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11280"/>
  </bookViews>
  <sheets>
    <sheet name="Stavba" sheetId="1" r:id="rId1"/>
    <sheet name="01 1 KL" sheetId="2" r:id="rId2"/>
    <sheet name="01 1 Rek" sheetId="3" r:id="rId3"/>
    <sheet name="01 1 Pol" sheetId="4" r:id="rId4"/>
    <sheet name="01 2 KL" sheetId="5" r:id="rId5"/>
    <sheet name="01 2 Rek" sheetId="6" r:id="rId6"/>
    <sheet name="01 2 Pol" sheetId="7" r:id="rId7"/>
    <sheet name="01 3 KL" sheetId="8" r:id="rId8"/>
    <sheet name="01 3 Rek" sheetId="9" r:id="rId9"/>
    <sheet name="01 3 Pol" sheetId="10" r:id="rId10"/>
    <sheet name="02 1 KL" sheetId="11" r:id="rId11"/>
    <sheet name="02 1 Rek" sheetId="12" r:id="rId12"/>
    <sheet name="02 1 Pol" sheetId="13" r:id="rId13"/>
    <sheet name="02 2 KL" sheetId="14" r:id="rId14"/>
    <sheet name="02 2 Rek" sheetId="15" r:id="rId15"/>
    <sheet name="02 2 Pol" sheetId="16" r:id="rId16"/>
    <sheet name="02 3 KL" sheetId="17" r:id="rId17"/>
    <sheet name="02 3 Rek" sheetId="18" r:id="rId18"/>
    <sheet name="02 3 Pol" sheetId="19" r:id="rId19"/>
    <sheet name="03 1 KL" sheetId="20" r:id="rId20"/>
    <sheet name="03 1 Rek" sheetId="21" r:id="rId21"/>
    <sheet name="03 1 Pol" sheetId="22" r:id="rId22"/>
    <sheet name="03 2 KL" sheetId="23" r:id="rId23"/>
    <sheet name="03 2 Rek" sheetId="24" r:id="rId24"/>
    <sheet name="03 2 Pol" sheetId="25" r:id="rId25"/>
    <sheet name="03 3 KL" sheetId="26" r:id="rId26"/>
    <sheet name="03 3 Rek" sheetId="27" r:id="rId27"/>
    <sheet name="03 3 Pol" sheetId="28" r:id="rId28"/>
    <sheet name="04 1 KL" sheetId="29" r:id="rId29"/>
    <sheet name="04 1 Rek" sheetId="30" r:id="rId30"/>
    <sheet name="04 1 Pol" sheetId="31" r:id="rId31"/>
    <sheet name="04 2 KL" sheetId="32" r:id="rId32"/>
    <sheet name="04 2 Rek" sheetId="33" r:id="rId33"/>
    <sheet name="04 2 Pol" sheetId="34" r:id="rId34"/>
    <sheet name="04 3 KL" sheetId="35" r:id="rId35"/>
    <sheet name="04 3 Rek" sheetId="36" r:id="rId36"/>
    <sheet name="04 3 Pol" sheetId="37" r:id="rId37"/>
    <sheet name="05 1 KL" sheetId="38" r:id="rId38"/>
    <sheet name="05 1 Rek" sheetId="39" r:id="rId39"/>
    <sheet name="05 1 Pol" sheetId="40" r:id="rId40"/>
    <sheet name="05 2 KL" sheetId="41" r:id="rId41"/>
    <sheet name="05 2 Rek" sheetId="42" r:id="rId42"/>
    <sheet name="05 2 Pol" sheetId="43" r:id="rId43"/>
    <sheet name="05 3 KL" sheetId="44" r:id="rId44"/>
    <sheet name="05 3 Rek" sheetId="45" r:id="rId45"/>
    <sheet name="05 3 Pol" sheetId="46" r:id="rId46"/>
    <sheet name="06 1 KL" sheetId="47" r:id="rId47"/>
    <sheet name="06 1 Rek" sheetId="48" r:id="rId48"/>
    <sheet name="06 1 Pol" sheetId="49" r:id="rId49"/>
    <sheet name="06 2 KL" sheetId="50" r:id="rId50"/>
    <sheet name="06 2 Rek" sheetId="51" r:id="rId51"/>
    <sheet name="06 2 Pol" sheetId="52" r:id="rId52"/>
    <sheet name="06 3 KL" sheetId="53" r:id="rId53"/>
    <sheet name="06 3 Rek" sheetId="54" r:id="rId54"/>
    <sheet name="06 3 Pol" sheetId="55" r:id="rId55"/>
    <sheet name="07 1 KL" sheetId="56" r:id="rId56"/>
    <sheet name="07 1 Rek" sheetId="57" r:id="rId57"/>
    <sheet name="07 1 Pol" sheetId="58" r:id="rId58"/>
    <sheet name="08 1 KL" sheetId="59" r:id="rId59"/>
    <sheet name="08 1 Rek" sheetId="60" r:id="rId60"/>
    <sheet name="08 1 Pol" sheetId="61" r:id="rId61"/>
  </sheets>
  <definedNames>
    <definedName name="CelkemObjekty" localSheetId="0">Stavba!$F$38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'01 1 Pol'!$1:$6</definedName>
    <definedName name="_xlnm.Print_Titles" localSheetId="2">'01 1 Rek'!$1:$6</definedName>
    <definedName name="_xlnm.Print_Titles" localSheetId="6">'01 2 Pol'!$1:$6</definedName>
    <definedName name="_xlnm.Print_Titles" localSheetId="5">'01 2 Rek'!$1:$6</definedName>
    <definedName name="_xlnm.Print_Titles" localSheetId="9">'01 3 Pol'!$1:$6</definedName>
    <definedName name="_xlnm.Print_Titles" localSheetId="8">'01 3 Rek'!$1:$6</definedName>
    <definedName name="_xlnm.Print_Titles" localSheetId="12">'02 1 Pol'!$1:$6</definedName>
    <definedName name="_xlnm.Print_Titles" localSheetId="11">'02 1 Rek'!$1:$6</definedName>
    <definedName name="_xlnm.Print_Titles" localSheetId="15">'02 2 Pol'!$1:$6</definedName>
    <definedName name="_xlnm.Print_Titles" localSheetId="14">'02 2 Rek'!$1:$6</definedName>
    <definedName name="_xlnm.Print_Titles" localSheetId="18">'02 3 Pol'!$1:$6</definedName>
    <definedName name="_xlnm.Print_Titles" localSheetId="17">'02 3 Rek'!$1:$6</definedName>
    <definedName name="_xlnm.Print_Titles" localSheetId="21">'03 1 Pol'!$1:$6</definedName>
    <definedName name="_xlnm.Print_Titles" localSheetId="20">'03 1 Rek'!$1:$6</definedName>
    <definedName name="_xlnm.Print_Titles" localSheetId="24">'03 2 Pol'!$1:$6</definedName>
    <definedName name="_xlnm.Print_Titles" localSheetId="23">'03 2 Rek'!$1:$6</definedName>
    <definedName name="_xlnm.Print_Titles" localSheetId="27">'03 3 Pol'!$1:$6</definedName>
    <definedName name="_xlnm.Print_Titles" localSheetId="26">'03 3 Rek'!$1:$6</definedName>
    <definedName name="_xlnm.Print_Titles" localSheetId="30">'04 1 Pol'!$1:$6</definedName>
    <definedName name="_xlnm.Print_Titles" localSheetId="29">'04 1 Rek'!$1:$6</definedName>
    <definedName name="_xlnm.Print_Titles" localSheetId="33">'04 2 Pol'!$1:$6</definedName>
    <definedName name="_xlnm.Print_Titles" localSheetId="32">'04 2 Rek'!$1:$6</definedName>
    <definedName name="_xlnm.Print_Titles" localSheetId="36">'04 3 Pol'!$1:$6</definedName>
    <definedName name="_xlnm.Print_Titles" localSheetId="35">'04 3 Rek'!$1:$6</definedName>
    <definedName name="_xlnm.Print_Titles" localSheetId="39">'05 1 Pol'!$1:$6</definedName>
    <definedName name="_xlnm.Print_Titles" localSheetId="38">'05 1 Rek'!$1:$6</definedName>
    <definedName name="_xlnm.Print_Titles" localSheetId="42">'05 2 Pol'!$1:$6</definedName>
    <definedName name="_xlnm.Print_Titles" localSheetId="41">'05 2 Rek'!$1:$6</definedName>
    <definedName name="_xlnm.Print_Titles" localSheetId="45">'05 3 Pol'!$1:$6</definedName>
    <definedName name="_xlnm.Print_Titles" localSheetId="44">'05 3 Rek'!$1:$6</definedName>
    <definedName name="_xlnm.Print_Titles" localSheetId="48">'06 1 Pol'!$1:$6</definedName>
    <definedName name="_xlnm.Print_Titles" localSheetId="47">'06 1 Rek'!$1:$6</definedName>
    <definedName name="_xlnm.Print_Titles" localSheetId="51">'06 2 Pol'!$1:$6</definedName>
    <definedName name="_xlnm.Print_Titles" localSheetId="50">'06 2 Rek'!$1:$6</definedName>
    <definedName name="_xlnm.Print_Titles" localSheetId="54">'06 3 Pol'!$1:$6</definedName>
    <definedName name="_xlnm.Print_Titles" localSheetId="53">'06 3 Rek'!$1:$6</definedName>
    <definedName name="_xlnm.Print_Titles" localSheetId="57">'07 1 Pol'!$1:$6</definedName>
    <definedName name="_xlnm.Print_Titles" localSheetId="56">'07 1 Rek'!$1:$6</definedName>
    <definedName name="_xlnm.Print_Titles" localSheetId="60">'08 1 Pol'!$1:$6</definedName>
    <definedName name="_xlnm.Print_Titles" localSheetId="59">'08 1 Rek'!$1:$6</definedName>
    <definedName name="Objednatel" localSheetId="0">Stavba!$D$11</definedName>
    <definedName name="Objekt" localSheetId="0">Stavba!$B$29</definedName>
    <definedName name="_xlnm.Print_Area" localSheetId="1">'01 1 KL'!$A$1:$G$45</definedName>
    <definedName name="_xlnm.Print_Area" localSheetId="3">'01 1 Pol'!$A$1:$K$120</definedName>
    <definedName name="_xlnm.Print_Area" localSheetId="2">'01 1 Rek'!$A$1:$I$35</definedName>
    <definedName name="_xlnm.Print_Area" localSheetId="4">'01 2 KL'!$A$1:$G$45</definedName>
    <definedName name="_xlnm.Print_Area" localSheetId="6">'01 2 Pol'!$A$1:$K$116</definedName>
    <definedName name="_xlnm.Print_Area" localSheetId="5">'01 2 Rek'!$A$1:$I$31</definedName>
    <definedName name="_xlnm.Print_Area" localSheetId="7">'01 3 KL'!$A$1:$G$45</definedName>
    <definedName name="_xlnm.Print_Area" localSheetId="9">'01 3 Pol'!$A$1:$K$49</definedName>
    <definedName name="_xlnm.Print_Area" localSheetId="8">'01 3 Rek'!$A$1:$I$30</definedName>
    <definedName name="_xlnm.Print_Area" localSheetId="10">'02 1 KL'!$A$1:$G$45</definedName>
    <definedName name="_xlnm.Print_Area" localSheetId="12">'02 1 Pol'!$A$1:$K$83</definedName>
    <definedName name="_xlnm.Print_Area" localSheetId="11">'02 1 Rek'!$A$1:$I$32</definedName>
    <definedName name="_xlnm.Print_Area" localSheetId="13">'02 2 KL'!$A$1:$G$45</definedName>
    <definedName name="_xlnm.Print_Area" localSheetId="15">'02 2 Pol'!$A$1:$K$81</definedName>
    <definedName name="_xlnm.Print_Area" localSheetId="14">'02 2 Rek'!$A$1:$I$28</definedName>
    <definedName name="_xlnm.Print_Area" localSheetId="16">'02 3 KL'!$A$1:$G$45</definedName>
    <definedName name="_xlnm.Print_Area" localSheetId="18">'02 3 Pol'!$A$1:$K$36</definedName>
    <definedName name="_xlnm.Print_Area" localSheetId="17">'02 3 Rek'!$A$1:$I$27</definedName>
    <definedName name="_xlnm.Print_Area" localSheetId="19">'03 1 KL'!$A$1:$G$45</definedName>
    <definedName name="_xlnm.Print_Area" localSheetId="21">'03 1 Pol'!$A$1:$K$114</definedName>
    <definedName name="_xlnm.Print_Area" localSheetId="20">'03 1 Rek'!$A$1:$I$36</definedName>
    <definedName name="_xlnm.Print_Area" localSheetId="22">'03 2 KL'!$A$1:$G$45</definedName>
    <definedName name="_xlnm.Print_Area" localSheetId="24">'03 2 Pol'!$A$1:$K$130</definedName>
    <definedName name="_xlnm.Print_Area" localSheetId="23">'03 2 Rek'!$A$1:$I$31</definedName>
    <definedName name="_xlnm.Print_Area" localSheetId="25">'03 3 KL'!$A$1:$G$45</definedName>
    <definedName name="_xlnm.Print_Area" localSheetId="27">'03 3 Pol'!$A$1:$K$36</definedName>
    <definedName name="_xlnm.Print_Area" localSheetId="26">'03 3 Rek'!$A$1:$I$27</definedName>
    <definedName name="_xlnm.Print_Area" localSheetId="28">'04 1 KL'!$A$1:$G$45</definedName>
    <definedName name="_xlnm.Print_Area" localSheetId="30">'04 1 Pol'!$A$1:$K$106</definedName>
    <definedName name="_xlnm.Print_Area" localSheetId="29">'04 1 Rek'!$A$1:$I$35</definedName>
    <definedName name="_xlnm.Print_Area" localSheetId="31">'04 2 KL'!$A$1:$G$45</definedName>
    <definedName name="_xlnm.Print_Area" localSheetId="33">'04 2 Pol'!$A$1:$K$125</definedName>
    <definedName name="_xlnm.Print_Area" localSheetId="32">'04 2 Rek'!$A$1:$I$32</definedName>
    <definedName name="_xlnm.Print_Area" localSheetId="34">'04 3 KL'!$A$1:$G$45</definedName>
    <definedName name="_xlnm.Print_Area" localSheetId="36">'04 3 Pol'!$A$1:$K$36</definedName>
    <definedName name="_xlnm.Print_Area" localSheetId="35">'04 3 Rek'!$A$1:$I$27</definedName>
    <definedName name="_xlnm.Print_Area" localSheetId="37">'05 1 KL'!$A$1:$G$45</definedName>
    <definedName name="_xlnm.Print_Area" localSheetId="39">'05 1 Pol'!$A$1:$K$118</definedName>
    <definedName name="_xlnm.Print_Area" localSheetId="38">'05 1 Rek'!$A$1:$I$36</definedName>
    <definedName name="_xlnm.Print_Area" localSheetId="40">'05 2 KL'!$A$1:$G$45</definedName>
    <definedName name="_xlnm.Print_Area" localSheetId="42">'05 2 Pol'!$A$1:$K$116</definedName>
    <definedName name="_xlnm.Print_Area" localSheetId="41">'05 2 Rek'!$A$1:$I$32</definedName>
    <definedName name="_xlnm.Print_Area" localSheetId="43">'05 3 KL'!$A$1:$G$45</definedName>
    <definedName name="_xlnm.Print_Area" localSheetId="45">'05 3 Pol'!$A$1:$K$27</definedName>
    <definedName name="_xlnm.Print_Area" localSheetId="44">'05 3 Rek'!$A$1:$I$24</definedName>
    <definedName name="_xlnm.Print_Area" localSheetId="46">'06 1 KL'!$A$1:$G$45</definedName>
    <definedName name="_xlnm.Print_Area" localSheetId="48">'06 1 Pol'!$A$1:$K$116</definedName>
    <definedName name="_xlnm.Print_Area" localSheetId="47">'06 1 Rek'!$A$1:$I$37</definedName>
    <definedName name="_xlnm.Print_Area" localSheetId="49">'06 2 KL'!$A$1:$G$45</definedName>
    <definedName name="_xlnm.Print_Area" localSheetId="51">'06 2 Pol'!$A$1:$K$118</definedName>
    <definedName name="_xlnm.Print_Area" localSheetId="50">'06 2 Rek'!$A$1:$I$31</definedName>
    <definedName name="_xlnm.Print_Area" localSheetId="52">'06 3 KL'!$A$1:$G$45</definedName>
    <definedName name="_xlnm.Print_Area" localSheetId="54">'06 3 Pol'!$A$1:$K$36</definedName>
    <definedName name="_xlnm.Print_Area" localSheetId="53">'06 3 Rek'!$A$1:$I$27</definedName>
    <definedName name="_xlnm.Print_Area" localSheetId="55">'07 1 KL'!$A$1:$G$45</definedName>
    <definedName name="_xlnm.Print_Area" localSheetId="57">'07 1 Pol'!$A$1:$K$9</definedName>
    <definedName name="_xlnm.Print_Area" localSheetId="56">'07 1 Rek'!$A$1:$I$22</definedName>
    <definedName name="_xlnm.Print_Area" localSheetId="58">'08 1 KL'!$A$1:$G$45</definedName>
    <definedName name="_xlnm.Print_Area" localSheetId="60">'08 1 Pol'!$A$1:$K$50</definedName>
    <definedName name="_xlnm.Print_Area" localSheetId="59">'08 1 Rek'!$A$1:$I$23</definedName>
    <definedName name="_xlnm.Print_Area" localSheetId="0">Stavba!$B$1:$J$125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lin" localSheetId="24" hidden="1">0</definedName>
    <definedName name="solver_lin" localSheetId="27" hidden="1">0</definedName>
    <definedName name="solver_lin" localSheetId="30" hidden="1">0</definedName>
    <definedName name="solver_lin" localSheetId="33" hidden="1">0</definedName>
    <definedName name="solver_lin" localSheetId="36" hidden="1">0</definedName>
    <definedName name="solver_lin" localSheetId="39" hidden="1">0</definedName>
    <definedName name="solver_lin" localSheetId="42" hidden="1">0</definedName>
    <definedName name="solver_lin" localSheetId="45" hidden="1">0</definedName>
    <definedName name="solver_lin" localSheetId="48" hidden="1">0</definedName>
    <definedName name="solver_lin" localSheetId="51" hidden="1">0</definedName>
    <definedName name="solver_lin" localSheetId="54" hidden="1">0</definedName>
    <definedName name="solver_lin" localSheetId="57" hidden="1">0</definedName>
    <definedName name="solver_lin" localSheetId="60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num" localSheetId="24" hidden="1">0</definedName>
    <definedName name="solver_num" localSheetId="27" hidden="1">0</definedName>
    <definedName name="solver_num" localSheetId="30" hidden="1">0</definedName>
    <definedName name="solver_num" localSheetId="33" hidden="1">0</definedName>
    <definedName name="solver_num" localSheetId="36" hidden="1">0</definedName>
    <definedName name="solver_num" localSheetId="39" hidden="1">0</definedName>
    <definedName name="solver_num" localSheetId="42" hidden="1">0</definedName>
    <definedName name="solver_num" localSheetId="45" hidden="1">0</definedName>
    <definedName name="solver_num" localSheetId="48" hidden="1">0</definedName>
    <definedName name="solver_num" localSheetId="51" hidden="1">0</definedName>
    <definedName name="solver_num" localSheetId="54" hidden="1">0</definedName>
    <definedName name="solver_num" localSheetId="57" hidden="1">0</definedName>
    <definedName name="solver_num" localSheetId="60" hidden="1">0</definedName>
    <definedName name="solver_opt" localSheetId="3" hidden="1">'01 1 Pol'!#REF!</definedName>
    <definedName name="solver_opt" localSheetId="6" hidden="1">'01 2 Pol'!#REF!</definedName>
    <definedName name="solver_opt" localSheetId="9" hidden="1">'01 3 Pol'!#REF!</definedName>
    <definedName name="solver_opt" localSheetId="12" hidden="1">'02 1 Pol'!#REF!</definedName>
    <definedName name="solver_opt" localSheetId="15" hidden="1">'02 2 Pol'!#REF!</definedName>
    <definedName name="solver_opt" localSheetId="18" hidden="1">'02 3 Pol'!#REF!</definedName>
    <definedName name="solver_opt" localSheetId="21" hidden="1">'03 1 Pol'!#REF!</definedName>
    <definedName name="solver_opt" localSheetId="24" hidden="1">'03 2 Pol'!#REF!</definedName>
    <definedName name="solver_opt" localSheetId="27" hidden="1">'03 3 Pol'!#REF!</definedName>
    <definedName name="solver_opt" localSheetId="30" hidden="1">'04 1 Pol'!#REF!</definedName>
    <definedName name="solver_opt" localSheetId="33" hidden="1">'04 2 Pol'!#REF!</definedName>
    <definedName name="solver_opt" localSheetId="36" hidden="1">'04 3 Pol'!#REF!</definedName>
    <definedName name="solver_opt" localSheetId="39" hidden="1">'05 1 Pol'!#REF!</definedName>
    <definedName name="solver_opt" localSheetId="42" hidden="1">'05 2 Pol'!#REF!</definedName>
    <definedName name="solver_opt" localSheetId="45" hidden="1">'05 3 Pol'!#REF!</definedName>
    <definedName name="solver_opt" localSheetId="48" hidden="1">'06 1 Pol'!#REF!</definedName>
    <definedName name="solver_opt" localSheetId="51" hidden="1">'06 2 Pol'!#REF!</definedName>
    <definedName name="solver_opt" localSheetId="54" hidden="1">'06 3 Pol'!#REF!</definedName>
    <definedName name="solver_opt" localSheetId="57" hidden="1">'07 1 Pol'!#REF!</definedName>
    <definedName name="solver_opt" localSheetId="60" hidden="1">'08 1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typ" localSheetId="24" hidden="1">1</definedName>
    <definedName name="solver_typ" localSheetId="27" hidden="1">1</definedName>
    <definedName name="solver_typ" localSheetId="30" hidden="1">1</definedName>
    <definedName name="solver_typ" localSheetId="33" hidden="1">1</definedName>
    <definedName name="solver_typ" localSheetId="36" hidden="1">1</definedName>
    <definedName name="solver_typ" localSheetId="39" hidden="1">1</definedName>
    <definedName name="solver_typ" localSheetId="42" hidden="1">1</definedName>
    <definedName name="solver_typ" localSheetId="45" hidden="1">1</definedName>
    <definedName name="solver_typ" localSheetId="48" hidden="1">1</definedName>
    <definedName name="solver_typ" localSheetId="51" hidden="1">1</definedName>
    <definedName name="solver_typ" localSheetId="54" hidden="1">1</definedName>
    <definedName name="solver_typ" localSheetId="57" hidden="1">1</definedName>
    <definedName name="solver_typ" localSheetId="60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lver_val" localSheetId="24" hidden="1">0</definedName>
    <definedName name="solver_val" localSheetId="27" hidden="1">0</definedName>
    <definedName name="solver_val" localSheetId="30" hidden="1">0</definedName>
    <definedName name="solver_val" localSheetId="33" hidden="1">0</definedName>
    <definedName name="solver_val" localSheetId="36" hidden="1">0</definedName>
    <definedName name="solver_val" localSheetId="39" hidden="1">0</definedName>
    <definedName name="solver_val" localSheetId="42" hidden="1">0</definedName>
    <definedName name="solver_val" localSheetId="45" hidden="1">0</definedName>
    <definedName name="solver_val" localSheetId="48" hidden="1">0</definedName>
    <definedName name="solver_val" localSheetId="51" hidden="1">0</definedName>
    <definedName name="solver_val" localSheetId="54" hidden="1">0</definedName>
    <definedName name="solver_val" localSheetId="57" hidden="1">0</definedName>
    <definedName name="solver_val" localSheetId="60" hidden="1">0</definedName>
    <definedName name="SoucetDilu" localSheetId="0">Stavba!$F$106:$J$106</definedName>
    <definedName name="StavbaCelkem" localSheetId="0">Stavba!$H$38</definedName>
    <definedName name="Zhotovitel" localSheetId="0">Stavba!$D$7</definedName>
  </definedNames>
  <calcPr calcId="145621" fullCalcOnLoad="1"/>
</workbook>
</file>

<file path=xl/calcChain.xml><?xml version="1.0" encoding="utf-8"?>
<calcChain xmlns="http://schemas.openxmlformats.org/spreadsheetml/2006/main">
  <c r="H22" i="60" l="1"/>
  <c r="I21" i="60"/>
  <c r="G21" i="59"/>
  <c r="D21" i="59"/>
  <c r="I20" i="60"/>
  <c r="D20" i="59"/>
  <c r="I19" i="60"/>
  <c r="G20" i="59" s="1"/>
  <c r="D19" i="59"/>
  <c r="I18" i="60"/>
  <c r="G19" i="59" s="1"/>
  <c r="D18" i="59"/>
  <c r="I17" i="60"/>
  <c r="G18" i="59" s="1"/>
  <c r="G17" i="59"/>
  <c r="D17" i="59"/>
  <c r="I16" i="60"/>
  <c r="G16" i="59"/>
  <c r="D16" i="59"/>
  <c r="I15" i="60"/>
  <c r="D15" i="59"/>
  <c r="I14" i="60"/>
  <c r="G15" i="59" s="1"/>
  <c r="BE49" i="61"/>
  <c r="BD49" i="61"/>
  <c r="BC49" i="61"/>
  <c r="BA49" i="61"/>
  <c r="K49" i="61"/>
  <c r="I49" i="61"/>
  <c r="G49" i="61"/>
  <c r="BB49" i="61" s="1"/>
  <c r="BE48" i="61"/>
  <c r="BD48" i="61"/>
  <c r="BC48" i="61"/>
  <c r="BA48" i="61"/>
  <c r="K48" i="61"/>
  <c r="I48" i="61"/>
  <c r="G48" i="61"/>
  <c r="BB48" i="61" s="1"/>
  <c r="BE47" i="61"/>
  <c r="BD47" i="61"/>
  <c r="BC47" i="61"/>
  <c r="BA47" i="61"/>
  <c r="K47" i="61"/>
  <c r="I47" i="61"/>
  <c r="G47" i="61"/>
  <c r="BB47" i="61" s="1"/>
  <c r="BE46" i="61"/>
  <c r="BD46" i="61"/>
  <c r="BC46" i="61"/>
  <c r="BA46" i="61"/>
  <c r="K46" i="61"/>
  <c r="I46" i="61"/>
  <c r="G46" i="61"/>
  <c r="BB46" i="61" s="1"/>
  <c r="BE45" i="61"/>
  <c r="BD45" i="61"/>
  <c r="BC45" i="61"/>
  <c r="BA45" i="61"/>
  <c r="K45" i="61"/>
  <c r="I45" i="61"/>
  <c r="G45" i="61"/>
  <c r="BB45" i="61" s="1"/>
  <c r="BE44" i="61"/>
  <c r="BD44" i="61"/>
  <c r="BC44" i="61"/>
  <c r="BA44" i="61"/>
  <c r="K44" i="61"/>
  <c r="I44" i="61"/>
  <c r="G44" i="61"/>
  <c r="BB44" i="61" s="1"/>
  <c r="BE43" i="61"/>
  <c r="BD43" i="61"/>
  <c r="BC43" i="61"/>
  <c r="BA43" i="61"/>
  <c r="K43" i="61"/>
  <c r="I43" i="61"/>
  <c r="G43" i="61"/>
  <c r="BB43" i="61" s="1"/>
  <c r="BE42" i="61"/>
  <c r="BD42" i="61"/>
  <c r="BC42" i="61"/>
  <c r="BA42" i="61"/>
  <c r="K42" i="61"/>
  <c r="I42" i="61"/>
  <c r="G42" i="61"/>
  <c r="BB42" i="61" s="1"/>
  <c r="BE41" i="61"/>
  <c r="BD41" i="61"/>
  <c r="BC41" i="61"/>
  <c r="BA41" i="61"/>
  <c r="K41" i="61"/>
  <c r="I41" i="61"/>
  <c r="G41" i="61"/>
  <c r="BB41" i="61" s="1"/>
  <c r="BE40" i="61"/>
  <c r="BD40" i="61"/>
  <c r="BC40" i="61"/>
  <c r="BA40" i="61"/>
  <c r="K40" i="61"/>
  <c r="I40" i="61"/>
  <c r="G40" i="61"/>
  <c r="BB40" i="61" s="1"/>
  <c r="BE39" i="61"/>
  <c r="BD39" i="61"/>
  <c r="BC39" i="61"/>
  <c r="BA39" i="61"/>
  <c r="K39" i="61"/>
  <c r="I39" i="61"/>
  <c r="G39" i="61"/>
  <c r="BB39" i="61" s="1"/>
  <c r="BE38" i="61"/>
  <c r="BD38" i="61"/>
  <c r="BD50" i="61" s="1"/>
  <c r="H8" i="60" s="1"/>
  <c r="BC38" i="61"/>
  <c r="BC50" i="61" s="1"/>
  <c r="G8" i="60" s="1"/>
  <c r="BA38" i="61"/>
  <c r="K38" i="61"/>
  <c r="K50" i="61" s="1"/>
  <c r="I38" i="61"/>
  <c r="I50" i="61" s="1"/>
  <c r="G38" i="61"/>
  <c r="BB38" i="61" s="1"/>
  <c r="B8" i="60"/>
  <c r="A8" i="60"/>
  <c r="BE50" i="61"/>
  <c r="I8" i="60" s="1"/>
  <c r="BA50" i="61"/>
  <c r="E8" i="60" s="1"/>
  <c r="G50" i="61"/>
  <c r="BE35" i="61"/>
  <c r="BD35" i="61"/>
  <c r="BC35" i="61"/>
  <c r="BB35" i="61"/>
  <c r="BA35" i="61"/>
  <c r="K35" i="61"/>
  <c r="I35" i="61"/>
  <c r="G35" i="61"/>
  <c r="BE34" i="61"/>
  <c r="BD34" i="61"/>
  <c r="BC34" i="61"/>
  <c r="BA34" i="61"/>
  <c r="K34" i="61"/>
  <c r="I34" i="61"/>
  <c r="G34" i="61"/>
  <c r="BB34" i="61" s="1"/>
  <c r="BE33" i="61"/>
  <c r="BD33" i="61"/>
  <c r="BC33" i="61"/>
  <c r="BB33" i="61"/>
  <c r="BA33" i="61"/>
  <c r="K33" i="61"/>
  <c r="I33" i="61"/>
  <c r="G33" i="61"/>
  <c r="BE32" i="61"/>
  <c r="BD32" i="61"/>
  <c r="BC32" i="61"/>
  <c r="BB32" i="61"/>
  <c r="BA32" i="61"/>
  <c r="K32" i="61"/>
  <c r="I32" i="61"/>
  <c r="G32" i="61"/>
  <c r="BE31" i="61"/>
  <c r="BD31" i="61"/>
  <c r="BC31" i="61"/>
  <c r="BA31" i="61"/>
  <c r="K31" i="61"/>
  <c r="I31" i="61"/>
  <c r="G31" i="61"/>
  <c r="BB31" i="61" s="1"/>
  <c r="BE30" i="61"/>
  <c r="BD30" i="61"/>
  <c r="BC30" i="61"/>
  <c r="BA30" i="61"/>
  <c r="K30" i="61"/>
  <c r="I30" i="61"/>
  <c r="G30" i="61"/>
  <c r="BB30" i="61" s="1"/>
  <c r="BE29" i="61"/>
  <c r="BD29" i="61"/>
  <c r="BC29" i="61"/>
  <c r="BA29" i="61"/>
  <c r="K29" i="61"/>
  <c r="I29" i="61"/>
  <c r="G29" i="61"/>
  <c r="BB29" i="61" s="1"/>
  <c r="BE28" i="61"/>
  <c r="BD28" i="61"/>
  <c r="BC28" i="61"/>
  <c r="BA28" i="61"/>
  <c r="K28" i="61"/>
  <c r="I28" i="61"/>
  <c r="G28" i="61"/>
  <c r="BB28" i="61" s="1"/>
  <c r="BE27" i="61"/>
  <c r="BD27" i="61"/>
  <c r="BC27" i="61"/>
  <c r="BB27" i="61"/>
  <c r="BA27" i="61"/>
  <c r="K27" i="61"/>
  <c r="I27" i="61"/>
  <c r="G27" i="61"/>
  <c r="BE26" i="61"/>
  <c r="BD26" i="61"/>
  <c r="BC26" i="61"/>
  <c r="BA26" i="61"/>
  <c r="K26" i="61"/>
  <c r="I26" i="61"/>
  <c r="G26" i="61"/>
  <c r="BB26" i="61" s="1"/>
  <c r="BE25" i="61"/>
  <c r="BD25" i="61"/>
  <c r="BC25" i="61"/>
  <c r="BB25" i="61"/>
  <c r="BA25" i="61"/>
  <c r="K25" i="61"/>
  <c r="I25" i="61"/>
  <c r="G25" i="61"/>
  <c r="BE24" i="61"/>
  <c r="BD24" i="61"/>
  <c r="BC24" i="61"/>
  <c r="BA24" i="61"/>
  <c r="K24" i="61"/>
  <c r="I24" i="61"/>
  <c r="G24" i="61"/>
  <c r="BB24" i="61" s="1"/>
  <c r="BE23" i="61"/>
  <c r="BD23" i="61"/>
  <c r="BC23" i="61"/>
  <c r="BA23" i="61"/>
  <c r="K23" i="61"/>
  <c r="I23" i="61"/>
  <c r="G23" i="61"/>
  <c r="BB23" i="61" s="1"/>
  <c r="BE22" i="61"/>
  <c r="BD22" i="61"/>
  <c r="BC22" i="61"/>
  <c r="BA22" i="61"/>
  <c r="K22" i="61"/>
  <c r="I22" i="61"/>
  <c r="G22" i="61"/>
  <c r="BB22" i="61" s="1"/>
  <c r="BE21" i="61"/>
  <c r="BD21" i="61"/>
  <c r="BC21" i="61"/>
  <c r="BA21" i="61"/>
  <c r="K21" i="61"/>
  <c r="I21" i="61"/>
  <c r="G21" i="61"/>
  <c r="BB21" i="61" s="1"/>
  <c r="BE20" i="61"/>
  <c r="BD20" i="61"/>
  <c r="BC20" i="61"/>
  <c r="BA20" i="61"/>
  <c r="K20" i="61"/>
  <c r="I20" i="61"/>
  <c r="G20" i="61"/>
  <c r="BB20" i="61" s="1"/>
  <c r="BE19" i="61"/>
  <c r="BD19" i="61"/>
  <c r="BC19" i="61"/>
  <c r="BA19" i="61"/>
  <c r="K19" i="61"/>
  <c r="I19" i="61"/>
  <c r="G19" i="61"/>
  <c r="BB19" i="61" s="1"/>
  <c r="BE18" i="61"/>
  <c r="BD18" i="61"/>
  <c r="BC18" i="61"/>
  <c r="BA18" i="61"/>
  <c r="K18" i="61"/>
  <c r="I18" i="61"/>
  <c r="G18" i="61"/>
  <c r="BB18" i="61" s="1"/>
  <c r="BE17" i="61"/>
  <c r="BD17" i="61"/>
  <c r="BC17" i="61"/>
  <c r="BB17" i="61"/>
  <c r="BA17" i="61"/>
  <c r="K17" i="61"/>
  <c r="I17" i="61"/>
  <c r="G17" i="61"/>
  <c r="BE16" i="61"/>
  <c r="BD16" i="61"/>
  <c r="BC16" i="61"/>
  <c r="BA16" i="61"/>
  <c r="K16" i="61"/>
  <c r="I16" i="61"/>
  <c r="G16" i="61"/>
  <c r="BB16" i="61" s="1"/>
  <c r="BE15" i="61"/>
  <c r="BD15" i="61"/>
  <c r="BC15" i="61"/>
  <c r="BA15" i="61"/>
  <c r="K15" i="61"/>
  <c r="I15" i="61"/>
  <c r="G15" i="61"/>
  <c r="BB15" i="61" s="1"/>
  <c r="BE14" i="61"/>
  <c r="BD14" i="61"/>
  <c r="BC14" i="61"/>
  <c r="BA14" i="61"/>
  <c r="K14" i="61"/>
  <c r="I14" i="61"/>
  <c r="G14" i="61"/>
  <c r="BB14" i="61" s="1"/>
  <c r="BE13" i="61"/>
  <c r="BD13" i="61"/>
  <c r="BC13" i="61"/>
  <c r="BB13" i="61"/>
  <c r="BA13" i="61"/>
  <c r="K13" i="61"/>
  <c r="I13" i="61"/>
  <c r="G13" i="61"/>
  <c r="BE12" i="61"/>
  <c r="BD12" i="61"/>
  <c r="BC12" i="61"/>
  <c r="BA12" i="61"/>
  <c r="K12" i="61"/>
  <c r="I12" i="61"/>
  <c r="G12" i="61"/>
  <c r="BB12" i="61" s="1"/>
  <c r="BE11" i="61"/>
  <c r="BD11" i="61"/>
  <c r="BC11" i="61"/>
  <c r="BA11" i="61"/>
  <c r="K11" i="61"/>
  <c r="I11" i="61"/>
  <c r="G11" i="61"/>
  <c r="BB11" i="61" s="1"/>
  <c r="BE10" i="61"/>
  <c r="BD10" i="61"/>
  <c r="BC10" i="61"/>
  <c r="BA10" i="61"/>
  <c r="K10" i="61"/>
  <c r="I10" i="61"/>
  <c r="G10" i="61"/>
  <c r="BB10" i="61" s="1"/>
  <c r="BE9" i="61"/>
  <c r="BD9" i="61"/>
  <c r="BC9" i="61"/>
  <c r="BA9" i="61"/>
  <c r="K9" i="61"/>
  <c r="I9" i="61"/>
  <c r="G9" i="61"/>
  <c r="BB9" i="61" s="1"/>
  <c r="BE8" i="61"/>
  <c r="BD8" i="61"/>
  <c r="BC8" i="61"/>
  <c r="BC36" i="61" s="1"/>
  <c r="G7" i="60" s="1"/>
  <c r="G9" i="60" s="1"/>
  <c r="C18" i="59" s="1"/>
  <c r="BA8" i="61"/>
  <c r="K8" i="61"/>
  <c r="I8" i="61"/>
  <c r="I36" i="61" s="1"/>
  <c r="G8" i="61"/>
  <c r="BB8" i="61" s="1"/>
  <c r="BB36" i="61" s="1"/>
  <c r="F7" i="60" s="1"/>
  <c r="B7" i="60"/>
  <c r="A7" i="60"/>
  <c r="BE36" i="61"/>
  <c r="I7" i="60" s="1"/>
  <c r="I9" i="60" s="1"/>
  <c r="C21" i="59" s="1"/>
  <c r="BD36" i="61"/>
  <c r="H7" i="60" s="1"/>
  <c r="BA36" i="61"/>
  <c r="E7" i="60" s="1"/>
  <c r="K36" i="61"/>
  <c r="E4" i="61"/>
  <c r="F3" i="61"/>
  <c r="G23" i="59"/>
  <c r="C33" i="59"/>
  <c r="F33" i="59" s="1"/>
  <c r="C31" i="59"/>
  <c r="G7" i="59"/>
  <c r="H21" i="57"/>
  <c r="I20" i="57"/>
  <c r="D21" i="56"/>
  <c r="I19" i="57"/>
  <c r="G21" i="56" s="1"/>
  <c r="G20" i="56"/>
  <c r="D20" i="56"/>
  <c r="I18" i="57"/>
  <c r="G19" i="56"/>
  <c r="D19" i="56"/>
  <c r="I17" i="57"/>
  <c r="D18" i="56"/>
  <c r="I16" i="57"/>
  <c r="G18" i="56" s="1"/>
  <c r="D17" i="56"/>
  <c r="I15" i="57"/>
  <c r="G17" i="56" s="1"/>
  <c r="G16" i="56"/>
  <c r="D16" i="56"/>
  <c r="I14" i="57"/>
  <c r="G15" i="56"/>
  <c r="D15" i="56"/>
  <c r="I13" i="57"/>
  <c r="BE8" i="58"/>
  <c r="BC8" i="58"/>
  <c r="BC9" i="58" s="1"/>
  <c r="G7" i="57" s="1"/>
  <c r="G8" i="57" s="1"/>
  <c r="C18" i="56" s="1"/>
  <c r="BB8" i="58"/>
  <c r="BA8" i="58"/>
  <c r="K8" i="58"/>
  <c r="I8" i="58"/>
  <c r="I9" i="58" s="1"/>
  <c r="G8" i="58"/>
  <c r="BD8" i="58" s="1"/>
  <c r="BD9" i="58" s="1"/>
  <c r="H7" i="57" s="1"/>
  <c r="H8" i="57" s="1"/>
  <c r="C17" i="56" s="1"/>
  <c r="B7" i="57"/>
  <c r="A7" i="57"/>
  <c r="BE9" i="58"/>
  <c r="I7" i="57" s="1"/>
  <c r="I8" i="57" s="1"/>
  <c r="C21" i="56" s="1"/>
  <c r="BB9" i="58"/>
  <c r="F7" i="57" s="1"/>
  <c r="F8" i="57" s="1"/>
  <c r="C16" i="56" s="1"/>
  <c r="BA9" i="58"/>
  <c r="E7" i="57" s="1"/>
  <c r="E8" i="57" s="1"/>
  <c r="C15" i="56" s="1"/>
  <c r="K9" i="58"/>
  <c r="G9" i="58"/>
  <c r="E4" i="58"/>
  <c r="F3" i="58"/>
  <c r="G23" i="56"/>
  <c r="C33" i="56"/>
  <c r="F33" i="56" s="1"/>
  <c r="C31" i="56"/>
  <c r="G7" i="56"/>
  <c r="H26" i="54"/>
  <c r="I25" i="54"/>
  <c r="D21" i="53"/>
  <c r="I24" i="54"/>
  <c r="G21" i="53" s="1"/>
  <c r="D20" i="53"/>
  <c r="I23" i="54"/>
  <c r="G20" i="53" s="1"/>
  <c r="G19" i="53"/>
  <c r="D19" i="53"/>
  <c r="I22" i="54"/>
  <c r="G18" i="53"/>
  <c r="D18" i="53"/>
  <c r="I21" i="54"/>
  <c r="D17" i="53"/>
  <c r="I20" i="54"/>
  <c r="G17" i="53" s="1"/>
  <c r="D16" i="53"/>
  <c r="I19" i="54"/>
  <c r="G16" i="53" s="1"/>
  <c r="G15" i="53"/>
  <c r="D15" i="53"/>
  <c r="I18" i="54"/>
  <c r="BE35" i="55"/>
  <c r="BD35" i="55"/>
  <c r="BC35" i="55"/>
  <c r="BB35" i="55"/>
  <c r="BB36" i="55" s="1"/>
  <c r="F12" i="54" s="1"/>
  <c r="BA35" i="55"/>
  <c r="K35" i="55"/>
  <c r="I35" i="55"/>
  <c r="G35" i="55"/>
  <c r="I12" i="54"/>
  <c r="E12" i="54"/>
  <c r="B12" i="54"/>
  <c r="A12" i="54"/>
  <c r="BE36" i="55"/>
  <c r="BD36" i="55"/>
  <c r="H12" i="54" s="1"/>
  <c r="BC36" i="55"/>
  <c r="G12" i="54" s="1"/>
  <c r="BA36" i="55"/>
  <c r="K36" i="55"/>
  <c r="I36" i="55"/>
  <c r="G36" i="55"/>
  <c r="BE32" i="55"/>
  <c r="BD32" i="55"/>
  <c r="BC32" i="55"/>
  <c r="BB32" i="55"/>
  <c r="BA32" i="55"/>
  <c r="BA33" i="55" s="1"/>
  <c r="E11" i="54" s="1"/>
  <c r="K32" i="55"/>
  <c r="I32" i="55"/>
  <c r="G32" i="55"/>
  <c r="I11" i="54"/>
  <c r="H11" i="54"/>
  <c r="B11" i="54"/>
  <c r="A11" i="54"/>
  <c r="BE33" i="55"/>
  <c r="BD33" i="55"/>
  <c r="BC33" i="55"/>
  <c r="G11" i="54" s="1"/>
  <c r="BB33" i="55"/>
  <c r="F11" i="54" s="1"/>
  <c r="K33" i="55"/>
  <c r="I33" i="55"/>
  <c r="G33" i="55"/>
  <c r="BE29" i="55"/>
  <c r="BD29" i="55"/>
  <c r="BC29" i="55"/>
  <c r="BB29" i="55"/>
  <c r="BA29" i="55"/>
  <c r="K29" i="55"/>
  <c r="I29" i="55"/>
  <c r="G29" i="55"/>
  <c r="H10" i="54"/>
  <c r="G10" i="54"/>
  <c r="B10" i="54"/>
  <c r="A10" i="54"/>
  <c r="BE30" i="55"/>
  <c r="I10" i="54" s="1"/>
  <c r="BD30" i="55"/>
  <c r="BC30" i="55"/>
  <c r="BB30" i="55"/>
  <c r="F10" i="54" s="1"/>
  <c r="BA30" i="55"/>
  <c r="E10" i="54" s="1"/>
  <c r="K30" i="55"/>
  <c r="I30" i="55"/>
  <c r="G30" i="55"/>
  <c r="BE26" i="55"/>
  <c r="BD26" i="55"/>
  <c r="BC26" i="55"/>
  <c r="BB26" i="55"/>
  <c r="BA26" i="55"/>
  <c r="K26" i="55"/>
  <c r="I26" i="55"/>
  <c r="G26" i="55"/>
  <c r="BE25" i="55"/>
  <c r="BD25" i="55"/>
  <c r="BC25" i="55"/>
  <c r="BB25" i="55"/>
  <c r="BA25" i="55"/>
  <c r="K25" i="55"/>
  <c r="I25" i="55"/>
  <c r="G25" i="55"/>
  <c r="BE24" i="55"/>
  <c r="BD24" i="55"/>
  <c r="BC24" i="55"/>
  <c r="BB24" i="55"/>
  <c r="BA24" i="55"/>
  <c r="K24" i="55"/>
  <c r="I24" i="55"/>
  <c r="G24" i="55"/>
  <c r="BE23" i="55"/>
  <c r="BD23" i="55"/>
  <c r="BC23" i="55"/>
  <c r="BB23" i="55"/>
  <c r="BA23" i="55"/>
  <c r="K23" i="55"/>
  <c r="I23" i="55"/>
  <c r="G23" i="55"/>
  <c r="BE22" i="55"/>
  <c r="BD22" i="55"/>
  <c r="BC22" i="55"/>
  <c r="BB22" i="55"/>
  <c r="BA22" i="55"/>
  <c r="K22" i="55"/>
  <c r="I22" i="55"/>
  <c r="G22" i="55"/>
  <c r="BE21" i="55"/>
  <c r="BD21" i="55"/>
  <c r="BC21" i="55"/>
  <c r="BB21" i="55"/>
  <c r="BA21" i="55"/>
  <c r="K21" i="55"/>
  <c r="I21" i="55"/>
  <c r="G21" i="55"/>
  <c r="BE20" i="55"/>
  <c r="BD20" i="55"/>
  <c r="BC20" i="55"/>
  <c r="BB20" i="55"/>
  <c r="BA20" i="55"/>
  <c r="K20" i="55"/>
  <c r="I20" i="55"/>
  <c r="G20" i="55"/>
  <c r="BE19" i="55"/>
  <c r="BD19" i="55"/>
  <c r="BC19" i="55"/>
  <c r="BB19" i="55"/>
  <c r="BA19" i="55"/>
  <c r="K19" i="55"/>
  <c r="I19" i="55"/>
  <c r="G19" i="55"/>
  <c r="BE18" i="55"/>
  <c r="BD18" i="55"/>
  <c r="BC18" i="55"/>
  <c r="BB18" i="55"/>
  <c r="BA18" i="55"/>
  <c r="K18" i="55"/>
  <c r="I18" i="55"/>
  <c r="G18" i="55"/>
  <c r="BE17" i="55"/>
  <c r="BD17" i="55"/>
  <c r="BC17" i="55"/>
  <c r="BB17" i="55"/>
  <c r="BA17" i="55"/>
  <c r="K17" i="55"/>
  <c r="I17" i="55"/>
  <c r="G17" i="55"/>
  <c r="BE16" i="55"/>
  <c r="BD16" i="55"/>
  <c r="BC16" i="55"/>
  <c r="BB16" i="55"/>
  <c r="BA16" i="55"/>
  <c r="K16" i="55"/>
  <c r="I16" i="55"/>
  <c r="G16" i="55"/>
  <c r="BE15" i="55"/>
  <c r="BD15" i="55"/>
  <c r="BC15" i="55"/>
  <c r="BB15" i="55"/>
  <c r="BA15" i="55"/>
  <c r="K15" i="55"/>
  <c r="I15" i="55"/>
  <c r="G15" i="55"/>
  <c r="G9" i="54"/>
  <c r="F9" i="54"/>
  <c r="B9" i="54"/>
  <c r="A9" i="54"/>
  <c r="BE27" i="55"/>
  <c r="I9" i="54" s="1"/>
  <c r="BD27" i="55"/>
  <c r="H9" i="54" s="1"/>
  <c r="BC27" i="55"/>
  <c r="BB27" i="55"/>
  <c r="BA27" i="55"/>
  <c r="E9" i="54" s="1"/>
  <c r="K27" i="55"/>
  <c r="I27" i="55"/>
  <c r="G27" i="55"/>
  <c r="BE12" i="55"/>
  <c r="BD12" i="55"/>
  <c r="BC12" i="55"/>
  <c r="BB12" i="55"/>
  <c r="BA12" i="55"/>
  <c r="K12" i="55"/>
  <c r="I12" i="55"/>
  <c r="G12" i="55"/>
  <c r="BE11" i="55"/>
  <c r="BD11" i="55"/>
  <c r="BC11" i="55"/>
  <c r="BB11" i="55"/>
  <c r="BA11" i="55"/>
  <c r="BA13" i="55" s="1"/>
  <c r="E8" i="54" s="1"/>
  <c r="K11" i="55"/>
  <c r="I11" i="55"/>
  <c r="G11" i="55"/>
  <c r="I8" i="54"/>
  <c r="F8" i="54"/>
  <c r="B8" i="54"/>
  <c r="A8" i="54"/>
  <c r="BE13" i="55"/>
  <c r="BD13" i="55"/>
  <c r="H8" i="54" s="1"/>
  <c r="BC13" i="55"/>
  <c r="G8" i="54" s="1"/>
  <c r="BB13" i="55"/>
  <c r="K13" i="55"/>
  <c r="I13" i="55"/>
  <c r="G13" i="55"/>
  <c r="BE8" i="55"/>
  <c r="BD8" i="55"/>
  <c r="BC8" i="55"/>
  <c r="BB8" i="55"/>
  <c r="BA8" i="55"/>
  <c r="BA9" i="55" s="1"/>
  <c r="E7" i="54" s="1"/>
  <c r="K8" i="55"/>
  <c r="I8" i="55"/>
  <c r="G8" i="55"/>
  <c r="I7" i="54"/>
  <c r="H7" i="54"/>
  <c r="B7" i="54"/>
  <c r="A7" i="54"/>
  <c r="BE9" i="55"/>
  <c r="BD9" i="55"/>
  <c r="BC9" i="55"/>
  <c r="G7" i="54" s="1"/>
  <c r="BB9" i="55"/>
  <c r="F7" i="54" s="1"/>
  <c r="K9" i="55"/>
  <c r="I9" i="55"/>
  <c r="G9" i="55"/>
  <c r="E4" i="55"/>
  <c r="F3" i="55"/>
  <c r="G23" i="53"/>
  <c r="C33" i="53"/>
  <c r="F33" i="53" s="1"/>
  <c r="C31" i="53"/>
  <c r="G7" i="53"/>
  <c r="H30" i="51"/>
  <c r="I29" i="51"/>
  <c r="G21" i="50"/>
  <c r="D21" i="50"/>
  <c r="I28" i="51"/>
  <c r="D20" i="50"/>
  <c r="I27" i="51"/>
  <c r="G20" i="50" s="1"/>
  <c r="D19" i="50"/>
  <c r="I26" i="51"/>
  <c r="G19" i="50" s="1"/>
  <c r="D18" i="50"/>
  <c r="I25" i="51"/>
  <c r="G18" i="50" s="1"/>
  <c r="G17" i="50"/>
  <c r="D17" i="50"/>
  <c r="I24" i="51"/>
  <c r="G16" i="50"/>
  <c r="D16" i="50"/>
  <c r="I23" i="51"/>
  <c r="D15" i="50"/>
  <c r="I22" i="51"/>
  <c r="G15" i="50" s="1"/>
  <c r="BE117" i="52"/>
  <c r="BD117" i="52"/>
  <c r="BC117" i="52"/>
  <c r="BA117" i="52"/>
  <c r="K117" i="52"/>
  <c r="I117" i="52"/>
  <c r="G117" i="52"/>
  <c r="BB117" i="52" s="1"/>
  <c r="BE116" i="52"/>
  <c r="BD116" i="52"/>
  <c r="BC116" i="52"/>
  <c r="BA116" i="52"/>
  <c r="K116" i="52"/>
  <c r="I116" i="52"/>
  <c r="G116" i="52"/>
  <c r="BB116" i="52" s="1"/>
  <c r="BE115" i="52"/>
  <c r="BD115" i="52"/>
  <c r="BC115" i="52"/>
  <c r="BA115" i="52"/>
  <c r="K115" i="52"/>
  <c r="I115" i="52"/>
  <c r="G115" i="52"/>
  <c r="BB115" i="52" s="1"/>
  <c r="BE114" i="52"/>
  <c r="BD114" i="52"/>
  <c r="BC114" i="52"/>
  <c r="BA114" i="52"/>
  <c r="K114" i="52"/>
  <c r="I114" i="52"/>
  <c r="G114" i="52"/>
  <c r="BB114" i="52" s="1"/>
  <c r="BE113" i="52"/>
  <c r="BD113" i="52"/>
  <c r="BC113" i="52"/>
  <c r="BA113" i="52"/>
  <c r="K113" i="52"/>
  <c r="I113" i="52"/>
  <c r="G113" i="52"/>
  <c r="BB113" i="52" s="1"/>
  <c r="BE112" i="52"/>
  <c r="BD112" i="52"/>
  <c r="BC112" i="52"/>
  <c r="BA112" i="52"/>
  <c r="K112" i="52"/>
  <c r="I112" i="52"/>
  <c r="G112" i="52"/>
  <c r="BB112" i="52" s="1"/>
  <c r="BE111" i="52"/>
  <c r="BD111" i="52"/>
  <c r="BC111" i="52"/>
  <c r="BA111" i="52"/>
  <c r="K111" i="52"/>
  <c r="I111" i="52"/>
  <c r="G111" i="52"/>
  <c r="BB111" i="52" s="1"/>
  <c r="BE110" i="52"/>
  <c r="BD110" i="52"/>
  <c r="BD118" i="52" s="1"/>
  <c r="H16" i="51" s="1"/>
  <c r="BC110" i="52"/>
  <c r="BC118" i="52" s="1"/>
  <c r="G16" i="51" s="1"/>
  <c r="BA110" i="52"/>
  <c r="K110" i="52"/>
  <c r="K118" i="52" s="1"/>
  <c r="I110" i="52"/>
  <c r="I118" i="52" s="1"/>
  <c r="G110" i="52"/>
  <c r="BB110" i="52" s="1"/>
  <c r="BB118" i="52" s="1"/>
  <c r="F16" i="51" s="1"/>
  <c r="B16" i="51"/>
  <c r="A16" i="51"/>
  <c r="BE118" i="52"/>
  <c r="I16" i="51" s="1"/>
  <c r="BA118" i="52"/>
  <c r="E16" i="51" s="1"/>
  <c r="G118" i="52"/>
  <c r="BE107" i="52"/>
  <c r="BD107" i="52"/>
  <c r="BC107" i="52"/>
  <c r="BB107" i="52"/>
  <c r="BA107" i="52"/>
  <c r="K107" i="52"/>
  <c r="I107" i="52"/>
  <c r="G107" i="52"/>
  <c r="BE106" i="52"/>
  <c r="BD106" i="52"/>
  <c r="BC106" i="52"/>
  <c r="BA106" i="52"/>
  <c r="K106" i="52"/>
  <c r="I106" i="52"/>
  <c r="G106" i="52"/>
  <c r="BB106" i="52" s="1"/>
  <c r="BE105" i="52"/>
  <c r="BD105" i="52"/>
  <c r="BC105" i="52"/>
  <c r="BA105" i="52"/>
  <c r="K105" i="52"/>
  <c r="I105" i="52"/>
  <c r="G105" i="52"/>
  <c r="BB105" i="52" s="1"/>
  <c r="BE104" i="52"/>
  <c r="BD104" i="52"/>
  <c r="BC104" i="52"/>
  <c r="BA104" i="52"/>
  <c r="K104" i="52"/>
  <c r="I104" i="52"/>
  <c r="G104" i="52"/>
  <c r="BB104" i="52" s="1"/>
  <c r="BE103" i="52"/>
  <c r="BD103" i="52"/>
  <c r="BC103" i="52"/>
  <c r="BB103" i="52"/>
  <c r="BA103" i="52"/>
  <c r="K103" i="52"/>
  <c r="I103" i="52"/>
  <c r="G103" i="52"/>
  <c r="BE102" i="52"/>
  <c r="BD102" i="52"/>
  <c r="BC102" i="52"/>
  <c r="BA102" i="52"/>
  <c r="K102" i="52"/>
  <c r="I102" i="52"/>
  <c r="G102" i="52"/>
  <c r="BB102" i="52" s="1"/>
  <c r="BE101" i="52"/>
  <c r="BD101" i="52"/>
  <c r="BC101" i="52"/>
  <c r="BB101" i="52"/>
  <c r="BA101" i="52"/>
  <c r="K101" i="52"/>
  <c r="I101" i="52"/>
  <c r="G101" i="52"/>
  <c r="BE100" i="52"/>
  <c r="BD100" i="52"/>
  <c r="BC100" i="52"/>
  <c r="BA100" i="52"/>
  <c r="K100" i="52"/>
  <c r="I100" i="52"/>
  <c r="G100" i="52"/>
  <c r="BB100" i="52" s="1"/>
  <c r="BE99" i="52"/>
  <c r="BD99" i="52"/>
  <c r="BC99" i="52"/>
  <c r="BB99" i="52"/>
  <c r="BA99" i="52"/>
  <c r="K99" i="52"/>
  <c r="I99" i="52"/>
  <c r="G99" i="52"/>
  <c r="BE98" i="52"/>
  <c r="BD98" i="52"/>
  <c r="BC98" i="52"/>
  <c r="BA98" i="52"/>
  <c r="K98" i="52"/>
  <c r="I98" i="52"/>
  <c r="G98" i="52"/>
  <c r="BB98" i="52" s="1"/>
  <c r="BE97" i="52"/>
  <c r="BD97" i="52"/>
  <c r="BC97" i="52"/>
  <c r="BA97" i="52"/>
  <c r="K97" i="52"/>
  <c r="I97" i="52"/>
  <c r="G97" i="52"/>
  <c r="BB97" i="52" s="1"/>
  <c r="BE96" i="52"/>
  <c r="BD96" i="52"/>
  <c r="BC96" i="52"/>
  <c r="BA96" i="52"/>
  <c r="K96" i="52"/>
  <c r="I96" i="52"/>
  <c r="G96" i="52"/>
  <c r="BB96" i="52" s="1"/>
  <c r="BE95" i="52"/>
  <c r="BD95" i="52"/>
  <c r="BC95" i="52"/>
  <c r="BA95" i="52"/>
  <c r="K95" i="52"/>
  <c r="I95" i="52"/>
  <c r="G95" i="52"/>
  <c r="BB95" i="52" s="1"/>
  <c r="BE94" i="52"/>
  <c r="BD94" i="52"/>
  <c r="BC94" i="52"/>
  <c r="BC108" i="52" s="1"/>
  <c r="G15" i="51" s="1"/>
  <c r="BA94" i="52"/>
  <c r="K94" i="52"/>
  <c r="I94" i="52"/>
  <c r="I108" i="52" s="1"/>
  <c r="G94" i="52"/>
  <c r="BB94" i="52" s="1"/>
  <c r="B15" i="51"/>
  <c r="A15" i="51"/>
  <c r="BE108" i="52"/>
  <c r="I15" i="51" s="1"/>
  <c r="BD108" i="52"/>
  <c r="H15" i="51" s="1"/>
  <c r="BA108" i="52"/>
  <c r="E15" i="51" s="1"/>
  <c r="K108" i="52"/>
  <c r="BE91" i="52"/>
  <c r="BD91" i="52"/>
  <c r="BC91" i="52"/>
  <c r="BA91" i="52"/>
  <c r="K91" i="52"/>
  <c r="I91" i="52"/>
  <c r="G91" i="52"/>
  <c r="BB91" i="52" s="1"/>
  <c r="BE90" i="52"/>
  <c r="BD90" i="52"/>
  <c r="BC90" i="52"/>
  <c r="BA90" i="52"/>
  <c r="K90" i="52"/>
  <c r="I90" i="52"/>
  <c r="G90" i="52"/>
  <c r="BB90" i="52" s="1"/>
  <c r="BE89" i="52"/>
  <c r="BD89" i="52"/>
  <c r="BC89" i="52"/>
  <c r="BB89" i="52"/>
  <c r="BA89" i="52"/>
  <c r="K89" i="52"/>
  <c r="I89" i="52"/>
  <c r="G89" i="52"/>
  <c r="BE88" i="52"/>
  <c r="BD88" i="52"/>
  <c r="BC88" i="52"/>
  <c r="BA88" i="52"/>
  <c r="K88" i="52"/>
  <c r="I88" i="52"/>
  <c r="G88" i="52"/>
  <c r="BB88" i="52" s="1"/>
  <c r="BE87" i="52"/>
  <c r="BD87" i="52"/>
  <c r="BC87" i="52"/>
  <c r="BA87" i="52"/>
  <c r="K87" i="52"/>
  <c r="I87" i="52"/>
  <c r="G87" i="52"/>
  <c r="BB87" i="52" s="1"/>
  <c r="BE86" i="52"/>
  <c r="BD86" i="52"/>
  <c r="BC86" i="52"/>
  <c r="BA86" i="52"/>
  <c r="K86" i="52"/>
  <c r="I86" i="52"/>
  <c r="G86" i="52"/>
  <c r="BB86" i="52" s="1"/>
  <c r="BE85" i="52"/>
  <c r="BD85" i="52"/>
  <c r="BC85" i="52"/>
  <c r="BA85" i="52"/>
  <c r="K85" i="52"/>
  <c r="I85" i="52"/>
  <c r="G85" i="52"/>
  <c r="BB85" i="52" s="1"/>
  <c r="BE84" i="52"/>
  <c r="BD84" i="52"/>
  <c r="BC84" i="52"/>
  <c r="BA84" i="52"/>
  <c r="K84" i="52"/>
  <c r="I84" i="52"/>
  <c r="G84" i="52"/>
  <c r="BB84" i="52" s="1"/>
  <c r="BE83" i="52"/>
  <c r="BD83" i="52"/>
  <c r="BC83" i="52"/>
  <c r="BA83" i="52"/>
  <c r="K83" i="52"/>
  <c r="I83" i="52"/>
  <c r="G83" i="52"/>
  <c r="BB83" i="52" s="1"/>
  <c r="BE82" i="52"/>
  <c r="BE92" i="52" s="1"/>
  <c r="I14" i="51" s="1"/>
  <c r="BD82" i="52"/>
  <c r="BC82" i="52"/>
  <c r="BA82" i="52"/>
  <c r="BA92" i="52" s="1"/>
  <c r="E14" i="51" s="1"/>
  <c r="K82" i="52"/>
  <c r="I82" i="52"/>
  <c r="G82" i="52"/>
  <c r="G92" i="52" s="1"/>
  <c r="B14" i="51"/>
  <c r="A14" i="51"/>
  <c r="BD92" i="52"/>
  <c r="H14" i="51" s="1"/>
  <c r="BC92" i="52"/>
  <c r="G14" i="51" s="1"/>
  <c r="K92" i="52"/>
  <c r="I92" i="52"/>
  <c r="BE79" i="52"/>
  <c r="BD79" i="52"/>
  <c r="BC79" i="52"/>
  <c r="BA79" i="52"/>
  <c r="K79" i="52"/>
  <c r="I79" i="52"/>
  <c r="G79" i="52"/>
  <c r="BB79" i="52" s="1"/>
  <c r="BE78" i="52"/>
  <c r="BD78" i="52"/>
  <c r="BC78" i="52"/>
  <c r="BA78" i="52"/>
  <c r="K78" i="52"/>
  <c r="I78" i="52"/>
  <c r="G78" i="52"/>
  <c r="BB78" i="52" s="1"/>
  <c r="BE77" i="52"/>
  <c r="BD77" i="52"/>
  <c r="BC77" i="52"/>
  <c r="BA77" i="52"/>
  <c r="K77" i="52"/>
  <c r="I77" i="52"/>
  <c r="G77" i="52"/>
  <c r="BB77" i="52" s="1"/>
  <c r="BE76" i="52"/>
  <c r="BD76" i="52"/>
  <c r="BC76" i="52"/>
  <c r="BA76" i="52"/>
  <c r="K76" i="52"/>
  <c r="I76" i="52"/>
  <c r="G76" i="52"/>
  <c r="BB76" i="52" s="1"/>
  <c r="BE75" i="52"/>
  <c r="BD75" i="52"/>
  <c r="BC75" i="52"/>
  <c r="BA75" i="52"/>
  <c r="K75" i="52"/>
  <c r="I75" i="52"/>
  <c r="G75" i="52"/>
  <c r="BB75" i="52" s="1"/>
  <c r="BE74" i="52"/>
  <c r="BD74" i="52"/>
  <c r="BC74" i="52"/>
  <c r="BA74" i="52"/>
  <c r="K74" i="52"/>
  <c r="I74" i="52"/>
  <c r="G74" i="52"/>
  <c r="BB74" i="52" s="1"/>
  <c r="BE73" i="52"/>
  <c r="BD73" i="52"/>
  <c r="BC73" i="52"/>
  <c r="BA73" i="52"/>
  <c r="K73" i="52"/>
  <c r="I73" i="52"/>
  <c r="G73" i="52"/>
  <c r="BB73" i="52" s="1"/>
  <c r="BE72" i="52"/>
  <c r="BD72" i="52"/>
  <c r="BC72" i="52"/>
  <c r="BA72" i="52"/>
  <c r="K72" i="52"/>
  <c r="I72" i="52"/>
  <c r="G72" i="52"/>
  <c r="BB72" i="52" s="1"/>
  <c r="BE71" i="52"/>
  <c r="BD71" i="52"/>
  <c r="BC71" i="52"/>
  <c r="BA71" i="52"/>
  <c r="K71" i="52"/>
  <c r="I71" i="52"/>
  <c r="G71" i="52"/>
  <c r="BB71" i="52" s="1"/>
  <c r="BE70" i="52"/>
  <c r="BE80" i="52" s="1"/>
  <c r="I13" i="51" s="1"/>
  <c r="BD70" i="52"/>
  <c r="BD80" i="52" s="1"/>
  <c r="H13" i="51" s="1"/>
  <c r="BC70" i="52"/>
  <c r="BA70" i="52"/>
  <c r="BA80" i="52" s="1"/>
  <c r="E13" i="51" s="1"/>
  <c r="K70" i="52"/>
  <c r="K80" i="52" s="1"/>
  <c r="I70" i="52"/>
  <c r="G70" i="52"/>
  <c r="BB70" i="52" s="1"/>
  <c r="BB80" i="52" s="1"/>
  <c r="F13" i="51" s="1"/>
  <c r="B13" i="51"/>
  <c r="A13" i="51"/>
  <c r="BC80" i="52"/>
  <c r="G13" i="51" s="1"/>
  <c r="I80" i="52"/>
  <c r="G80" i="52"/>
  <c r="BE67" i="52"/>
  <c r="BD67" i="52"/>
  <c r="BC67" i="52"/>
  <c r="BA67" i="52"/>
  <c r="K67" i="52"/>
  <c r="I67" i="52"/>
  <c r="G67" i="52"/>
  <c r="BB67" i="52" s="1"/>
  <c r="BE66" i="52"/>
  <c r="BD66" i="52"/>
  <c r="BC66" i="52"/>
  <c r="BA66" i="52"/>
  <c r="K66" i="52"/>
  <c r="I66" i="52"/>
  <c r="G66" i="52"/>
  <c r="BB66" i="52" s="1"/>
  <c r="BE65" i="52"/>
  <c r="BD65" i="52"/>
  <c r="BC65" i="52"/>
  <c r="BA65" i="52"/>
  <c r="K65" i="52"/>
  <c r="I65" i="52"/>
  <c r="G65" i="52"/>
  <c r="BB65" i="52" s="1"/>
  <c r="BE64" i="52"/>
  <c r="BD64" i="52"/>
  <c r="BC64" i="52"/>
  <c r="BA64" i="52"/>
  <c r="K64" i="52"/>
  <c r="I64" i="52"/>
  <c r="G64" i="52"/>
  <c r="BB64" i="52" s="1"/>
  <c r="BE63" i="52"/>
  <c r="BD63" i="52"/>
  <c r="BC63" i="52"/>
  <c r="BA63" i="52"/>
  <c r="K63" i="52"/>
  <c r="I63" i="52"/>
  <c r="G63" i="52"/>
  <c r="BB63" i="52" s="1"/>
  <c r="BE62" i="52"/>
  <c r="BD62" i="52"/>
  <c r="BC62" i="52"/>
  <c r="BA62" i="52"/>
  <c r="K62" i="52"/>
  <c r="I62" i="52"/>
  <c r="G62" i="52"/>
  <c r="BB62" i="52" s="1"/>
  <c r="BE61" i="52"/>
  <c r="BD61" i="52"/>
  <c r="BC61" i="52"/>
  <c r="BA61" i="52"/>
  <c r="K61" i="52"/>
  <c r="I61" i="52"/>
  <c r="G61" i="52"/>
  <c r="BB61" i="52" s="1"/>
  <c r="BE60" i="52"/>
  <c r="BD60" i="52"/>
  <c r="BC60" i="52"/>
  <c r="BA60" i="52"/>
  <c r="K60" i="52"/>
  <c r="I60" i="52"/>
  <c r="G60" i="52"/>
  <c r="BB60" i="52" s="1"/>
  <c r="BE59" i="52"/>
  <c r="BD59" i="52"/>
  <c r="BC59" i="52"/>
  <c r="BA59" i="52"/>
  <c r="K59" i="52"/>
  <c r="I59" i="52"/>
  <c r="G59" i="52"/>
  <c r="BB59" i="52" s="1"/>
  <c r="BE58" i="52"/>
  <c r="BD58" i="52"/>
  <c r="BC58" i="52"/>
  <c r="BA58" i="52"/>
  <c r="K58" i="52"/>
  <c r="I58" i="52"/>
  <c r="G58" i="52"/>
  <c r="BB58" i="52" s="1"/>
  <c r="BE57" i="52"/>
  <c r="BD57" i="52"/>
  <c r="BC57" i="52"/>
  <c r="BA57" i="52"/>
  <c r="K57" i="52"/>
  <c r="I57" i="52"/>
  <c r="G57" i="52"/>
  <c r="BB57" i="52" s="1"/>
  <c r="BE56" i="52"/>
  <c r="BD56" i="52"/>
  <c r="BC56" i="52"/>
  <c r="BA56" i="52"/>
  <c r="K56" i="52"/>
  <c r="I56" i="52"/>
  <c r="G56" i="52"/>
  <c r="BB56" i="52" s="1"/>
  <c r="BE55" i="52"/>
  <c r="BD55" i="52"/>
  <c r="BC55" i="52"/>
  <c r="BA55" i="52"/>
  <c r="K55" i="52"/>
  <c r="I55" i="52"/>
  <c r="G55" i="52"/>
  <c r="BB55" i="52" s="1"/>
  <c r="BE54" i="52"/>
  <c r="BD54" i="52"/>
  <c r="BC54" i="52"/>
  <c r="BA54" i="52"/>
  <c r="K54" i="52"/>
  <c r="I54" i="52"/>
  <c r="G54" i="52"/>
  <c r="BB54" i="52" s="1"/>
  <c r="BE53" i="52"/>
  <c r="BD53" i="52"/>
  <c r="BC53" i="52"/>
  <c r="BA53" i="52"/>
  <c r="K53" i="52"/>
  <c r="I53" i="52"/>
  <c r="G53" i="52"/>
  <c r="BB53" i="52" s="1"/>
  <c r="BE52" i="52"/>
  <c r="BD52" i="52"/>
  <c r="BC52" i="52"/>
  <c r="BA52" i="52"/>
  <c r="K52" i="52"/>
  <c r="I52" i="52"/>
  <c r="G52" i="52"/>
  <c r="BB52" i="52" s="1"/>
  <c r="BE51" i="52"/>
  <c r="BD51" i="52"/>
  <c r="BC51" i="52"/>
  <c r="BA51" i="52"/>
  <c r="K51" i="52"/>
  <c r="I51" i="52"/>
  <c r="G51" i="52"/>
  <c r="BB51" i="52" s="1"/>
  <c r="BE50" i="52"/>
  <c r="BD50" i="52"/>
  <c r="BD68" i="52" s="1"/>
  <c r="H12" i="51" s="1"/>
  <c r="BC50" i="52"/>
  <c r="BC68" i="52" s="1"/>
  <c r="G12" i="51" s="1"/>
  <c r="BA50" i="52"/>
  <c r="K50" i="52"/>
  <c r="K68" i="52" s="1"/>
  <c r="I50" i="52"/>
  <c r="I68" i="52" s="1"/>
  <c r="G50" i="52"/>
  <c r="BB50" i="52" s="1"/>
  <c r="B12" i="51"/>
  <c r="A12" i="51"/>
  <c r="BE68" i="52"/>
  <c r="I12" i="51" s="1"/>
  <c r="BA68" i="52"/>
  <c r="E12" i="51" s="1"/>
  <c r="G68" i="52"/>
  <c r="BE47" i="52"/>
  <c r="BD47" i="52"/>
  <c r="BC47" i="52"/>
  <c r="BA47" i="52"/>
  <c r="K47" i="52"/>
  <c r="I47" i="52"/>
  <c r="G47" i="52"/>
  <c r="BB47" i="52" s="1"/>
  <c r="BE46" i="52"/>
  <c r="BD46" i="52"/>
  <c r="BC46" i="52"/>
  <c r="BA46" i="52"/>
  <c r="K46" i="52"/>
  <c r="I46" i="52"/>
  <c r="G46" i="52"/>
  <c r="BB46" i="52" s="1"/>
  <c r="BE45" i="52"/>
  <c r="BD45" i="52"/>
  <c r="BC45" i="52"/>
  <c r="BB45" i="52"/>
  <c r="BA45" i="52"/>
  <c r="K45" i="52"/>
  <c r="I45" i="52"/>
  <c r="G45" i="52"/>
  <c r="BE44" i="52"/>
  <c r="BD44" i="52"/>
  <c r="BC44" i="52"/>
  <c r="BA44" i="52"/>
  <c r="K44" i="52"/>
  <c r="I44" i="52"/>
  <c r="G44" i="52"/>
  <c r="BB44" i="52" s="1"/>
  <c r="BE43" i="52"/>
  <c r="BD43" i="52"/>
  <c r="BC43" i="52"/>
  <c r="BA43" i="52"/>
  <c r="K43" i="52"/>
  <c r="I43" i="52"/>
  <c r="G43" i="52"/>
  <c r="BB43" i="52" s="1"/>
  <c r="BE42" i="52"/>
  <c r="BD42" i="52"/>
  <c r="BC42" i="52"/>
  <c r="BA42" i="52"/>
  <c r="K42" i="52"/>
  <c r="I42" i="52"/>
  <c r="G42" i="52"/>
  <c r="BB42" i="52" s="1"/>
  <c r="BE41" i="52"/>
  <c r="BD41" i="52"/>
  <c r="BC41" i="52"/>
  <c r="BA41" i="52"/>
  <c r="K41" i="52"/>
  <c r="I41" i="52"/>
  <c r="G41" i="52"/>
  <c r="BB41" i="52" s="1"/>
  <c r="BE40" i="52"/>
  <c r="BD40" i="52"/>
  <c r="BC40" i="52"/>
  <c r="BA40" i="52"/>
  <c r="K40" i="52"/>
  <c r="I40" i="52"/>
  <c r="G40" i="52"/>
  <c r="BB40" i="52" s="1"/>
  <c r="BE39" i="52"/>
  <c r="BD39" i="52"/>
  <c r="BC39" i="52"/>
  <c r="BB39" i="52"/>
  <c r="BA39" i="52"/>
  <c r="K39" i="52"/>
  <c r="I39" i="52"/>
  <c r="G39" i="52"/>
  <c r="BE38" i="52"/>
  <c r="BD38" i="52"/>
  <c r="BC38" i="52"/>
  <c r="BA38" i="52"/>
  <c r="K38" i="52"/>
  <c r="I38" i="52"/>
  <c r="G38" i="52"/>
  <c r="BB38" i="52" s="1"/>
  <c r="BE37" i="52"/>
  <c r="BD37" i="52"/>
  <c r="BC37" i="52"/>
  <c r="BA37" i="52"/>
  <c r="K37" i="52"/>
  <c r="I37" i="52"/>
  <c r="G37" i="52"/>
  <c r="BB37" i="52" s="1"/>
  <c r="BE36" i="52"/>
  <c r="BD36" i="52"/>
  <c r="BC36" i="52"/>
  <c r="BA36" i="52"/>
  <c r="K36" i="52"/>
  <c r="I36" i="52"/>
  <c r="G36" i="52"/>
  <c r="BB36" i="52" s="1"/>
  <c r="BE35" i="52"/>
  <c r="BD35" i="52"/>
  <c r="BC35" i="52"/>
  <c r="BA35" i="52"/>
  <c r="K35" i="52"/>
  <c r="I35" i="52"/>
  <c r="G35" i="52"/>
  <c r="BB35" i="52" s="1"/>
  <c r="BE34" i="52"/>
  <c r="BD34" i="52"/>
  <c r="BC34" i="52"/>
  <c r="BB34" i="52"/>
  <c r="BA34" i="52"/>
  <c r="K34" i="52"/>
  <c r="I34" i="52"/>
  <c r="G34" i="52"/>
  <c r="BE33" i="52"/>
  <c r="BD33" i="52"/>
  <c r="BC33" i="52"/>
  <c r="BA33" i="52"/>
  <c r="K33" i="52"/>
  <c r="I33" i="52"/>
  <c r="G33" i="52"/>
  <c r="BB33" i="52" s="1"/>
  <c r="BE32" i="52"/>
  <c r="BD32" i="52"/>
  <c r="BC32" i="52"/>
  <c r="BA32" i="52"/>
  <c r="K32" i="52"/>
  <c r="I32" i="52"/>
  <c r="G32" i="52"/>
  <c r="BB32" i="52" s="1"/>
  <c r="BE31" i="52"/>
  <c r="BD31" i="52"/>
  <c r="BC31" i="52"/>
  <c r="BA31" i="52"/>
  <c r="K31" i="52"/>
  <c r="I31" i="52"/>
  <c r="G31" i="52"/>
  <c r="BB31" i="52" s="1"/>
  <c r="BE30" i="52"/>
  <c r="BD30" i="52"/>
  <c r="BC30" i="52"/>
  <c r="BC48" i="52" s="1"/>
  <c r="G11" i="51" s="1"/>
  <c r="BA30" i="52"/>
  <c r="K30" i="52"/>
  <c r="I30" i="52"/>
  <c r="I48" i="52" s="1"/>
  <c r="G30" i="52"/>
  <c r="G48" i="52" s="1"/>
  <c r="B11" i="51"/>
  <c r="A11" i="51"/>
  <c r="BE48" i="52"/>
  <c r="I11" i="51" s="1"/>
  <c r="BD48" i="52"/>
  <c r="H11" i="51" s="1"/>
  <c r="BA48" i="52"/>
  <c r="E11" i="51" s="1"/>
  <c r="K48" i="52"/>
  <c r="BE27" i="52"/>
  <c r="BE28" i="52" s="1"/>
  <c r="BD27" i="52"/>
  <c r="BC27" i="52"/>
  <c r="BB27" i="52"/>
  <c r="BB28" i="52" s="1"/>
  <c r="F10" i="51" s="1"/>
  <c r="BA27" i="52"/>
  <c r="BA28" i="52" s="1"/>
  <c r="E10" i="51" s="1"/>
  <c r="K27" i="52"/>
  <c r="I27" i="52"/>
  <c r="G27" i="52"/>
  <c r="G28" i="52" s="1"/>
  <c r="I10" i="51"/>
  <c r="B10" i="51"/>
  <c r="A10" i="51"/>
  <c r="BD28" i="52"/>
  <c r="H10" i="51" s="1"/>
  <c r="BC28" i="52"/>
  <c r="G10" i="51" s="1"/>
  <c r="K28" i="52"/>
  <c r="I28" i="52"/>
  <c r="BE24" i="52"/>
  <c r="BD24" i="52"/>
  <c r="BC24" i="52"/>
  <c r="BB24" i="52"/>
  <c r="BA24" i="52"/>
  <c r="K24" i="52"/>
  <c r="I24" i="52"/>
  <c r="G24" i="52"/>
  <c r="BE23" i="52"/>
  <c r="BD23" i="52"/>
  <c r="BC23" i="52"/>
  <c r="BB23" i="52"/>
  <c r="BA23" i="52"/>
  <c r="K23" i="52"/>
  <c r="I23" i="52"/>
  <c r="G23" i="52"/>
  <c r="BE22" i="52"/>
  <c r="BD22" i="52"/>
  <c r="BC22" i="52"/>
  <c r="BB22" i="52"/>
  <c r="BA22" i="52"/>
  <c r="K22" i="52"/>
  <c r="I22" i="52"/>
  <c r="G22" i="52"/>
  <c r="BE21" i="52"/>
  <c r="BD21" i="52"/>
  <c r="BC21" i="52"/>
  <c r="BB21" i="52"/>
  <c r="BA21" i="52"/>
  <c r="K21" i="52"/>
  <c r="I21" i="52"/>
  <c r="G21" i="52"/>
  <c r="BE20" i="52"/>
  <c r="BD20" i="52"/>
  <c r="BC20" i="52"/>
  <c r="BB20" i="52"/>
  <c r="BA20" i="52"/>
  <c r="K20" i="52"/>
  <c r="I20" i="52"/>
  <c r="G20" i="52"/>
  <c r="BE19" i="52"/>
  <c r="BD19" i="52"/>
  <c r="BC19" i="52"/>
  <c r="BB19" i="52"/>
  <c r="BA19" i="52"/>
  <c r="K19" i="52"/>
  <c r="I19" i="52"/>
  <c r="G19" i="52"/>
  <c r="BE18" i="52"/>
  <c r="BD18" i="52"/>
  <c r="BC18" i="52"/>
  <c r="BB18" i="52"/>
  <c r="BA18" i="52"/>
  <c r="K18" i="52"/>
  <c r="I18" i="52"/>
  <c r="G18" i="52"/>
  <c r="BE17" i="52"/>
  <c r="BD17" i="52"/>
  <c r="BC17" i="52"/>
  <c r="BB17" i="52"/>
  <c r="BA17" i="52"/>
  <c r="K17" i="52"/>
  <c r="I17" i="52"/>
  <c r="G17" i="52"/>
  <c r="BE16" i="52"/>
  <c r="BE25" i="52" s="1"/>
  <c r="I9" i="51" s="1"/>
  <c r="BD16" i="52"/>
  <c r="BD25" i="52" s="1"/>
  <c r="BC16" i="52"/>
  <c r="BB16" i="52"/>
  <c r="BA16" i="52"/>
  <c r="BA25" i="52" s="1"/>
  <c r="E9" i="51" s="1"/>
  <c r="K16" i="52"/>
  <c r="K25" i="52" s="1"/>
  <c r="I16" i="52"/>
  <c r="G16" i="52"/>
  <c r="H9" i="51"/>
  <c r="B9" i="51"/>
  <c r="A9" i="51"/>
  <c r="BC25" i="52"/>
  <c r="G9" i="51" s="1"/>
  <c r="BB25" i="52"/>
  <c r="F9" i="51" s="1"/>
  <c r="I25" i="52"/>
  <c r="G25" i="52"/>
  <c r="BE13" i="52"/>
  <c r="BD13" i="52"/>
  <c r="BD14" i="52" s="1"/>
  <c r="H8" i="51" s="1"/>
  <c r="BC13" i="52"/>
  <c r="BC14" i="52" s="1"/>
  <c r="G8" i="51" s="1"/>
  <c r="BB13" i="52"/>
  <c r="K13" i="52"/>
  <c r="K14" i="52" s="1"/>
  <c r="I13" i="52"/>
  <c r="I14" i="52" s="1"/>
  <c r="G13" i="52"/>
  <c r="BA13" i="52" s="1"/>
  <c r="BA14" i="52" s="1"/>
  <c r="E8" i="51" s="1"/>
  <c r="B8" i="51"/>
  <c r="A8" i="51"/>
  <c r="BE14" i="52"/>
  <c r="I8" i="51" s="1"/>
  <c r="BB14" i="52"/>
  <c r="F8" i="51" s="1"/>
  <c r="G14" i="52"/>
  <c r="BE10" i="52"/>
  <c r="BD10" i="52"/>
  <c r="BC10" i="52"/>
  <c r="BB10" i="52"/>
  <c r="K10" i="52"/>
  <c r="I10" i="52"/>
  <c r="G10" i="52"/>
  <c r="BA10" i="52" s="1"/>
  <c r="BE9" i="52"/>
  <c r="BD9" i="52"/>
  <c r="BC9" i="52"/>
  <c r="BB9" i="52"/>
  <c r="K9" i="52"/>
  <c r="I9" i="52"/>
  <c r="G9" i="52"/>
  <c r="BA9" i="52" s="1"/>
  <c r="BE8" i="52"/>
  <c r="BD8" i="52"/>
  <c r="BC8" i="52"/>
  <c r="BC11" i="52" s="1"/>
  <c r="G7" i="51" s="1"/>
  <c r="BB8" i="52"/>
  <c r="K8" i="52"/>
  <c r="I8" i="52"/>
  <c r="I11" i="52" s="1"/>
  <c r="G8" i="52"/>
  <c r="B7" i="51"/>
  <c r="A7" i="51"/>
  <c r="BE11" i="52"/>
  <c r="I7" i="51" s="1"/>
  <c r="BD11" i="52"/>
  <c r="H7" i="51" s="1"/>
  <c r="K11" i="52"/>
  <c r="E4" i="52"/>
  <c r="F3" i="52"/>
  <c r="G23" i="50"/>
  <c r="C33" i="50"/>
  <c r="F33" i="50" s="1"/>
  <c r="C31" i="50"/>
  <c r="G7" i="50"/>
  <c r="H36" i="48"/>
  <c r="I35" i="48"/>
  <c r="G21" i="47"/>
  <c r="D21" i="47"/>
  <c r="I34" i="48"/>
  <c r="D20" i="47"/>
  <c r="I33" i="48"/>
  <c r="G20" i="47" s="1"/>
  <c r="D19" i="47"/>
  <c r="I32" i="48"/>
  <c r="G19" i="47" s="1"/>
  <c r="D18" i="47"/>
  <c r="I31" i="48"/>
  <c r="G18" i="47" s="1"/>
  <c r="G17" i="47"/>
  <c r="D17" i="47"/>
  <c r="I30" i="48"/>
  <c r="G16" i="47"/>
  <c r="D16" i="47"/>
  <c r="I29" i="48"/>
  <c r="D15" i="47"/>
  <c r="I28" i="48"/>
  <c r="G15" i="47" s="1"/>
  <c r="BE115" i="49"/>
  <c r="BD115" i="49"/>
  <c r="BC115" i="49"/>
  <c r="BA115" i="49"/>
  <c r="K115" i="49"/>
  <c r="I115" i="49"/>
  <c r="G115" i="49"/>
  <c r="BB115" i="49" s="1"/>
  <c r="BB116" i="49" s="1"/>
  <c r="F22" i="48" s="1"/>
  <c r="BE114" i="49"/>
  <c r="BD114" i="49"/>
  <c r="BD116" i="49" s="1"/>
  <c r="H22" i="48" s="1"/>
  <c r="BC114" i="49"/>
  <c r="BA114" i="49"/>
  <c r="K114" i="49"/>
  <c r="K116" i="49" s="1"/>
  <c r="I114" i="49"/>
  <c r="G114" i="49"/>
  <c r="BB114" i="49" s="1"/>
  <c r="B22" i="48"/>
  <c r="A22" i="48"/>
  <c r="BE116" i="49"/>
  <c r="I22" i="48" s="1"/>
  <c r="BA116" i="49"/>
  <c r="E22" i="48" s="1"/>
  <c r="G116" i="49"/>
  <c r="BE111" i="49"/>
  <c r="BD111" i="49"/>
  <c r="BC111" i="49"/>
  <c r="BA111" i="49"/>
  <c r="K111" i="49"/>
  <c r="I111" i="49"/>
  <c r="G111" i="49"/>
  <c r="BB111" i="49" s="1"/>
  <c r="BE110" i="49"/>
  <c r="BD110" i="49"/>
  <c r="BC110" i="49"/>
  <c r="BA110" i="49"/>
  <c r="K110" i="49"/>
  <c r="I110" i="49"/>
  <c r="G110" i="49"/>
  <c r="BB110" i="49" s="1"/>
  <c r="BE109" i="49"/>
  <c r="BD109" i="49"/>
  <c r="BC109" i="49"/>
  <c r="BA109" i="49"/>
  <c r="K109" i="49"/>
  <c r="I109" i="49"/>
  <c r="G109" i="49"/>
  <c r="BB109" i="49" s="1"/>
  <c r="BE108" i="49"/>
  <c r="BD108" i="49"/>
  <c r="BC108" i="49"/>
  <c r="BC112" i="49" s="1"/>
  <c r="G21" i="48" s="1"/>
  <c r="BA108" i="49"/>
  <c r="K108" i="49"/>
  <c r="I108" i="49"/>
  <c r="I112" i="49" s="1"/>
  <c r="G108" i="49"/>
  <c r="G112" i="49" s="1"/>
  <c r="B21" i="48"/>
  <c r="A21" i="48"/>
  <c r="BE112" i="49"/>
  <c r="I21" i="48" s="1"/>
  <c r="BD112" i="49"/>
  <c r="H21" i="48" s="1"/>
  <c r="BA112" i="49"/>
  <c r="E21" i="48" s="1"/>
  <c r="K112" i="49"/>
  <c r="BE105" i="49"/>
  <c r="BD105" i="49"/>
  <c r="BC105" i="49"/>
  <c r="BB105" i="49"/>
  <c r="BA105" i="49"/>
  <c r="K105" i="49"/>
  <c r="I105" i="49"/>
  <c r="G105" i="49"/>
  <c r="BE104" i="49"/>
  <c r="BD104" i="49"/>
  <c r="BC104" i="49"/>
  <c r="BA104" i="49"/>
  <c r="K104" i="49"/>
  <c r="I104" i="49"/>
  <c r="G104" i="49"/>
  <c r="BB104" i="49" s="1"/>
  <c r="BE103" i="49"/>
  <c r="BD103" i="49"/>
  <c r="BC103" i="49"/>
  <c r="BB103" i="49"/>
  <c r="BB106" i="49" s="1"/>
  <c r="F20" i="48" s="1"/>
  <c r="BA103" i="49"/>
  <c r="K103" i="49"/>
  <c r="I103" i="49"/>
  <c r="G103" i="49"/>
  <c r="G106" i="49" s="1"/>
  <c r="B20" i="48"/>
  <c r="A20" i="48"/>
  <c r="BD106" i="49"/>
  <c r="H20" i="48" s="1"/>
  <c r="BC106" i="49"/>
  <c r="G20" i="48" s="1"/>
  <c r="K106" i="49"/>
  <c r="I106" i="49"/>
  <c r="BE100" i="49"/>
  <c r="BD100" i="49"/>
  <c r="BC100" i="49"/>
  <c r="BA100" i="49"/>
  <c r="K100" i="49"/>
  <c r="I100" i="49"/>
  <c r="G100" i="49"/>
  <c r="BB100" i="49" s="1"/>
  <c r="BE99" i="49"/>
  <c r="BD99" i="49"/>
  <c r="BC99" i="49"/>
  <c r="BA99" i="49"/>
  <c r="K99" i="49"/>
  <c r="I99" i="49"/>
  <c r="G99" i="49"/>
  <c r="BB99" i="49" s="1"/>
  <c r="BE98" i="49"/>
  <c r="BD98" i="49"/>
  <c r="BC98" i="49"/>
  <c r="BA98" i="49"/>
  <c r="K98" i="49"/>
  <c r="I98" i="49"/>
  <c r="G98" i="49"/>
  <c r="BB98" i="49" s="1"/>
  <c r="BE97" i="49"/>
  <c r="BD97" i="49"/>
  <c r="BC97" i="49"/>
  <c r="BA97" i="49"/>
  <c r="K97" i="49"/>
  <c r="I97" i="49"/>
  <c r="G97" i="49"/>
  <c r="BB97" i="49" s="1"/>
  <c r="BE96" i="49"/>
  <c r="BD96" i="49"/>
  <c r="BC96" i="49"/>
  <c r="BA96" i="49"/>
  <c r="K96" i="49"/>
  <c r="I96" i="49"/>
  <c r="G96" i="49"/>
  <c r="BB96" i="49" s="1"/>
  <c r="BE95" i="49"/>
  <c r="BD95" i="49"/>
  <c r="BC95" i="49"/>
  <c r="BA95" i="49"/>
  <c r="K95" i="49"/>
  <c r="I95" i="49"/>
  <c r="G95" i="49"/>
  <c r="BB95" i="49" s="1"/>
  <c r="BE94" i="49"/>
  <c r="BD94" i="49"/>
  <c r="BC94" i="49"/>
  <c r="BA94" i="49"/>
  <c r="K94" i="49"/>
  <c r="I94" i="49"/>
  <c r="G94" i="49"/>
  <c r="BB94" i="49" s="1"/>
  <c r="BE93" i="49"/>
  <c r="BD93" i="49"/>
  <c r="BC93" i="49"/>
  <c r="BA93" i="49"/>
  <c r="K93" i="49"/>
  <c r="I93" i="49"/>
  <c r="G93" i="49"/>
  <c r="BB93" i="49" s="1"/>
  <c r="BE92" i="49"/>
  <c r="BE101" i="49" s="1"/>
  <c r="I19" i="48" s="1"/>
  <c r="BD92" i="49"/>
  <c r="BC92" i="49"/>
  <c r="BA92" i="49"/>
  <c r="BA101" i="49" s="1"/>
  <c r="E19" i="48" s="1"/>
  <c r="K92" i="49"/>
  <c r="I92" i="49"/>
  <c r="G92" i="49"/>
  <c r="BB92" i="49" s="1"/>
  <c r="B19" i="48"/>
  <c r="A19" i="48"/>
  <c r="BC101" i="49"/>
  <c r="G19" i="48" s="1"/>
  <c r="I101" i="49"/>
  <c r="G101" i="49"/>
  <c r="BE89" i="49"/>
  <c r="BD89" i="49"/>
  <c r="BC89" i="49"/>
  <c r="BA89" i="49"/>
  <c r="K89" i="49"/>
  <c r="I89" i="49"/>
  <c r="G89" i="49"/>
  <c r="BB89" i="49" s="1"/>
  <c r="BE88" i="49"/>
  <c r="BD88" i="49"/>
  <c r="BC88" i="49"/>
  <c r="BA88" i="49"/>
  <c r="K88" i="49"/>
  <c r="I88" i="49"/>
  <c r="G88" i="49"/>
  <c r="BB88" i="49" s="1"/>
  <c r="BB90" i="49" s="1"/>
  <c r="F18" i="48" s="1"/>
  <c r="BE87" i="49"/>
  <c r="BD87" i="49"/>
  <c r="BC87" i="49"/>
  <c r="BA87" i="49"/>
  <c r="K87" i="49"/>
  <c r="I87" i="49"/>
  <c r="G87" i="49"/>
  <c r="BB87" i="49" s="1"/>
  <c r="BE86" i="49"/>
  <c r="BD86" i="49"/>
  <c r="BD90" i="49" s="1"/>
  <c r="H18" i="48" s="1"/>
  <c r="BC86" i="49"/>
  <c r="BA86" i="49"/>
  <c r="K86" i="49"/>
  <c r="K90" i="49" s="1"/>
  <c r="I86" i="49"/>
  <c r="I90" i="49" s="1"/>
  <c r="G86" i="49"/>
  <c r="BB86" i="49" s="1"/>
  <c r="B18" i="48"/>
  <c r="A18" i="48"/>
  <c r="BE90" i="49"/>
  <c r="I18" i="48" s="1"/>
  <c r="BA90" i="49"/>
  <c r="E18" i="48" s="1"/>
  <c r="G90" i="49"/>
  <c r="BE83" i="49"/>
  <c r="BD83" i="49"/>
  <c r="BC83" i="49"/>
  <c r="BA83" i="49"/>
  <c r="K83" i="49"/>
  <c r="I83" i="49"/>
  <c r="G83" i="49"/>
  <c r="BB83" i="49" s="1"/>
  <c r="BE82" i="49"/>
  <c r="BD82" i="49"/>
  <c r="BC82" i="49"/>
  <c r="BC84" i="49" s="1"/>
  <c r="G17" i="48" s="1"/>
  <c r="BA82" i="49"/>
  <c r="K82" i="49"/>
  <c r="I82" i="49"/>
  <c r="I84" i="49" s="1"/>
  <c r="G82" i="49"/>
  <c r="G84" i="49" s="1"/>
  <c r="B17" i="48"/>
  <c r="A17" i="48"/>
  <c r="BE84" i="49"/>
  <c r="I17" i="48" s="1"/>
  <c r="BD84" i="49"/>
  <c r="H17" i="48" s="1"/>
  <c r="BA84" i="49"/>
  <c r="E17" i="48" s="1"/>
  <c r="K84" i="49"/>
  <c r="BE79" i="49"/>
  <c r="BE80" i="49" s="1"/>
  <c r="BD79" i="49"/>
  <c r="BC79" i="49"/>
  <c r="BB79" i="49"/>
  <c r="BB80" i="49" s="1"/>
  <c r="F16" i="48" s="1"/>
  <c r="BA79" i="49"/>
  <c r="BA80" i="49" s="1"/>
  <c r="E16" i="48" s="1"/>
  <c r="K79" i="49"/>
  <c r="I79" i="49"/>
  <c r="G79" i="49"/>
  <c r="G80" i="49" s="1"/>
  <c r="I16" i="48"/>
  <c r="B16" i="48"/>
  <c r="A16" i="48"/>
  <c r="BD80" i="49"/>
  <c r="H16" i="48" s="1"/>
  <c r="BC80" i="49"/>
  <c r="G16" i="48" s="1"/>
  <c r="K80" i="49"/>
  <c r="I80" i="49"/>
  <c r="BE76" i="49"/>
  <c r="BD76" i="49"/>
  <c r="BC76" i="49"/>
  <c r="BB76" i="49"/>
  <c r="BA76" i="49"/>
  <c r="K76" i="49"/>
  <c r="I76" i="49"/>
  <c r="G76" i="49"/>
  <c r="BE75" i="49"/>
  <c r="BD75" i="49"/>
  <c r="BC75" i="49"/>
  <c r="BB75" i="49"/>
  <c r="BA75" i="49"/>
  <c r="K75" i="49"/>
  <c r="I75" i="49"/>
  <c r="G75" i="49"/>
  <c r="BE74" i="49"/>
  <c r="BE77" i="49" s="1"/>
  <c r="I15" i="48" s="1"/>
  <c r="BD74" i="49"/>
  <c r="BD77" i="49" s="1"/>
  <c r="BC74" i="49"/>
  <c r="BB74" i="49"/>
  <c r="BA74" i="49"/>
  <c r="BA77" i="49" s="1"/>
  <c r="E15" i="48" s="1"/>
  <c r="K74" i="49"/>
  <c r="K77" i="49" s="1"/>
  <c r="I74" i="49"/>
  <c r="G74" i="49"/>
  <c r="H15" i="48"/>
  <c r="B15" i="48"/>
  <c r="A15" i="48"/>
  <c r="BC77" i="49"/>
  <c r="G15" i="48" s="1"/>
  <c r="BB77" i="49"/>
  <c r="F15" i="48" s="1"/>
  <c r="I77" i="49"/>
  <c r="G77" i="49"/>
  <c r="BE71" i="49"/>
  <c r="BD71" i="49"/>
  <c r="BC71" i="49"/>
  <c r="BB71" i="49"/>
  <c r="K71" i="49"/>
  <c r="I71" i="49"/>
  <c r="G71" i="49"/>
  <c r="BA71" i="49" s="1"/>
  <c r="BE70" i="49"/>
  <c r="BD70" i="49"/>
  <c r="BC70" i="49"/>
  <c r="BB70" i="49"/>
  <c r="K70" i="49"/>
  <c r="I70" i="49"/>
  <c r="G70" i="49"/>
  <c r="BA70" i="49" s="1"/>
  <c r="BE69" i="49"/>
  <c r="BD69" i="49"/>
  <c r="BC69" i="49"/>
  <c r="BB69" i="49"/>
  <c r="K69" i="49"/>
  <c r="I69" i="49"/>
  <c r="G69" i="49"/>
  <c r="BA69" i="49" s="1"/>
  <c r="BE68" i="49"/>
  <c r="BD68" i="49"/>
  <c r="BC68" i="49"/>
  <c r="BB68" i="49"/>
  <c r="K68" i="49"/>
  <c r="I68" i="49"/>
  <c r="G68" i="49"/>
  <c r="BA68" i="49" s="1"/>
  <c r="BE67" i="49"/>
  <c r="BD67" i="49"/>
  <c r="BC67" i="49"/>
  <c r="BB67" i="49"/>
  <c r="K67" i="49"/>
  <c r="I67" i="49"/>
  <c r="G67" i="49"/>
  <c r="BA67" i="49" s="1"/>
  <c r="BE66" i="49"/>
  <c r="BD66" i="49"/>
  <c r="BD72" i="49" s="1"/>
  <c r="H14" i="48" s="1"/>
  <c r="BC66" i="49"/>
  <c r="BC72" i="49" s="1"/>
  <c r="G14" i="48" s="1"/>
  <c r="BB66" i="49"/>
  <c r="K66" i="49"/>
  <c r="K72" i="49" s="1"/>
  <c r="I66" i="49"/>
  <c r="G66" i="49"/>
  <c r="BA66" i="49" s="1"/>
  <c r="BA72" i="49" s="1"/>
  <c r="E14" i="48" s="1"/>
  <c r="B14" i="48"/>
  <c r="A14" i="48"/>
  <c r="BE72" i="49"/>
  <c r="I14" i="48" s="1"/>
  <c r="BB72" i="49"/>
  <c r="F14" i="48" s="1"/>
  <c r="G72" i="49"/>
  <c r="BE63" i="49"/>
  <c r="BD63" i="49"/>
  <c r="BC63" i="49"/>
  <c r="BB63" i="49"/>
  <c r="K63" i="49"/>
  <c r="I63" i="49"/>
  <c r="G63" i="49"/>
  <c r="BA63" i="49" s="1"/>
  <c r="BE62" i="49"/>
  <c r="BD62" i="49"/>
  <c r="BC62" i="49"/>
  <c r="BB62" i="49"/>
  <c r="K62" i="49"/>
  <c r="I62" i="49"/>
  <c r="G62" i="49"/>
  <c r="BA62" i="49" s="1"/>
  <c r="BE61" i="49"/>
  <c r="BD61" i="49"/>
  <c r="BC61" i="49"/>
  <c r="BB61" i="49"/>
  <c r="K61" i="49"/>
  <c r="I61" i="49"/>
  <c r="G61" i="49"/>
  <c r="BA61" i="49" s="1"/>
  <c r="BE60" i="49"/>
  <c r="BD60" i="49"/>
  <c r="BC60" i="49"/>
  <c r="BB60" i="49"/>
  <c r="K60" i="49"/>
  <c r="I60" i="49"/>
  <c r="G60" i="49"/>
  <c r="BA60" i="49" s="1"/>
  <c r="BE59" i="49"/>
  <c r="BD59" i="49"/>
  <c r="BC59" i="49"/>
  <c r="BB59" i="49"/>
  <c r="K59" i="49"/>
  <c r="I59" i="49"/>
  <c r="G59" i="49"/>
  <c r="BA59" i="49" s="1"/>
  <c r="BE58" i="49"/>
  <c r="BD58" i="49"/>
  <c r="BC58" i="49"/>
  <c r="BB58" i="49"/>
  <c r="K58" i="49"/>
  <c r="I58" i="49"/>
  <c r="G58" i="49"/>
  <c r="BA58" i="49" s="1"/>
  <c r="BE57" i="49"/>
  <c r="BD57" i="49"/>
  <c r="BC57" i="49"/>
  <c r="BB57" i="49"/>
  <c r="K57" i="49"/>
  <c r="I57" i="49"/>
  <c r="G57" i="49"/>
  <c r="BA57" i="49" s="1"/>
  <c r="BE56" i="49"/>
  <c r="BD56" i="49"/>
  <c r="BC56" i="49"/>
  <c r="BB56" i="49"/>
  <c r="K56" i="49"/>
  <c r="I56" i="49"/>
  <c r="G56" i="49"/>
  <c r="BA56" i="49" s="1"/>
  <c r="BE55" i="49"/>
  <c r="BD55" i="49"/>
  <c r="BC55" i="49"/>
  <c r="BB55" i="49"/>
  <c r="K55" i="49"/>
  <c r="I55" i="49"/>
  <c r="G55" i="49"/>
  <c r="BA55" i="49" s="1"/>
  <c r="BE54" i="49"/>
  <c r="BD54" i="49"/>
  <c r="BC54" i="49"/>
  <c r="BB54" i="49"/>
  <c r="K54" i="49"/>
  <c r="I54" i="49"/>
  <c r="G54" i="49"/>
  <c r="BA54" i="49" s="1"/>
  <c r="BE53" i="49"/>
  <c r="BD53" i="49"/>
  <c r="BC53" i="49"/>
  <c r="BB53" i="49"/>
  <c r="K53" i="49"/>
  <c r="I53" i="49"/>
  <c r="G53" i="49"/>
  <c r="BA53" i="49" s="1"/>
  <c r="BE52" i="49"/>
  <c r="BD52" i="49"/>
  <c r="BC52" i="49"/>
  <c r="BB52" i="49"/>
  <c r="K52" i="49"/>
  <c r="I52" i="49"/>
  <c r="G52" i="49"/>
  <c r="BA52" i="49" s="1"/>
  <c r="BE51" i="49"/>
  <c r="BD51" i="49"/>
  <c r="BC51" i="49"/>
  <c r="BC64" i="49" s="1"/>
  <c r="G13" i="48" s="1"/>
  <c r="BB51" i="49"/>
  <c r="K51" i="49"/>
  <c r="I51" i="49"/>
  <c r="I64" i="49" s="1"/>
  <c r="G51" i="49"/>
  <c r="B13" i="48"/>
  <c r="A13" i="48"/>
  <c r="BE64" i="49"/>
  <c r="I13" i="48" s="1"/>
  <c r="BD64" i="49"/>
  <c r="H13" i="48" s="1"/>
  <c r="K64" i="49"/>
  <c r="BE48" i="49"/>
  <c r="BE49" i="49" s="1"/>
  <c r="BD48" i="49"/>
  <c r="BC48" i="49"/>
  <c r="BB48" i="49"/>
  <c r="BB49" i="49" s="1"/>
  <c r="F12" i="48" s="1"/>
  <c r="BA48" i="49"/>
  <c r="BA49" i="49" s="1"/>
  <c r="E12" i="48" s="1"/>
  <c r="K48" i="49"/>
  <c r="I48" i="49"/>
  <c r="G48" i="49"/>
  <c r="G49" i="49" s="1"/>
  <c r="I12" i="48"/>
  <c r="B12" i="48"/>
  <c r="A12" i="48"/>
  <c r="BD49" i="49"/>
  <c r="H12" i="48" s="1"/>
  <c r="BC49" i="49"/>
  <c r="G12" i="48" s="1"/>
  <c r="K49" i="49"/>
  <c r="I49" i="49"/>
  <c r="BE45" i="49"/>
  <c r="BD45" i="49"/>
  <c r="BC45" i="49"/>
  <c r="BB45" i="49"/>
  <c r="BA45" i="49"/>
  <c r="K45" i="49"/>
  <c r="I45" i="49"/>
  <c r="G45" i="49"/>
  <c r="BE44" i="49"/>
  <c r="BD44" i="49"/>
  <c r="BC44" i="49"/>
  <c r="BB44" i="49"/>
  <c r="BA44" i="49"/>
  <c r="K44" i="49"/>
  <c r="I44" i="49"/>
  <c r="G44" i="49"/>
  <c r="BE43" i="49"/>
  <c r="BD43" i="49"/>
  <c r="BC43" i="49"/>
  <c r="BB43" i="49"/>
  <c r="BA43" i="49"/>
  <c r="K43" i="49"/>
  <c r="I43" i="49"/>
  <c r="G43" i="49"/>
  <c r="BE42" i="49"/>
  <c r="BD42" i="49"/>
  <c r="BC42" i="49"/>
  <c r="BB42" i="49"/>
  <c r="BA42" i="49"/>
  <c r="K42" i="49"/>
  <c r="I42" i="49"/>
  <c r="G42" i="49"/>
  <c r="BE41" i="49"/>
  <c r="BD41" i="49"/>
  <c r="BC41" i="49"/>
  <c r="BB41" i="49"/>
  <c r="BA41" i="49"/>
  <c r="K41" i="49"/>
  <c r="I41" i="49"/>
  <c r="G41" i="49"/>
  <c r="BE40" i="49"/>
  <c r="BD40" i="49"/>
  <c r="BC40" i="49"/>
  <c r="BB40" i="49"/>
  <c r="BA40" i="49"/>
  <c r="K40" i="49"/>
  <c r="I40" i="49"/>
  <c r="G40" i="49"/>
  <c r="BE39" i="49"/>
  <c r="BD39" i="49"/>
  <c r="BC39" i="49"/>
  <c r="BB39" i="49"/>
  <c r="BA39" i="49"/>
  <c r="K39" i="49"/>
  <c r="I39" i="49"/>
  <c r="G39" i="49"/>
  <c r="BE38" i="49"/>
  <c r="BD38" i="49"/>
  <c r="BC38" i="49"/>
  <c r="BB38" i="49"/>
  <c r="BA38" i="49"/>
  <c r="K38" i="49"/>
  <c r="I38" i="49"/>
  <c r="G38" i="49"/>
  <c r="BE37" i="49"/>
  <c r="BD37" i="49"/>
  <c r="BC37" i="49"/>
  <c r="BB37" i="49"/>
  <c r="BA37" i="49"/>
  <c r="K37" i="49"/>
  <c r="I37" i="49"/>
  <c r="G37" i="49"/>
  <c r="BE36" i="49"/>
  <c r="BD36" i="49"/>
  <c r="BC36" i="49"/>
  <c r="BB36" i="49"/>
  <c r="BA36" i="49"/>
  <c r="K36" i="49"/>
  <c r="I36" i="49"/>
  <c r="G36" i="49"/>
  <c r="BE35" i="49"/>
  <c r="BD35" i="49"/>
  <c r="BC35" i="49"/>
  <c r="BB35" i="49"/>
  <c r="BA35" i="49"/>
  <c r="K35" i="49"/>
  <c r="I35" i="49"/>
  <c r="G35" i="49"/>
  <c r="BE34" i="49"/>
  <c r="BD34" i="49"/>
  <c r="BC34" i="49"/>
  <c r="BB34" i="49"/>
  <c r="BA34" i="49"/>
  <c r="K34" i="49"/>
  <c r="I34" i="49"/>
  <c r="G34" i="49"/>
  <c r="BE33" i="49"/>
  <c r="BD33" i="49"/>
  <c r="BC33" i="49"/>
  <c r="BB33" i="49"/>
  <c r="BA33" i="49"/>
  <c r="K33" i="49"/>
  <c r="I33" i="49"/>
  <c r="G33" i="49"/>
  <c r="BE32" i="49"/>
  <c r="BD32" i="49"/>
  <c r="BC32" i="49"/>
  <c r="BB32" i="49"/>
  <c r="BA32" i="49"/>
  <c r="K32" i="49"/>
  <c r="I32" i="49"/>
  <c r="G32" i="49"/>
  <c r="BE31" i="49"/>
  <c r="BD31" i="49"/>
  <c r="BC31" i="49"/>
  <c r="BB31" i="49"/>
  <c r="BA31" i="49"/>
  <c r="K31" i="49"/>
  <c r="I31" i="49"/>
  <c r="G31" i="49"/>
  <c r="BE30" i="49"/>
  <c r="BD30" i="49"/>
  <c r="BC30" i="49"/>
  <c r="BB30" i="49"/>
  <c r="BA30" i="49"/>
  <c r="K30" i="49"/>
  <c r="I30" i="49"/>
  <c r="G30" i="49"/>
  <c r="BE29" i="49"/>
  <c r="BD29" i="49"/>
  <c r="BC29" i="49"/>
  <c r="BB29" i="49"/>
  <c r="BA29" i="49"/>
  <c r="K29" i="49"/>
  <c r="I29" i="49"/>
  <c r="G29" i="49"/>
  <c r="BE28" i="49"/>
  <c r="BD28" i="49"/>
  <c r="BC28" i="49"/>
  <c r="BB28" i="49"/>
  <c r="BA28" i="49"/>
  <c r="K28" i="49"/>
  <c r="I28" i="49"/>
  <c r="G28" i="49"/>
  <c r="BE27" i="49"/>
  <c r="BD27" i="49"/>
  <c r="BC27" i="49"/>
  <c r="BB27" i="49"/>
  <c r="BA27" i="49"/>
  <c r="K27" i="49"/>
  <c r="I27" i="49"/>
  <c r="G27" i="49"/>
  <c r="BE26" i="49"/>
  <c r="BD26" i="49"/>
  <c r="BC26" i="49"/>
  <c r="BB26" i="49"/>
  <c r="BA26" i="49"/>
  <c r="K26" i="49"/>
  <c r="I26" i="49"/>
  <c r="G26" i="49"/>
  <c r="BE25" i="49"/>
  <c r="BD25" i="49"/>
  <c r="BC25" i="49"/>
  <c r="BB25" i="49"/>
  <c r="BA25" i="49"/>
  <c r="K25" i="49"/>
  <c r="I25" i="49"/>
  <c r="G25" i="49"/>
  <c r="BE24" i="49"/>
  <c r="BE46" i="49" s="1"/>
  <c r="I11" i="48" s="1"/>
  <c r="BD24" i="49"/>
  <c r="BD46" i="49" s="1"/>
  <c r="H11" i="48" s="1"/>
  <c r="BC24" i="49"/>
  <c r="BB24" i="49"/>
  <c r="BA24" i="49"/>
  <c r="BA46" i="49" s="1"/>
  <c r="E11" i="48" s="1"/>
  <c r="K24" i="49"/>
  <c r="K46" i="49" s="1"/>
  <c r="I24" i="49"/>
  <c r="G24" i="49"/>
  <c r="B11" i="48"/>
  <c r="A11" i="48"/>
  <c r="BC46" i="49"/>
  <c r="G11" i="48" s="1"/>
  <c r="BB46" i="49"/>
  <c r="F11" i="48" s="1"/>
  <c r="I46" i="49"/>
  <c r="G46" i="49"/>
  <c r="BE21" i="49"/>
  <c r="BD21" i="49"/>
  <c r="BD22" i="49" s="1"/>
  <c r="H10" i="48" s="1"/>
  <c r="BC21" i="49"/>
  <c r="BC22" i="49" s="1"/>
  <c r="BB21" i="49"/>
  <c r="K21" i="49"/>
  <c r="K22" i="49" s="1"/>
  <c r="I21" i="49"/>
  <c r="I22" i="49" s="1"/>
  <c r="G21" i="49"/>
  <c r="BA21" i="49" s="1"/>
  <c r="BA22" i="49" s="1"/>
  <c r="E10" i="48" s="1"/>
  <c r="G10" i="48"/>
  <c r="B10" i="48"/>
  <c r="A10" i="48"/>
  <c r="BE22" i="49"/>
  <c r="I10" i="48" s="1"/>
  <c r="BB22" i="49"/>
  <c r="F10" i="48" s="1"/>
  <c r="G22" i="49"/>
  <c r="BE18" i="49"/>
  <c r="BD18" i="49"/>
  <c r="BC18" i="49"/>
  <c r="BB18" i="49"/>
  <c r="K18" i="49"/>
  <c r="I18" i="49"/>
  <c r="G18" i="49"/>
  <c r="BA18" i="49" s="1"/>
  <c r="BE17" i="49"/>
  <c r="BD17" i="49"/>
  <c r="BC17" i="49"/>
  <c r="BC19" i="49" s="1"/>
  <c r="G9" i="48" s="1"/>
  <c r="BB17" i="49"/>
  <c r="K17" i="49"/>
  <c r="I17" i="49"/>
  <c r="I19" i="49" s="1"/>
  <c r="G17" i="49"/>
  <c r="BA17" i="49" s="1"/>
  <c r="BA19" i="49" s="1"/>
  <c r="E9" i="48" s="1"/>
  <c r="B9" i="48"/>
  <c r="A9" i="48"/>
  <c r="BE19" i="49"/>
  <c r="I9" i="48" s="1"/>
  <c r="BD19" i="49"/>
  <c r="H9" i="48" s="1"/>
  <c r="BB19" i="49"/>
  <c r="F9" i="48" s="1"/>
  <c r="K19" i="49"/>
  <c r="G19" i="49"/>
  <c r="BE14" i="49"/>
  <c r="BD14" i="49"/>
  <c r="BC14" i="49"/>
  <c r="BB14" i="49"/>
  <c r="BA14" i="49"/>
  <c r="K14" i="49"/>
  <c r="I14" i="49"/>
  <c r="G14" i="49"/>
  <c r="BE13" i="49"/>
  <c r="BE15" i="49" s="1"/>
  <c r="I8" i="48" s="1"/>
  <c r="BD13" i="49"/>
  <c r="BC13" i="49"/>
  <c r="BB13" i="49"/>
  <c r="BB15" i="49" s="1"/>
  <c r="F8" i="48" s="1"/>
  <c r="BA13" i="49"/>
  <c r="K13" i="49"/>
  <c r="I13" i="49"/>
  <c r="G13" i="49"/>
  <c r="G15" i="49" s="1"/>
  <c r="B8" i="48"/>
  <c r="A8" i="48"/>
  <c r="BD15" i="49"/>
  <c r="H8" i="48" s="1"/>
  <c r="BC15" i="49"/>
  <c r="G8" i="48" s="1"/>
  <c r="BA15" i="49"/>
  <c r="E8" i="48" s="1"/>
  <c r="K15" i="49"/>
  <c r="I15" i="49"/>
  <c r="BE10" i="49"/>
  <c r="BD10" i="49"/>
  <c r="BC10" i="49"/>
  <c r="BB10" i="49"/>
  <c r="BA10" i="49"/>
  <c r="K10" i="49"/>
  <c r="I10" i="49"/>
  <c r="G10" i="49"/>
  <c r="BE9" i="49"/>
  <c r="BD9" i="49"/>
  <c r="BC9" i="49"/>
  <c r="BB9" i="49"/>
  <c r="BA9" i="49"/>
  <c r="K9" i="49"/>
  <c r="I9" i="49"/>
  <c r="G9" i="49"/>
  <c r="BE8" i="49"/>
  <c r="BE11" i="49" s="1"/>
  <c r="BD8" i="49"/>
  <c r="BC8" i="49"/>
  <c r="BB8" i="49"/>
  <c r="BA8" i="49"/>
  <c r="BA11" i="49" s="1"/>
  <c r="E7" i="48" s="1"/>
  <c r="K8" i="49"/>
  <c r="K11" i="49" s="1"/>
  <c r="I8" i="49"/>
  <c r="G8" i="49"/>
  <c r="I7" i="48"/>
  <c r="B7" i="48"/>
  <c r="A7" i="48"/>
  <c r="BD11" i="49"/>
  <c r="H7" i="48" s="1"/>
  <c r="BC11" i="49"/>
  <c r="G7" i="48" s="1"/>
  <c r="BB11" i="49"/>
  <c r="F7" i="48" s="1"/>
  <c r="I11" i="49"/>
  <c r="G11" i="49"/>
  <c r="E4" i="49"/>
  <c r="F3" i="49"/>
  <c r="G23" i="47"/>
  <c r="C33" i="47"/>
  <c r="F33" i="47" s="1"/>
  <c r="C31" i="47"/>
  <c r="G7" i="47"/>
  <c r="H23" i="45"/>
  <c r="I22" i="45"/>
  <c r="G21" i="44"/>
  <c r="D21" i="44"/>
  <c r="I21" i="45"/>
  <c r="D20" i="44"/>
  <c r="I20" i="45"/>
  <c r="G20" i="44" s="1"/>
  <c r="D19" i="44"/>
  <c r="I19" i="45"/>
  <c r="G19" i="44" s="1"/>
  <c r="D18" i="44"/>
  <c r="I18" i="45"/>
  <c r="G18" i="44" s="1"/>
  <c r="G17" i="44"/>
  <c r="D17" i="44"/>
  <c r="I17" i="45"/>
  <c r="G16" i="44"/>
  <c r="D16" i="44"/>
  <c r="I16" i="45"/>
  <c r="D15" i="44"/>
  <c r="I15" i="45"/>
  <c r="G15" i="44" s="1"/>
  <c r="BE26" i="46"/>
  <c r="BD26" i="46"/>
  <c r="BD27" i="46" s="1"/>
  <c r="H9" i="45" s="1"/>
  <c r="BC26" i="46"/>
  <c r="BC27" i="46" s="1"/>
  <c r="G9" i="45" s="1"/>
  <c r="BB26" i="46"/>
  <c r="BA26" i="46"/>
  <c r="K26" i="46"/>
  <c r="K27" i="46" s="1"/>
  <c r="I26" i="46"/>
  <c r="I27" i="46" s="1"/>
  <c r="G26" i="46"/>
  <c r="B9" i="45"/>
  <c r="A9" i="45"/>
  <c r="BE27" i="46"/>
  <c r="I9" i="45" s="1"/>
  <c r="BB27" i="46"/>
  <c r="F9" i="45" s="1"/>
  <c r="BA27" i="46"/>
  <c r="E9" i="45" s="1"/>
  <c r="G27" i="46"/>
  <c r="BE23" i="46"/>
  <c r="BD23" i="46"/>
  <c r="BC23" i="46"/>
  <c r="BB23" i="46"/>
  <c r="K23" i="46"/>
  <c r="I23" i="46"/>
  <c r="G23" i="46"/>
  <c r="BA23" i="46" s="1"/>
  <c r="BE22" i="46"/>
  <c r="BD22" i="46"/>
  <c r="BC22" i="46"/>
  <c r="BB22" i="46"/>
  <c r="K22" i="46"/>
  <c r="I22" i="46"/>
  <c r="G22" i="46"/>
  <c r="BA22" i="46" s="1"/>
  <c r="BE21" i="46"/>
  <c r="BD21" i="46"/>
  <c r="BC21" i="46"/>
  <c r="BB21" i="46"/>
  <c r="K21" i="46"/>
  <c r="I21" i="46"/>
  <c r="G21" i="46"/>
  <c r="BA21" i="46" s="1"/>
  <c r="BE20" i="46"/>
  <c r="BD20" i="46"/>
  <c r="BC20" i="46"/>
  <c r="BB20" i="46"/>
  <c r="K20" i="46"/>
  <c r="I20" i="46"/>
  <c r="G20" i="46"/>
  <c r="BA20" i="46" s="1"/>
  <c r="BE19" i="46"/>
  <c r="BD19" i="46"/>
  <c r="BC19" i="46"/>
  <c r="BB19" i="46"/>
  <c r="K19" i="46"/>
  <c r="I19" i="46"/>
  <c r="G19" i="46"/>
  <c r="BA19" i="46" s="1"/>
  <c r="BE18" i="46"/>
  <c r="BD18" i="46"/>
  <c r="BC18" i="46"/>
  <c r="BB18" i="46"/>
  <c r="K18" i="46"/>
  <c r="I18" i="46"/>
  <c r="G18" i="46"/>
  <c r="BA18" i="46" s="1"/>
  <c r="BE17" i="46"/>
  <c r="BD17" i="46"/>
  <c r="BC17" i="46"/>
  <c r="BB17" i="46"/>
  <c r="K17" i="46"/>
  <c r="I17" i="46"/>
  <c r="G17" i="46"/>
  <c r="BA17" i="46" s="1"/>
  <c r="BE16" i="46"/>
  <c r="BD16" i="46"/>
  <c r="BC16" i="46"/>
  <c r="BB16" i="46"/>
  <c r="K16" i="46"/>
  <c r="I16" i="46"/>
  <c r="G16" i="46"/>
  <c r="BA16" i="46" s="1"/>
  <c r="BE15" i="46"/>
  <c r="BD15" i="46"/>
  <c r="BC15" i="46"/>
  <c r="BB15" i="46"/>
  <c r="K15" i="46"/>
  <c r="I15" i="46"/>
  <c r="G15" i="46"/>
  <c r="BA15" i="46" s="1"/>
  <c r="BE14" i="46"/>
  <c r="BD14" i="46"/>
  <c r="BC14" i="46"/>
  <c r="BB14" i="46"/>
  <c r="K14" i="46"/>
  <c r="I14" i="46"/>
  <c r="G14" i="46"/>
  <c r="BA14" i="46" s="1"/>
  <c r="BE13" i="46"/>
  <c r="BD13" i="46"/>
  <c r="BC13" i="46"/>
  <c r="BB13" i="46"/>
  <c r="K13" i="46"/>
  <c r="I13" i="46"/>
  <c r="G13" i="46"/>
  <c r="BA13" i="46" s="1"/>
  <c r="BE12" i="46"/>
  <c r="BD12" i="46"/>
  <c r="BC12" i="46"/>
  <c r="BB12" i="46"/>
  <c r="K12" i="46"/>
  <c r="I12" i="46"/>
  <c r="G12" i="46"/>
  <c r="BA12" i="46" s="1"/>
  <c r="BE11" i="46"/>
  <c r="BD11" i="46"/>
  <c r="BC11" i="46"/>
  <c r="BC24" i="46" s="1"/>
  <c r="G8" i="45" s="1"/>
  <c r="BB11" i="46"/>
  <c r="BB24" i="46" s="1"/>
  <c r="F8" i="45" s="1"/>
  <c r="K11" i="46"/>
  <c r="I11" i="46"/>
  <c r="I24" i="46" s="1"/>
  <c r="G11" i="46"/>
  <c r="BA11" i="46" s="1"/>
  <c r="B8" i="45"/>
  <c r="A8" i="45"/>
  <c r="BE24" i="46"/>
  <c r="I8" i="45" s="1"/>
  <c r="BD24" i="46"/>
  <c r="H8" i="45" s="1"/>
  <c r="K24" i="46"/>
  <c r="BE8" i="46"/>
  <c r="BE9" i="46" s="1"/>
  <c r="I7" i="45" s="1"/>
  <c r="BD8" i="46"/>
  <c r="BC8" i="46"/>
  <c r="BB8" i="46"/>
  <c r="BB9" i="46" s="1"/>
  <c r="F7" i="45" s="1"/>
  <c r="BA8" i="46"/>
  <c r="BA9" i="46" s="1"/>
  <c r="E7" i="45" s="1"/>
  <c r="K8" i="46"/>
  <c r="I8" i="46"/>
  <c r="G8" i="46"/>
  <c r="G9" i="46" s="1"/>
  <c r="B7" i="45"/>
  <c r="A7" i="45"/>
  <c r="BD9" i="46"/>
  <c r="H7" i="45" s="1"/>
  <c r="BC9" i="46"/>
  <c r="G7" i="45" s="1"/>
  <c r="K9" i="46"/>
  <c r="I9" i="46"/>
  <c r="E4" i="46"/>
  <c r="F3" i="46"/>
  <c r="G23" i="44"/>
  <c r="C33" i="44"/>
  <c r="F33" i="44" s="1"/>
  <c r="C31" i="44"/>
  <c r="G7" i="44"/>
  <c r="H31" i="42"/>
  <c r="I30" i="42"/>
  <c r="D21" i="41"/>
  <c r="I29" i="42"/>
  <c r="G21" i="41" s="1"/>
  <c r="D20" i="41"/>
  <c r="I28" i="42"/>
  <c r="G20" i="41" s="1"/>
  <c r="G19" i="41"/>
  <c r="D19" i="41"/>
  <c r="I27" i="42"/>
  <c r="G18" i="41"/>
  <c r="D18" i="41"/>
  <c r="I26" i="42"/>
  <c r="D17" i="41"/>
  <c r="I25" i="42"/>
  <c r="G17" i="41" s="1"/>
  <c r="D16" i="41"/>
  <c r="I24" i="42"/>
  <c r="G16" i="41" s="1"/>
  <c r="G15" i="41"/>
  <c r="D15" i="41"/>
  <c r="I23" i="42"/>
  <c r="BE115" i="43"/>
  <c r="BD115" i="43"/>
  <c r="BD116" i="43" s="1"/>
  <c r="H17" i="42" s="1"/>
  <c r="BC115" i="43"/>
  <c r="BC116" i="43" s="1"/>
  <c r="G17" i="42" s="1"/>
  <c r="BB115" i="43"/>
  <c r="BA115" i="43"/>
  <c r="K115" i="43"/>
  <c r="K116" i="43" s="1"/>
  <c r="I115" i="43"/>
  <c r="I116" i="43" s="1"/>
  <c r="G115" i="43"/>
  <c r="B17" i="42"/>
  <c r="A17" i="42"/>
  <c r="BE116" i="43"/>
  <c r="I17" i="42" s="1"/>
  <c r="BB116" i="43"/>
  <c r="F17" i="42" s="1"/>
  <c r="BA116" i="43"/>
  <c r="E17" i="42" s="1"/>
  <c r="G116" i="43"/>
  <c r="BE112" i="43"/>
  <c r="BD112" i="43"/>
  <c r="BC112" i="43"/>
  <c r="BA112" i="43"/>
  <c r="K112" i="43"/>
  <c r="I112" i="43"/>
  <c r="G112" i="43"/>
  <c r="BB112" i="43" s="1"/>
  <c r="BE111" i="43"/>
  <c r="BD111" i="43"/>
  <c r="BC111" i="43"/>
  <c r="BA111" i="43"/>
  <c r="K111" i="43"/>
  <c r="I111" i="43"/>
  <c r="G111" i="43"/>
  <c r="BB111" i="43" s="1"/>
  <c r="BE110" i="43"/>
  <c r="BD110" i="43"/>
  <c r="BC110" i="43"/>
  <c r="BA110" i="43"/>
  <c r="K110" i="43"/>
  <c r="I110" i="43"/>
  <c r="G110" i="43"/>
  <c r="BB110" i="43" s="1"/>
  <c r="BE109" i="43"/>
  <c r="BD109" i="43"/>
  <c r="BC109" i="43"/>
  <c r="BA109" i="43"/>
  <c r="K109" i="43"/>
  <c r="I109" i="43"/>
  <c r="G109" i="43"/>
  <c r="BB109" i="43" s="1"/>
  <c r="BE108" i="43"/>
  <c r="BD108" i="43"/>
  <c r="BC108" i="43"/>
  <c r="BA108" i="43"/>
  <c r="K108" i="43"/>
  <c r="I108" i="43"/>
  <c r="G108" i="43"/>
  <c r="BB108" i="43" s="1"/>
  <c r="BE107" i="43"/>
  <c r="BD107" i="43"/>
  <c r="BC107" i="43"/>
  <c r="BA107" i="43"/>
  <c r="K107" i="43"/>
  <c r="I107" i="43"/>
  <c r="G107" i="43"/>
  <c r="BB107" i="43" s="1"/>
  <c r="BE106" i="43"/>
  <c r="BD106" i="43"/>
  <c r="BC106" i="43"/>
  <c r="BA106" i="43"/>
  <c r="K106" i="43"/>
  <c r="I106" i="43"/>
  <c r="G106" i="43"/>
  <c r="BB106" i="43" s="1"/>
  <c r="BE105" i="43"/>
  <c r="BD105" i="43"/>
  <c r="BC105" i="43"/>
  <c r="BA105" i="43"/>
  <c r="K105" i="43"/>
  <c r="I105" i="43"/>
  <c r="G105" i="43"/>
  <c r="BB105" i="43" s="1"/>
  <c r="BE104" i="43"/>
  <c r="BD104" i="43"/>
  <c r="BC104" i="43"/>
  <c r="BC113" i="43" s="1"/>
  <c r="G16" i="42" s="1"/>
  <c r="BA104" i="43"/>
  <c r="K104" i="43"/>
  <c r="I104" i="43"/>
  <c r="I113" i="43" s="1"/>
  <c r="G104" i="43"/>
  <c r="G113" i="43" s="1"/>
  <c r="B16" i="42"/>
  <c r="A16" i="42"/>
  <c r="BE113" i="43"/>
  <c r="I16" i="42" s="1"/>
  <c r="BD113" i="43"/>
  <c r="H16" i="42" s="1"/>
  <c r="BA113" i="43"/>
  <c r="E16" i="42" s="1"/>
  <c r="K113" i="43"/>
  <c r="BE101" i="43"/>
  <c r="BD101" i="43"/>
  <c r="BC101" i="43"/>
  <c r="BA101" i="43"/>
  <c r="K101" i="43"/>
  <c r="I101" i="43"/>
  <c r="G101" i="43"/>
  <c r="BB101" i="43" s="1"/>
  <c r="BE100" i="43"/>
  <c r="BD100" i="43"/>
  <c r="BC100" i="43"/>
  <c r="BA100" i="43"/>
  <c r="K100" i="43"/>
  <c r="I100" i="43"/>
  <c r="G100" i="43"/>
  <c r="BB100" i="43" s="1"/>
  <c r="BE99" i="43"/>
  <c r="BD99" i="43"/>
  <c r="BC99" i="43"/>
  <c r="BA99" i="43"/>
  <c r="K99" i="43"/>
  <c r="I99" i="43"/>
  <c r="G99" i="43"/>
  <c r="BB99" i="43" s="1"/>
  <c r="BE98" i="43"/>
  <c r="BD98" i="43"/>
  <c r="BC98" i="43"/>
  <c r="BA98" i="43"/>
  <c r="K98" i="43"/>
  <c r="I98" i="43"/>
  <c r="G98" i="43"/>
  <c r="BB98" i="43" s="1"/>
  <c r="BE97" i="43"/>
  <c r="BD97" i="43"/>
  <c r="BC97" i="43"/>
  <c r="BA97" i="43"/>
  <c r="K97" i="43"/>
  <c r="I97" i="43"/>
  <c r="G97" i="43"/>
  <c r="BB97" i="43" s="1"/>
  <c r="BE96" i="43"/>
  <c r="BD96" i="43"/>
  <c r="BC96" i="43"/>
  <c r="BA96" i="43"/>
  <c r="K96" i="43"/>
  <c r="I96" i="43"/>
  <c r="G96" i="43"/>
  <c r="BB96" i="43" s="1"/>
  <c r="BE95" i="43"/>
  <c r="BD95" i="43"/>
  <c r="BC95" i="43"/>
  <c r="BB95" i="43"/>
  <c r="BA95" i="43"/>
  <c r="K95" i="43"/>
  <c r="I95" i="43"/>
  <c r="G95" i="43"/>
  <c r="BE94" i="43"/>
  <c r="BD94" i="43"/>
  <c r="BC94" i="43"/>
  <c r="BA94" i="43"/>
  <c r="K94" i="43"/>
  <c r="I94" i="43"/>
  <c r="G94" i="43"/>
  <c r="BB94" i="43" s="1"/>
  <c r="BE93" i="43"/>
  <c r="BD93" i="43"/>
  <c r="BC93" i="43"/>
  <c r="BA93" i="43"/>
  <c r="K93" i="43"/>
  <c r="I93" i="43"/>
  <c r="G93" i="43"/>
  <c r="BB93" i="43" s="1"/>
  <c r="BE92" i="43"/>
  <c r="BD92" i="43"/>
  <c r="BC92" i="43"/>
  <c r="BB92" i="43"/>
  <c r="BA92" i="43"/>
  <c r="K92" i="43"/>
  <c r="I92" i="43"/>
  <c r="G92" i="43"/>
  <c r="BE91" i="43"/>
  <c r="BD91" i="43"/>
  <c r="BC91" i="43"/>
  <c r="BA91" i="43"/>
  <c r="K91" i="43"/>
  <c r="I91" i="43"/>
  <c r="G91" i="43"/>
  <c r="BB91" i="43" s="1"/>
  <c r="BE90" i="43"/>
  <c r="BD90" i="43"/>
  <c r="BC90" i="43"/>
  <c r="BA90" i="43"/>
  <c r="K90" i="43"/>
  <c r="I90" i="43"/>
  <c r="G90" i="43"/>
  <c r="BB90" i="43" s="1"/>
  <c r="BE89" i="43"/>
  <c r="BD89" i="43"/>
  <c r="BC89" i="43"/>
  <c r="BA89" i="43"/>
  <c r="K89" i="43"/>
  <c r="I89" i="43"/>
  <c r="G89" i="43"/>
  <c r="BB89" i="43" s="1"/>
  <c r="BE88" i="43"/>
  <c r="BD88" i="43"/>
  <c r="BC88" i="43"/>
  <c r="BB88" i="43"/>
  <c r="BB102" i="43" s="1"/>
  <c r="F15" i="42" s="1"/>
  <c r="BA88" i="43"/>
  <c r="K88" i="43"/>
  <c r="I88" i="43"/>
  <c r="G88" i="43"/>
  <c r="G102" i="43" s="1"/>
  <c r="B15" i="42"/>
  <c r="A15" i="42"/>
  <c r="BD102" i="43"/>
  <c r="H15" i="42" s="1"/>
  <c r="BC102" i="43"/>
  <c r="G15" i="42" s="1"/>
  <c r="K102" i="43"/>
  <c r="I102" i="43"/>
  <c r="BE85" i="43"/>
  <c r="BD85" i="43"/>
  <c r="BC85" i="43"/>
  <c r="BA85" i="43"/>
  <c r="K85" i="43"/>
  <c r="I85" i="43"/>
  <c r="G85" i="43"/>
  <c r="BB85" i="43" s="1"/>
  <c r="BE84" i="43"/>
  <c r="BD84" i="43"/>
  <c r="BC84" i="43"/>
  <c r="BA84" i="43"/>
  <c r="K84" i="43"/>
  <c r="I84" i="43"/>
  <c r="G84" i="43"/>
  <c r="BB84" i="43" s="1"/>
  <c r="BE83" i="43"/>
  <c r="BD83" i="43"/>
  <c r="BC83" i="43"/>
  <c r="BA83" i="43"/>
  <c r="K83" i="43"/>
  <c r="I83" i="43"/>
  <c r="G83" i="43"/>
  <c r="BB83" i="43" s="1"/>
  <c r="BE82" i="43"/>
  <c r="BD82" i="43"/>
  <c r="BC82" i="43"/>
  <c r="BA82" i="43"/>
  <c r="K82" i="43"/>
  <c r="I82" i="43"/>
  <c r="G82" i="43"/>
  <c r="BB82" i="43" s="1"/>
  <c r="BE81" i="43"/>
  <c r="BD81" i="43"/>
  <c r="BC81" i="43"/>
  <c r="BA81" i="43"/>
  <c r="K81" i="43"/>
  <c r="I81" i="43"/>
  <c r="G81" i="43"/>
  <c r="BB81" i="43" s="1"/>
  <c r="BE80" i="43"/>
  <c r="BD80" i="43"/>
  <c r="BC80" i="43"/>
  <c r="BA80" i="43"/>
  <c r="K80" i="43"/>
  <c r="I80" i="43"/>
  <c r="G80" i="43"/>
  <c r="BB80" i="43" s="1"/>
  <c r="BE79" i="43"/>
  <c r="BD79" i="43"/>
  <c r="BC79" i="43"/>
  <c r="BA79" i="43"/>
  <c r="K79" i="43"/>
  <c r="I79" i="43"/>
  <c r="G79" i="43"/>
  <c r="BB79" i="43" s="1"/>
  <c r="BE78" i="43"/>
  <c r="BD78" i="43"/>
  <c r="BC78" i="43"/>
  <c r="BA78" i="43"/>
  <c r="K78" i="43"/>
  <c r="I78" i="43"/>
  <c r="G78" i="43"/>
  <c r="BB78" i="43" s="1"/>
  <c r="BE77" i="43"/>
  <c r="BD77" i="43"/>
  <c r="BC77" i="43"/>
  <c r="BA77" i="43"/>
  <c r="K77" i="43"/>
  <c r="I77" i="43"/>
  <c r="G77" i="43"/>
  <c r="BB77" i="43" s="1"/>
  <c r="BE76" i="43"/>
  <c r="BE86" i="43" s="1"/>
  <c r="I14" i="42" s="1"/>
  <c r="BD76" i="43"/>
  <c r="BC76" i="43"/>
  <c r="BA76" i="43"/>
  <c r="BA86" i="43" s="1"/>
  <c r="E14" i="42" s="1"/>
  <c r="K76" i="43"/>
  <c r="K86" i="43" s="1"/>
  <c r="I76" i="43"/>
  <c r="G76" i="43"/>
  <c r="BB76" i="43" s="1"/>
  <c r="B14" i="42"/>
  <c r="A14" i="42"/>
  <c r="BC86" i="43"/>
  <c r="G14" i="42" s="1"/>
  <c r="I86" i="43"/>
  <c r="G86" i="43"/>
  <c r="BE73" i="43"/>
  <c r="BD73" i="43"/>
  <c r="BC73" i="43"/>
  <c r="BA73" i="43"/>
  <c r="K73" i="43"/>
  <c r="I73" i="43"/>
  <c r="G73" i="43"/>
  <c r="BB73" i="43" s="1"/>
  <c r="BE72" i="43"/>
  <c r="BD72" i="43"/>
  <c r="BC72" i="43"/>
  <c r="BA72" i="43"/>
  <c r="K72" i="43"/>
  <c r="I72" i="43"/>
  <c r="G72" i="43"/>
  <c r="BB72" i="43" s="1"/>
  <c r="BE71" i="43"/>
  <c r="BD71" i="43"/>
  <c r="BC71" i="43"/>
  <c r="BA71" i="43"/>
  <c r="K71" i="43"/>
  <c r="I71" i="43"/>
  <c r="G71" i="43"/>
  <c r="BB71" i="43" s="1"/>
  <c r="BE70" i="43"/>
  <c r="BD70" i="43"/>
  <c r="BC70" i="43"/>
  <c r="BA70" i="43"/>
  <c r="K70" i="43"/>
  <c r="I70" i="43"/>
  <c r="G70" i="43"/>
  <c r="BB70" i="43" s="1"/>
  <c r="BE69" i="43"/>
  <c r="BD69" i="43"/>
  <c r="BC69" i="43"/>
  <c r="BA69" i="43"/>
  <c r="K69" i="43"/>
  <c r="I69" i="43"/>
  <c r="G69" i="43"/>
  <c r="BB69" i="43" s="1"/>
  <c r="BE68" i="43"/>
  <c r="BD68" i="43"/>
  <c r="BC68" i="43"/>
  <c r="BA68" i="43"/>
  <c r="K68" i="43"/>
  <c r="I68" i="43"/>
  <c r="G68" i="43"/>
  <c r="BB68" i="43" s="1"/>
  <c r="BE67" i="43"/>
  <c r="BD67" i="43"/>
  <c r="BC67" i="43"/>
  <c r="BA67" i="43"/>
  <c r="K67" i="43"/>
  <c r="I67" i="43"/>
  <c r="G67" i="43"/>
  <c r="BB67" i="43" s="1"/>
  <c r="BE66" i="43"/>
  <c r="BD66" i="43"/>
  <c r="BC66" i="43"/>
  <c r="BA66" i="43"/>
  <c r="K66" i="43"/>
  <c r="I66" i="43"/>
  <c r="G66" i="43"/>
  <c r="BB66" i="43" s="1"/>
  <c r="BE65" i="43"/>
  <c r="BD65" i="43"/>
  <c r="BC65" i="43"/>
  <c r="BA65" i="43"/>
  <c r="K65" i="43"/>
  <c r="I65" i="43"/>
  <c r="G65" i="43"/>
  <c r="BB65" i="43" s="1"/>
  <c r="BE64" i="43"/>
  <c r="BD64" i="43"/>
  <c r="BC64" i="43"/>
  <c r="BA64" i="43"/>
  <c r="K64" i="43"/>
  <c r="I64" i="43"/>
  <c r="G64" i="43"/>
  <c r="BB64" i="43" s="1"/>
  <c r="BE63" i="43"/>
  <c r="BD63" i="43"/>
  <c r="BD74" i="43" s="1"/>
  <c r="H13" i="42" s="1"/>
  <c r="BC63" i="43"/>
  <c r="BA63" i="43"/>
  <c r="K63" i="43"/>
  <c r="K74" i="43" s="1"/>
  <c r="I63" i="43"/>
  <c r="I74" i="43" s="1"/>
  <c r="G63" i="43"/>
  <c r="BB63" i="43" s="1"/>
  <c r="BB74" i="43" s="1"/>
  <c r="F13" i="42" s="1"/>
  <c r="B13" i="42"/>
  <c r="A13" i="42"/>
  <c r="BE74" i="43"/>
  <c r="I13" i="42" s="1"/>
  <c r="BA74" i="43"/>
  <c r="E13" i="42" s="1"/>
  <c r="G74" i="43"/>
  <c r="BE60" i="43"/>
  <c r="BD60" i="43"/>
  <c r="BC60" i="43"/>
  <c r="BA60" i="43"/>
  <c r="K60" i="43"/>
  <c r="I60" i="43"/>
  <c r="G60" i="43"/>
  <c r="BB60" i="43" s="1"/>
  <c r="BE59" i="43"/>
  <c r="BD59" i="43"/>
  <c r="BC59" i="43"/>
  <c r="BA59" i="43"/>
  <c r="K59" i="43"/>
  <c r="I59" i="43"/>
  <c r="G59" i="43"/>
  <c r="BB59" i="43" s="1"/>
  <c r="BE58" i="43"/>
  <c r="BD58" i="43"/>
  <c r="BC58" i="43"/>
  <c r="BA58" i="43"/>
  <c r="K58" i="43"/>
  <c r="I58" i="43"/>
  <c r="G58" i="43"/>
  <c r="BB58" i="43" s="1"/>
  <c r="BE57" i="43"/>
  <c r="BD57" i="43"/>
  <c r="BC57" i="43"/>
  <c r="BA57" i="43"/>
  <c r="K57" i="43"/>
  <c r="I57" i="43"/>
  <c r="G57" i="43"/>
  <c r="BB57" i="43" s="1"/>
  <c r="BE56" i="43"/>
  <c r="BD56" i="43"/>
  <c r="BC56" i="43"/>
  <c r="BA56" i="43"/>
  <c r="K56" i="43"/>
  <c r="I56" i="43"/>
  <c r="G56" i="43"/>
  <c r="BB56" i="43" s="1"/>
  <c r="BE55" i="43"/>
  <c r="BD55" i="43"/>
  <c r="BC55" i="43"/>
  <c r="BA55" i="43"/>
  <c r="K55" i="43"/>
  <c r="I55" i="43"/>
  <c r="G55" i="43"/>
  <c r="BB55" i="43" s="1"/>
  <c r="BE54" i="43"/>
  <c r="BD54" i="43"/>
  <c r="BC54" i="43"/>
  <c r="BB54" i="43"/>
  <c r="BA54" i="43"/>
  <c r="K54" i="43"/>
  <c r="I54" i="43"/>
  <c r="G54" i="43"/>
  <c r="BE53" i="43"/>
  <c r="BD53" i="43"/>
  <c r="BC53" i="43"/>
  <c r="BA53" i="43"/>
  <c r="K53" i="43"/>
  <c r="I53" i="43"/>
  <c r="G53" i="43"/>
  <c r="BB53" i="43" s="1"/>
  <c r="BE52" i="43"/>
  <c r="BD52" i="43"/>
  <c r="BC52" i="43"/>
  <c r="BA52" i="43"/>
  <c r="K52" i="43"/>
  <c r="I52" i="43"/>
  <c r="G52" i="43"/>
  <c r="BB52" i="43" s="1"/>
  <c r="BE51" i="43"/>
  <c r="BD51" i="43"/>
  <c r="BC51" i="43"/>
  <c r="BA51" i="43"/>
  <c r="K51" i="43"/>
  <c r="I51" i="43"/>
  <c r="G51" i="43"/>
  <c r="BB51" i="43" s="1"/>
  <c r="BE50" i="43"/>
  <c r="BD50" i="43"/>
  <c r="BC50" i="43"/>
  <c r="BC61" i="43" s="1"/>
  <c r="G12" i="42" s="1"/>
  <c r="BA50" i="43"/>
  <c r="K50" i="43"/>
  <c r="I50" i="43"/>
  <c r="I61" i="43" s="1"/>
  <c r="G50" i="43"/>
  <c r="G61" i="43" s="1"/>
  <c r="B12" i="42"/>
  <c r="A12" i="42"/>
  <c r="BE61" i="43"/>
  <c r="I12" i="42" s="1"/>
  <c r="BD61" i="43"/>
  <c r="H12" i="42" s="1"/>
  <c r="BA61" i="43"/>
  <c r="E12" i="42" s="1"/>
  <c r="K61" i="43"/>
  <c r="BE47" i="43"/>
  <c r="BD47" i="43"/>
  <c r="BC47" i="43"/>
  <c r="BA47" i="43"/>
  <c r="K47" i="43"/>
  <c r="I47" i="43"/>
  <c r="G47" i="43"/>
  <c r="BB47" i="43" s="1"/>
  <c r="BE46" i="43"/>
  <c r="BD46" i="43"/>
  <c r="BC46" i="43"/>
  <c r="BA46" i="43"/>
  <c r="K46" i="43"/>
  <c r="I46" i="43"/>
  <c r="G46" i="43"/>
  <c r="BB46" i="43" s="1"/>
  <c r="BE45" i="43"/>
  <c r="BD45" i="43"/>
  <c r="BC45" i="43"/>
  <c r="BA45" i="43"/>
  <c r="K45" i="43"/>
  <c r="I45" i="43"/>
  <c r="G45" i="43"/>
  <c r="BB45" i="43" s="1"/>
  <c r="BE44" i="43"/>
  <c r="BD44" i="43"/>
  <c r="BC44" i="43"/>
  <c r="BA44" i="43"/>
  <c r="K44" i="43"/>
  <c r="I44" i="43"/>
  <c r="G44" i="43"/>
  <c r="BB44" i="43" s="1"/>
  <c r="BE43" i="43"/>
  <c r="BD43" i="43"/>
  <c r="BC43" i="43"/>
  <c r="BB43" i="43"/>
  <c r="BA43" i="43"/>
  <c r="K43" i="43"/>
  <c r="I43" i="43"/>
  <c r="G43" i="43"/>
  <c r="BE42" i="43"/>
  <c r="BD42" i="43"/>
  <c r="BC42" i="43"/>
  <c r="BA42" i="43"/>
  <c r="K42" i="43"/>
  <c r="I42" i="43"/>
  <c r="G42" i="43"/>
  <c r="BB42" i="43" s="1"/>
  <c r="BE41" i="43"/>
  <c r="BD41" i="43"/>
  <c r="BC41" i="43"/>
  <c r="BA41" i="43"/>
  <c r="K41" i="43"/>
  <c r="I41" i="43"/>
  <c r="G41" i="43"/>
  <c r="BB41" i="43" s="1"/>
  <c r="BE40" i="43"/>
  <c r="BD40" i="43"/>
  <c r="BC40" i="43"/>
  <c r="BA40" i="43"/>
  <c r="K40" i="43"/>
  <c r="I40" i="43"/>
  <c r="G40" i="43"/>
  <c r="BB40" i="43" s="1"/>
  <c r="BE39" i="43"/>
  <c r="BD39" i="43"/>
  <c r="BC39" i="43"/>
  <c r="BA39" i="43"/>
  <c r="K39" i="43"/>
  <c r="I39" i="43"/>
  <c r="G39" i="43"/>
  <c r="BB39" i="43" s="1"/>
  <c r="BE38" i="43"/>
  <c r="BD38" i="43"/>
  <c r="BC38" i="43"/>
  <c r="BB38" i="43"/>
  <c r="BA38" i="43"/>
  <c r="K38" i="43"/>
  <c r="I38" i="43"/>
  <c r="G38" i="43"/>
  <c r="BE37" i="43"/>
  <c r="BD37" i="43"/>
  <c r="BC37" i="43"/>
  <c r="BB37" i="43"/>
  <c r="BA37" i="43"/>
  <c r="K37" i="43"/>
  <c r="I37" i="43"/>
  <c r="G37" i="43"/>
  <c r="BE36" i="43"/>
  <c r="BD36" i="43"/>
  <c r="BC36" i="43"/>
  <c r="BA36" i="43"/>
  <c r="K36" i="43"/>
  <c r="I36" i="43"/>
  <c r="G36" i="43"/>
  <c r="BB36" i="43" s="1"/>
  <c r="BE35" i="43"/>
  <c r="BD35" i="43"/>
  <c r="BC35" i="43"/>
  <c r="BB35" i="43"/>
  <c r="BA35" i="43"/>
  <c r="K35" i="43"/>
  <c r="I35" i="43"/>
  <c r="G35" i="43"/>
  <c r="BE34" i="43"/>
  <c r="BD34" i="43"/>
  <c r="BC34" i="43"/>
  <c r="BB34" i="43"/>
  <c r="BA34" i="43"/>
  <c r="K34" i="43"/>
  <c r="I34" i="43"/>
  <c r="G34" i="43"/>
  <c r="BE33" i="43"/>
  <c r="BD33" i="43"/>
  <c r="BC33" i="43"/>
  <c r="BA33" i="43"/>
  <c r="K33" i="43"/>
  <c r="I33" i="43"/>
  <c r="G33" i="43"/>
  <c r="BB33" i="43" s="1"/>
  <c r="BE32" i="43"/>
  <c r="BD32" i="43"/>
  <c r="BC32" i="43"/>
  <c r="BB32" i="43"/>
  <c r="BA32" i="43"/>
  <c r="K32" i="43"/>
  <c r="I32" i="43"/>
  <c r="G32" i="43"/>
  <c r="G48" i="43" s="1"/>
  <c r="B11" i="42"/>
  <c r="A11" i="42"/>
  <c r="BD48" i="43"/>
  <c r="H11" i="42" s="1"/>
  <c r="BC48" i="43"/>
  <c r="G11" i="42" s="1"/>
  <c r="K48" i="43"/>
  <c r="I48" i="43"/>
  <c r="BE29" i="43"/>
  <c r="BE30" i="43" s="1"/>
  <c r="I10" i="42" s="1"/>
  <c r="BD29" i="43"/>
  <c r="BD30" i="43" s="1"/>
  <c r="H10" i="42" s="1"/>
  <c r="BC29" i="43"/>
  <c r="BB29" i="43"/>
  <c r="BA29" i="43"/>
  <c r="BA30" i="43" s="1"/>
  <c r="E10" i="42" s="1"/>
  <c r="K29" i="43"/>
  <c r="K30" i="43" s="1"/>
  <c r="I29" i="43"/>
  <c r="G29" i="43"/>
  <c r="B10" i="42"/>
  <c r="A10" i="42"/>
  <c r="BC30" i="43"/>
  <c r="G10" i="42" s="1"/>
  <c r="BB30" i="43"/>
  <c r="F10" i="42" s="1"/>
  <c r="I30" i="43"/>
  <c r="G30" i="43"/>
  <c r="BE26" i="43"/>
  <c r="BD26" i="43"/>
  <c r="BC26" i="43"/>
  <c r="BB26" i="43"/>
  <c r="K26" i="43"/>
  <c r="I26" i="43"/>
  <c r="G26" i="43"/>
  <c r="BA26" i="43" s="1"/>
  <c r="BE25" i="43"/>
  <c r="BD25" i="43"/>
  <c r="BC25" i="43"/>
  <c r="BB25" i="43"/>
  <c r="K25" i="43"/>
  <c r="I25" i="43"/>
  <c r="G25" i="43"/>
  <c r="BA25" i="43" s="1"/>
  <c r="BE24" i="43"/>
  <c r="BD24" i="43"/>
  <c r="BD27" i="43" s="1"/>
  <c r="H9" i="42" s="1"/>
  <c r="BC24" i="43"/>
  <c r="BB24" i="43"/>
  <c r="K24" i="43"/>
  <c r="K27" i="43" s="1"/>
  <c r="I24" i="43"/>
  <c r="I27" i="43" s="1"/>
  <c r="G24" i="43"/>
  <c r="BA24" i="43" s="1"/>
  <c r="B9" i="42"/>
  <c r="A9" i="42"/>
  <c r="BE27" i="43"/>
  <c r="I9" i="42" s="1"/>
  <c r="BB27" i="43"/>
  <c r="F9" i="42" s="1"/>
  <c r="G27" i="43"/>
  <c r="BE21" i="43"/>
  <c r="BD21" i="43"/>
  <c r="BC21" i="43"/>
  <c r="BB21" i="43"/>
  <c r="K21" i="43"/>
  <c r="I21" i="43"/>
  <c r="G21" i="43"/>
  <c r="BA21" i="43" s="1"/>
  <c r="BE20" i="43"/>
  <c r="BD20" i="43"/>
  <c r="BC20" i="43"/>
  <c r="BB20" i="43"/>
  <c r="K20" i="43"/>
  <c r="I20" i="43"/>
  <c r="G20" i="43"/>
  <c r="BA20" i="43" s="1"/>
  <c r="BE19" i="43"/>
  <c r="BD19" i="43"/>
  <c r="BC19" i="43"/>
  <c r="BB19" i="43"/>
  <c r="K19" i="43"/>
  <c r="I19" i="43"/>
  <c r="G19" i="43"/>
  <c r="BA19" i="43" s="1"/>
  <c r="BE18" i="43"/>
  <c r="BD18" i="43"/>
  <c r="BC18" i="43"/>
  <c r="BB18" i="43"/>
  <c r="K18" i="43"/>
  <c r="I18" i="43"/>
  <c r="G18" i="43"/>
  <c r="BA18" i="43" s="1"/>
  <c r="BE17" i="43"/>
  <c r="BD17" i="43"/>
  <c r="BC17" i="43"/>
  <c r="BB17" i="43"/>
  <c r="K17" i="43"/>
  <c r="I17" i="43"/>
  <c r="G17" i="43"/>
  <c r="BA17" i="43" s="1"/>
  <c r="BE16" i="43"/>
  <c r="BD16" i="43"/>
  <c r="BC16" i="43"/>
  <c r="BB16" i="43"/>
  <c r="K16" i="43"/>
  <c r="I16" i="43"/>
  <c r="G16" i="43"/>
  <c r="BA16" i="43" s="1"/>
  <c r="BE15" i="43"/>
  <c r="BD15" i="43"/>
  <c r="BC15" i="43"/>
  <c r="BB15" i="43"/>
  <c r="K15" i="43"/>
  <c r="I15" i="43"/>
  <c r="G15" i="43"/>
  <c r="BA15" i="43" s="1"/>
  <c r="BE14" i="43"/>
  <c r="BD14" i="43"/>
  <c r="BC14" i="43"/>
  <c r="BB14" i="43"/>
  <c r="BB22" i="43" s="1"/>
  <c r="F8" i="42" s="1"/>
  <c r="K14" i="43"/>
  <c r="I14" i="43"/>
  <c r="G14" i="43"/>
  <c r="BA14" i="43" s="1"/>
  <c r="BE13" i="43"/>
  <c r="BD13" i="43"/>
  <c r="BC13" i="43"/>
  <c r="BB13" i="43"/>
  <c r="K13" i="43"/>
  <c r="I13" i="43"/>
  <c r="G13" i="43"/>
  <c r="BA13" i="43" s="1"/>
  <c r="BE12" i="43"/>
  <c r="BD12" i="43"/>
  <c r="BC12" i="43"/>
  <c r="BC22" i="43" s="1"/>
  <c r="G8" i="42" s="1"/>
  <c r="BB12" i="43"/>
  <c r="K12" i="43"/>
  <c r="I12" i="43"/>
  <c r="I22" i="43" s="1"/>
  <c r="G12" i="43"/>
  <c r="BA12" i="43" s="1"/>
  <c r="B8" i="42"/>
  <c r="A8" i="42"/>
  <c r="BE22" i="43"/>
  <c r="I8" i="42" s="1"/>
  <c r="BD22" i="43"/>
  <c r="H8" i="42" s="1"/>
  <c r="BA22" i="43"/>
  <c r="E8" i="42" s="1"/>
  <c r="K22" i="43"/>
  <c r="BE9" i="43"/>
  <c r="BD9" i="43"/>
  <c r="BC9" i="43"/>
  <c r="BB9" i="43"/>
  <c r="BA9" i="43"/>
  <c r="K9" i="43"/>
  <c r="I9" i="43"/>
  <c r="G9" i="43"/>
  <c r="BE8" i="43"/>
  <c r="BD8" i="43"/>
  <c r="BC8" i="43"/>
  <c r="BB8" i="43"/>
  <c r="BB10" i="43" s="1"/>
  <c r="BA8" i="43"/>
  <c r="K8" i="43"/>
  <c r="I8" i="43"/>
  <c r="G8" i="43"/>
  <c r="G10" i="43" s="1"/>
  <c r="F7" i="42"/>
  <c r="B7" i="42"/>
  <c r="A7" i="42"/>
  <c r="BE10" i="43"/>
  <c r="I7" i="42" s="1"/>
  <c r="BD10" i="43"/>
  <c r="H7" i="42" s="1"/>
  <c r="BC10" i="43"/>
  <c r="G7" i="42" s="1"/>
  <c r="BA10" i="43"/>
  <c r="E7" i="42" s="1"/>
  <c r="K10" i="43"/>
  <c r="I10" i="43"/>
  <c r="E4" i="43"/>
  <c r="F3" i="43"/>
  <c r="G23" i="41"/>
  <c r="C33" i="41"/>
  <c r="F33" i="41" s="1"/>
  <c r="C31" i="41"/>
  <c r="G7" i="41"/>
  <c r="H35" i="39"/>
  <c r="I34" i="39"/>
  <c r="D21" i="38"/>
  <c r="I33" i="39"/>
  <c r="G21" i="38" s="1"/>
  <c r="D20" i="38"/>
  <c r="I32" i="39"/>
  <c r="G20" i="38" s="1"/>
  <c r="G19" i="38"/>
  <c r="D19" i="38"/>
  <c r="I31" i="39"/>
  <c r="G18" i="38"/>
  <c r="D18" i="38"/>
  <c r="I30" i="39"/>
  <c r="D17" i="38"/>
  <c r="I29" i="39"/>
  <c r="G17" i="38" s="1"/>
  <c r="D16" i="38"/>
  <c r="I28" i="39"/>
  <c r="G16" i="38" s="1"/>
  <c r="G15" i="38"/>
  <c r="D15" i="38"/>
  <c r="I27" i="39"/>
  <c r="BE117" i="40"/>
  <c r="BD117" i="40"/>
  <c r="BD118" i="40" s="1"/>
  <c r="H21" i="39" s="1"/>
  <c r="BC117" i="40"/>
  <c r="BC118" i="40" s="1"/>
  <c r="G21" i="39" s="1"/>
  <c r="BA117" i="40"/>
  <c r="K117" i="40"/>
  <c r="K118" i="40" s="1"/>
  <c r="I117" i="40"/>
  <c r="I118" i="40" s="1"/>
  <c r="G117" i="40"/>
  <c r="BB117" i="40" s="1"/>
  <c r="BB118" i="40" s="1"/>
  <c r="F21" i="39" s="1"/>
  <c r="B21" i="39"/>
  <c r="A21" i="39"/>
  <c r="BE118" i="40"/>
  <c r="I21" i="39" s="1"/>
  <c r="BA118" i="40"/>
  <c r="E21" i="39" s="1"/>
  <c r="G118" i="40"/>
  <c r="BE114" i="40"/>
  <c r="BD114" i="40"/>
  <c r="BC114" i="40"/>
  <c r="BA114" i="40"/>
  <c r="K114" i="40"/>
  <c r="I114" i="40"/>
  <c r="G114" i="40"/>
  <c r="BB114" i="40" s="1"/>
  <c r="BE113" i="40"/>
  <c r="BD113" i="40"/>
  <c r="BC113" i="40"/>
  <c r="BA113" i="40"/>
  <c r="K113" i="40"/>
  <c r="I113" i="40"/>
  <c r="G113" i="40"/>
  <c r="BB113" i="40" s="1"/>
  <c r="BE112" i="40"/>
  <c r="BD112" i="40"/>
  <c r="BC112" i="40"/>
  <c r="BA112" i="40"/>
  <c r="K112" i="40"/>
  <c r="I112" i="40"/>
  <c r="G112" i="40"/>
  <c r="BB112" i="40" s="1"/>
  <c r="BE111" i="40"/>
  <c r="BD111" i="40"/>
  <c r="BC111" i="40"/>
  <c r="BA111" i="40"/>
  <c r="K111" i="40"/>
  <c r="I111" i="40"/>
  <c r="G111" i="40"/>
  <c r="BB111" i="40" s="1"/>
  <c r="BE110" i="40"/>
  <c r="BD110" i="40"/>
  <c r="BC110" i="40"/>
  <c r="BA110" i="40"/>
  <c r="K110" i="40"/>
  <c r="I110" i="40"/>
  <c r="G110" i="40"/>
  <c r="BB110" i="40" s="1"/>
  <c r="BE109" i="40"/>
  <c r="BD109" i="40"/>
  <c r="BC109" i="40"/>
  <c r="BA109" i="40"/>
  <c r="K109" i="40"/>
  <c r="I109" i="40"/>
  <c r="G109" i="40"/>
  <c r="BB109" i="40" s="1"/>
  <c r="BE108" i="40"/>
  <c r="BD108" i="40"/>
  <c r="BC108" i="40"/>
  <c r="BA108" i="40"/>
  <c r="K108" i="40"/>
  <c r="I108" i="40"/>
  <c r="G108" i="40"/>
  <c r="BB108" i="40" s="1"/>
  <c r="BE107" i="40"/>
  <c r="BD107" i="40"/>
  <c r="BC107" i="40"/>
  <c r="BA107" i="40"/>
  <c r="K107" i="40"/>
  <c r="I107" i="40"/>
  <c r="G107" i="40"/>
  <c r="BB107" i="40" s="1"/>
  <c r="BE106" i="40"/>
  <c r="BD106" i="40"/>
  <c r="BC106" i="40"/>
  <c r="BA106" i="40"/>
  <c r="K106" i="40"/>
  <c r="I106" i="40"/>
  <c r="G106" i="40"/>
  <c r="BB106" i="40" s="1"/>
  <c r="BE105" i="40"/>
  <c r="BD105" i="40"/>
  <c r="BC105" i="40"/>
  <c r="BA105" i="40"/>
  <c r="K105" i="40"/>
  <c r="I105" i="40"/>
  <c r="G105" i="40"/>
  <c r="BB105" i="40" s="1"/>
  <c r="BE104" i="40"/>
  <c r="BD104" i="40"/>
  <c r="BC104" i="40"/>
  <c r="BA104" i="40"/>
  <c r="K104" i="40"/>
  <c r="I104" i="40"/>
  <c r="G104" i="40"/>
  <c r="BB104" i="40" s="1"/>
  <c r="BE103" i="40"/>
  <c r="BD103" i="40"/>
  <c r="BC103" i="40"/>
  <c r="BA103" i="40"/>
  <c r="K103" i="40"/>
  <c r="I103" i="40"/>
  <c r="G103" i="40"/>
  <c r="BB103" i="40" s="1"/>
  <c r="BE102" i="40"/>
  <c r="BD102" i="40"/>
  <c r="BC102" i="40"/>
  <c r="BA102" i="40"/>
  <c r="K102" i="40"/>
  <c r="I102" i="40"/>
  <c r="G102" i="40"/>
  <c r="BB102" i="40" s="1"/>
  <c r="BE101" i="40"/>
  <c r="BD101" i="40"/>
  <c r="BC101" i="40"/>
  <c r="BA101" i="40"/>
  <c r="K101" i="40"/>
  <c r="I101" i="40"/>
  <c r="G101" i="40"/>
  <c r="BB101" i="40" s="1"/>
  <c r="BE100" i="40"/>
  <c r="BD100" i="40"/>
  <c r="BC100" i="40"/>
  <c r="BC115" i="40" s="1"/>
  <c r="G20" i="39" s="1"/>
  <c r="BA100" i="40"/>
  <c r="K100" i="40"/>
  <c r="I100" i="40"/>
  <c r="I115" i="40" s="1"/>
  <c r="G100" i="40"/>
  <c r="G115" i="40" s="1"/>
  <c r="B20" i="39"/>
  <c r="A20" i="39"/>
  <c r="BE115" i="40"/>
  <c r="I20" i="39" s="1"/>
  <c r="BD115" i="40"/>
  <c r="H20" i="39" s="1"/>
  <c r="BA115" i="40"/>
  <c r="E20" i="39" s="1"/>
  <c r="K115" i="40"/>
  <c r="BE97" i="40"/>
  <c r="BD97" i="40"/>
  <c r="BC97" i="40"/>
  <c r="BA97" i="40"/>
  <c r="K97" i="40"/>
  <c r="I97" i="40"/>
  <c r="G97" i="40"/>
  <c r="BB97" i="40" s="1"/>
  <c r="BE96" i="40"/>
  <c r="BD96" i="40"/>
  <c r="BC96" i="40"/>
  <c r="BA96" i="40"/>
  <c r="K96" i="40"/>
  <c r="I96" i="40"/>
  <c r="G96" i="40"/>
  <c r="BB96" i="40" s="1"/>
  <c r="BE95" i="40"/>
  <c r="BD95" i="40"/>
  <c r="BC95" i="40"/>
  <c r="BB95" i="40"/>
  <c r="BB98" i="40" s="1"/>
  <c r="F19" i="39" s="1"/>
  <c r="BA95" i="40"/>
  <c r="BA98" i="40" s="1"/>
  <c r="E19" i="39" s="1"/>
  <c r="K95" i="40"/>
  <c r="I95" i="40"/>
  <c r="G95" i="40"/>
  <c r="G98" i="40" s="1"/>
  <c r="B19" i="39"/>
  <c r="A19" i="39"/>
  <c r="BD98" i="40"/>
  <c r="H19" i="39" s="1"/>
  <c r="BC98" i="40"/>
  <c r="G19" i="39" s="1"/>
  <c r="K98" i="40"/>
  <c r="I98" i="40"/>
  <c r="BE92" i="40"/>
  <c r="BE93" i="40" s="1"/>
  <c r="I18" i="39" s="1"/>
  <c r="BD92" i="40"/>
  <c r="BD93" i="40" s="1"/>
  <c r="BC92" i="40"/>
  <c r="BA92" i="40"/>
  <c r="BA93" i="40" s="1"/>
  <c r="E18" i="39" s="1"/>
  <c r="K92" i="40"/>
  <c r="K93" i="40" s="1"/>
  <c r="I92" i="40"/>
  <c r="G92" i="40"/>
  <c r="BB92" i="40" s="1"/>
  <c r="BB93" i="40" s="1"/>
  <c r="F18" i="39" s="1"/>
  <c r="H18" i="39"/>
  <c r="B18" i="39"/>
  <c r="A18" i="39"/>
  <c r="BC93" i="40"/>
  <c r="G18" i="39" s="1"/>
  <c r="I93" i="40"/>
  <c r="G93" i="40"/>
  <c r="BE89" i="40"/>
  <c r="BD89" i="40"/>
  <c r="BC89" i="40"/>
  <c r="BA89" i="40"/>
  <c r="K89" i="40"/>
  <c r="I89" i="40"/>
  <c r="G89" i="40"/>
  <c r="BB89" i="40" s="1"/>
  <c r="BB90" i="40" s="1"/>
  <c r="F17" i="39" s="1"/>
  <c r="BE88" i="40"/>
  <c r="BD88" i="40"/>
  <c r="BC88" i="40"/>
  <c r="BA88" i="40"/>
  <c r="K88" i="40"/>
  <c r="I88" i="40"/>
  <c r="G88" i="40"/>
  <c r="BB88" i="40" s="1"/>
  <c r="BE87" i="40"/>
  <c r="BD87" i="40"/>
  <c r="BD90" i="40" s="1"/>
  <c r="H17" i="39" s="1"/>
  <c r="BC87" i="40"/>
  <c r="BA87" i="40"/>
  <c r="K87" i="40"/>
  <c r="K90" i="40" s="1"/>
  <c r="I87" i="40"/>
  <c r="G87" i="40"/>
  <c r="BB87" i="40" s="1"/>
  <c r="B17" i="39"/>
  <c r="A17" i="39"/>
  <c r="BE90" i="40"/>
  <c r="I17" i="39" s="1"/>
  <c r="BA90" i="40"/>
  <c r="E17" i="39" s="1"/>
  <c r="G90" i="40"/>
  <c r="BE84" i="40"/>
  <c r="BD84" i="40"/>
  <c r="BC84" i="40"/>
  <c r="BC85" i="40" s="1"/>
  <c r="G16" i="39" s="1"/>
  <c r="BB84" i="40"/>
  <c r="BB85" i="40" s="1"/>
  <c r="K84" i="40"/>
  <c r="I84" i="40"/>
  <c r="I85" i="40" s="1"/>
  <c r="G84" i="40"/>
  <c r="F16" i="39"/>
  <c r="B16" i="39"/>
  <c r="A16" i="39"/>
  <c r="BE85" i="40"/>
  <c r="I16" i="39" s="1"/>
  <c r="BD85" i="40"/>
  <c r="H16" i="39" s="1"/>
  <c r="K85" i="40"/>
  <c r="BE81" i="40"/>
  <c r="BD81" i="40"/>
  <c r="BC81" i="40"/>
  <c r="BB81" i="40"/>
  <c r="BA81" i="40"/>
  <c r="K81" i="40"/>
  <c r="I81" i="40"/>
  <c r="G81" i="40"/>
  <c r="BE80" i="40"/>
  <c r="BD80" i="40"/>
  <c r="BC80" i="40"/>
  <c r="BB80" i="40"/>
  <c r="BA80" i="40"/>
  <c r="K80" i="40"/>
  <c r="I80" i="40"/>
  <c r="G80" i="40"/>
  <c r="BE79" i="40"/>
  <c r="BD79" i="40"/>
  <c r="BC79" i="40"/>
  <c r="BB79" i="40"/>
  <c r="BA79" i="40"/>
  <c r="K79" i="40"/>
  <c r="I79" i="40"/>
  <c r="G79" i="40"/>
  <c r="BE78" i="40"/>
  <c r="BD78" i="40"/>
  <c r="BC78" i="40"/>
  <c r="BB78" i="40"/>
  <c r="BA78" i="40"/>
  <c r="K78" i="40"/>
  <c r="I78" i="40"/>
  <c r="G78" i="40"/>
  <c r="BE77" i="40"/>
  <c r="BE82" i="40" s="1"/>
  <c r="BD77" i="40"/>
  <c r="BC77" i="40"/>
  <c r="BB77" i="40"/>
  <c r="BB82" i="40" s="1"/>
  <c r="F15" i="39" s="1"/>
  <c r="BA77" i="40"/>
  <c r="BA82" i="40" s="1"/>
  <c r="E15" i="39" s="1"/>
  <c r="K77" i="40"/>
  <c r="I77" i="40"/>
  <c r="G77" i="40"/>
  <c r="G82" i="40" s="1"/>
  <c r="I15" i="39"/>
  <c r="B15" i="39"/>
  <c r="A15" i="39"/>
  <c r="BD82" i="40"/>
  <c r="H15" i="39" s="1"/>
  <c r="BC82" i="40"/>
  <c r="G15" i="39" s="1"/>
  <c r="K82" i="40"/>
  <c r="I82" i="40"/>
  <c r="BE74" i="40"/>
  <c r="BD74" i="40"/>
  <c r="BC74" i="40"/>
  <c r="BB74" i="40"/>
  <c r="BA74" i="40"/>
  <c r="K74" i="40"/>
  <c r="I74" i="40"/>
  <c r="G74" i="40"/>
  <c r="BE73" i="40"/>
  <c r="BD73" i="40"/>
  <c r="BC73" i="40"/>
  <c r="BB73" i="40"/>
  <c r="BA73" i="40"/>
  <c r="K73" i="40"/>
  <c r="I73" i="40"/>
  <c r="G73" i="40"/>
  <c r="BE72" i="40"/>
  <c r="BD72" i="40"/>
  <c r="BC72" i="40"/>
  <c r="BB72" i="40"/>
  <c r="BA72" i="40"/>
  <c r="K72" i="40"/>
  <c r="I72" i="40"/>
  <c r="G72" i="40"/>
  <c r="BE71" i="40"/>
  <c r="BD71" i="40"/>
  <c r="BC71" i="40"/>
  <c r="BB71" i="40"/>
  <c r="BA71" i="40"/>
  <c r="K71" i="40"/>
  <c r="I71" i="40"/>
  <c r="G71" i="40"/>
  <c r="BE70" i="40"/>
  <c r="BD70" i="40"/>
  <c r="BC70" i="40"/>
  <c r="BB70" i="40"/>
  <c r="BA70" i="40"/>
  <c r="K70" i="40"/>
  <c r="I70" i="40"/>
  <c r="G70" i="40"/>
  <c r="BE69" i="40"/>
  <c r="BD69" i="40"/>
  <c r="BC69" i="40"/>
  <c r="BB69" i="40"/>
  <c r="BA69" i="40"/>
  <c r="K69" i="40"/>
  <c r="I69" i="40"/>
  <c r="G69" i="40"/>
  <c r="BE68" i="40"/>
  <c r="BE75" i="40" s="1"/>
  <c r="I14" i="39" s="1"/>
  <c r="BD68" i="40"/>
  <c r="BD75" i="40" s="1"/>
  <c r="BC68" i="40"/>
  <c r="BB68" i="40"/>
  <c r="BA68" i="40"/>
  <c r="BA75" i="40" s="1"/>
  <c r="E14" i="39" s="1"/>
  <c r="K68" i="40"/>
  <c r="K75" i="40" s="1"/>
  <c r="I68" i="40"/>
  <c r="G68" i="40"/>
  <c r="H14" i="39"/>
  <c r="B14" i="39"/>
  <c r="A14" i="39"/>
  <c r="BC75" i="40"/>
  <c r="G14" i="39" s="1"/>
  <c r="BB75" i="40"/>
  <c r="F14" i="39" s="1"/>
  <c r="I75" i="40"/>
  <c r="G75" i="40"/>
  <c r="BE65" i="40"/>
  <c r="BD65" i="40"/>
  <c r="BC65" i="40"/>
  <c r="BB65" i="40"/>
  <c r="K65" i="40"/>
  <c r="I65" i="40"/>
  <c r="G65" i="40"/>
  <c r="BA65" i="40" s="1"/>
  <c r="BE64" i="40"/>
  <c r="BD64" i="40"/>
  <c r="BC64" i="40"/>
  <c r="BB64" i="40"/>
  <c r="K64" i="40"/>
  <c r="I64" i="40"/>
  <c r="G64" i="40"/>
  <c r="BA64" i="40" s="1"/>
  <c r="BE63" i="40"/>
  <c r="BD63" i="40"/>
  <c r="BC63" i="40"/>
  <c r="BB63" i="40"/>
  <c r="K63" i="40"/>
  <c r="I63" i="40"/>
  <c r="G63" i="40"/>
  <c r="BA63" i="40" s="1"/>
  <c r="BE62" i="40"/>
  <c r="BD62" i="40"/>
  <c r="BC62" i="40"/>
  <c r="BB62" i="40"/>
  <c r="K62" i="40"/>
  <c r="I62" i="40"/>
  <c r="G62" i="40"/>
  <c r="BA62" i="40" s="1"/>
  <c r="BE61" i="40"/>
  <c r="BD61" i="40"/>
  <c r="BC61" i="40"/>
  <c r="BB61" i="40"/>
  <c r="K61" i="40"/>
  <c r="I61" i="40"/>
  <c r="G61" i="40"/>
  <c r="BA61" i="40" s="1"/>
  <c r="BE60" i="40"/>
  <c r="BD60" i="40"/>
  <c r="BC60" i="40"/>
  <c r="BB60" i="40"/>
  <c r="K60" i="40"/>
  <c r="I60" i="40"/>
  <c r="G60" i="40"/>
  <c r="BA60" i="40" s="1"/>
  <c r="BA66" i="40" s="1"/>
  <c r="E13" i="39" s="1"/>
  <c r="BE59" i="40"/>
  <c r="BD59" i="40"/>
  <c r="BC59" i="40"/>
  <c r="BB59" i="40"/>
  <c r="BA59" i="40"/>
  <c r="K59" i="40"/>
  <c r="I59" i="40"/>
  <c r="G59" i="40"/>
  <c r="BE58" i="40"/>
  <c r="BD58" i="40"/>
  <c r="BC58" i="40"/>
  <c r="BB58" i="40"/>
  <c r="BA58" i="40"/>
  <c r="K58" i="40"/>
  <c r="I58" i="40"/>
  <c r="G58" i="40"/>
  <c r="BE57" i="40"/>
  <c r="BD57" i="40"/>
  <c r="BC57" i="40"/>
  <c r="BB57" i="40"/>
  <c r="BA57" i="40"/>
  <c r="K57" i="40"/>
  <c r="I57" i="40"/>
  <c r="G57" i="40"/>
  <c r="BE56" i="40"/>
  <c r="BD56" i="40"/>
  <c r="BC56" i="40"/>
  <c r="BB56" i="40"/>
  <c r="BA56" i="40"/>
  <c r="K56" i="40"/>
  <c r="I56" i="40"/>
  <c r="G56" i="40"/>
  <c r="BE55" i="40"/>
  <c r="BD55" i="40"/>
  <c r="BC55" i="40"/>
  <c r="BB55" i="40"/>
  <c r="BA55" i="40"/>
  <c r="K55" i="40"/>
  <c r="I55" i="40"/>
  <c r="G55" i="40"/>
  <c r="BE54" i="40"/>
  <c r="BD54" i="40"/>
  <c r="BD66" i="40" s="1"/>
  <c r="H13" i="39" s="1"/>
  <c r="BC54" i="40"/>
  <c r="BB54" i="40"/>
  <c r="BA54" i="40"/>
  <c r="K54" i="40"/>
  <c r="K66" i="40" s="1"/>
  <c r="I54" i="40"/>
  <c r="G54" i="40"/>
  <c r="B13" i="39"/>
  <c r="A13" i="39"/>
  <c r="BE66" i="40"/>
  <c r="I13" i="39" s="1"/>
  <c r="BB66" i="40"/>
  <c r="F13" i="39" s="1"/>
  <c r="G66" i="40"/>
  <c r="BE51" i="40"/>
  <c r="BD51" i="40"/>
  <c r="BC51" i="40"/>
  <c r="BC52" i="40" s="1"/>
  <c r="G12" i="39" s="1"/>
  <c r="BB51" i="40"/>
  <c r="BB52" i="40" s="1"/>
  <c r="K51" i="40"/>
  <c r="I51" i="40"/>
  <c r="I52" i="40" s="1"/>
  <c r="G51" i="40"/>
  <c r="F12" i="39"/>
  <c r="B12" i="39"/>
  <c r="A12" i="39"/>
  <c r="BE52" i="40"/>
  <c r="I12" i="39" s="1"/>
  <c r="BD52" i="40"/>
  <c r="H12" i="39" s="1"/>
  <c r="K52" i="40"/>
  <c r="BE48" i="40"/>
  <c r="BD48" i="40"/>
  <c r="BC48" i="40"/>
  <c r="BB48" i="40"/>
  <c r="BA48" i="40"/>
  <c r="K48" i="40"/>
  <c r="I48" i="40"/>
  <c r="G48" i="40"/>
  <c r="BE47" i="40"/>
  <c r="BD47" i="40"/>
  <c r="BC47" i="40"/>
  <c r="BB47" i="40"/>
  <c r="BA47" i="40"/>
  <c r="K47" i="40"/>
  <c r="I47" i="40"/>
  <c r="G47" i="40"/>
  <c r="BE46" i="40"/>
  <c r="BD46" i="40"/>
  <c r="BC46" i="40"/>
  <c r="BB46" i="40"/>
  <c r="BA46" i="40"/>
  <c r="K46" i="40"/>
  <c r="I46" i="40"/>
  <c r="G46" i="40"/>
  <c r="BE45" i="40"/>
  <c r="BD45" i="40"/>
  <c r="BC45" i="40"/>
  <c r="BB45" i="40"/>
  <c r="BA45" i="40"/>
  <c r="K45" i="40"/>
  <c r="I45" i="40"/>
  <c r="G45" i="40"/>
  <c r="BE44" i="40"/>
  <c r="BD44" i="40"/>
  <c r="BC44" i="40"/>
  <c r="BB44" i="40"/>
  <c r="BA44" i="40"/>
  <c r="K44" i="40"/>
  <c r="I44" i="40"/>
  <c r="G44" i="40"/>
  <c r="BE43" i="40"/>
  <c r="BD43" i="40"/>
  <c r="BC43" i="40"/>
  <c r="BB43" i="40"/>
  <c r="BA43" i="40"/>
  <c r="K43" i="40"/>
  <c r="I43" i="40"/>
  <c r="G43" i="40"/>
  <c r="BE42" i="40"/>
  <c r="BD42" i="40"/>
  <c r="BC42" i="40"/>
  <c r="BB42" i="40"/>
  <c r="BA42" i="40"/>
  <c r="K42" i="40"/>
  <c r="I42" i="40"/>
  <c r="G42" i="40"/>
  <c r="BE41" i="40"/>
  <c r="BD41" i="40"/>
  <c r="BC41" i="40"/>
  <c r="BB41" i="40"/>
  <c r="BA41" i="40"/>
  <c r="K41" i="40"/>
  <c r="I41" i="40"/>
  <c r="G41" i="40"/>
  <c r="BE40" i="40"/>
  <c r="BD40" i="40"/>
  <c r="BC40" i="40"/>
  <c r="BB40" i="40"/>
  <c r="BA40" i="40"/>
  <c r="K40" i="40"/>
  <c r="I40" i="40"/>
  <c r="G40" i="40"/>
  <c r="BE39" i="40"/>
  <c r="BD39" i="40"/>
  <c r="BC39" i="40"/>
  <c r="BB39" i="40"/>
  <c r="BA39" i="40"/>
  <c r="K39" i="40"/>
  <c r="I39" i="40"/>
  <c r="G39" i="40"/>
  <c r="BE38" i="40"/>
  <c r="BD38" i="40"/>
  <c r="BC38" i="40"/>
  <c r="BB38" i="40"/>
  <c r="BA38" i="40"/>
  <c r="K38" i="40"/>
  <c r="I38" i="40"/>
  <c r="G38" i="40"/>
  <c r="BE37" i="40"/>
  <c r="BD37" i="40"/>
  <c r="BC37" i="40"/>
  <c r="BB37" i="40"/>
  <c r="BA37" i="40"/>
  <c r="K37" i="40"/>
  <c r="I37" i="40"/>
  <c r="G37" i="40"/>
  <c r="BE36" i="40"/>
  <c r="BD36" i="40"/>
  <c r="BC36" i="40"/>
  <c r="BB36" i="40"/>
  <c r="BA36" i="40"/>
  <c r="K36" i="40"/>
  <c r="I36" i="40"/>
  <c r="G36" i="40"/>
  <c r="BE35" i="40"/>
  <c r="BD35" i="40"/>
  <c r="BC35" i="40"/>
  <c r="BB35" i="40"/>
  <c r="BA35" i="40"/>
  <c r="K35" i="40"/>
  <c r="I35" i="40"/>
  <c r="G35" i="40"/>
  <c r="BE34" i="40"/>
  <c r="BD34" i="40"/>
  <c r="BC34" i="40"/>
  <c r="BB34" i="40"/>
  <c r="BA34" i="40"/>
  <c r="K34" i="40"/>
  <c r="I34" i="40"/>
  <c r="G34" i="40"/>
  <c r="BE33" i="40"/>
  <c r="BD33" i="40"/>
  <c r="BC33" i="40"/>
  <c r="BB33" i="40"/>
  <c r="BA33" i="40"/>
  <c r="K33" i="40"/>
  <c r="I33" i="40"/>
  <c r="G33" i="40"/>
  <c r="BE32" i="40"/>
  <c r="BD32" i="40"/>
  <c r="BC32" i="40"/>
  <c r="BB32" i="40"/>
  <c r="BA32" i="40"/>
  <c r="K32" i="40"/>
  <c r="I32" i="40"/>
  <c r="G32" i="40"/>
  <c r="BE31" i="40"/>
  <c r="BD31" i="40"/>
  <c r="BC31" i="40"/>
  <c r="BB31" i="40"/>
  <c r="BA31" i="40"/>
  <c r="K31" i="40"/>
  <c r="I31" i="40"/>
  <c r="G31" i="40"/>
  <c r="BE30" i="40"/>
  <c r="BD30" i="40"/>
  <c r="BC30" i="40"/>
  <c r="BB30" i="40"/>
  <c r="BA30" i="40"/>
  <c r="K30" i="40"/>
  <c r="I30" i="40"/>
  <c r="G30" i="40"/>
  <c r="BE29" i="40"/>
  <c r="BD29" i="40"/>
  <c r="BC29" i="40"/>
  <c r="BB29" i="40"/>
  <c r="BA29" i="40"/>
  <c r="K29" i="40"/>
  <c r="I29" i="40"/>
  <c r="G29" i="40"/>
  <c r="BE28" i="40"/>
  <c r="BD28" i="40"/>
  <c r="BC28" i="40"/>
  <c r="BB28" i="40"/>
  <c r="BA28" i="40"/>
  <c r="K28" i="40"/>
  <c r="I28" i="40"/>
  <c r="G28" i="40"/>
  <c r="BE27" i="40"/>
  <c r="BD27" i="40"/>
  <c r="BC27" i="40"/>
  <c r="BB27" i="40"/>
  <c r="BA27" i="40"/>
  <c r="K27" i="40"/>
  <c r="I27" i="40"/>
  <c r="G27" i="40"/>
  <c r="BE26" i="40"/>
  <c r="BD26" i="40"/>
  <c r="BC26" i="40"/>
  <c r="BB26" i="40"/>
  <c r="BA26" i="40"/>
  <c r="K26" i="40"/>
  <c r="I26" i="40"/>
  <c r="G26" i="40"/>
  <c r="BE25" i="40"/>
  <c r="BD25" i="40"/>
  <c r="BC25" i="40"/>
  <c r="BB25" i="40"/>
  <c r="BA25" i="40"/>
  <c r="K25" i="40"/>
  <c r="I25" i="40"/>
  <c r="G25" i="40"/>
  <c r="BE24" i="40"/>
  <c r="BE49" i="40" s="1"/>
  <c r="BD24" i="40"/>
  <c r="BC24" i="40"/>
  <c r="BB24" i="40"/>
  <c r="BB49" i="40" s="1"/>
  <c r="F11" i="39" s="1"/>
  <c r="BA24" i="40"/>
  <c r="BA49" i="40" s="1"/>
  <c r="E11" i="39" s="1"/>
  <c r="K24" i="40"/>
  <c r="I24" i="40"/>
  <c r="G24" i="40"/>
  <c r="G49" i="40" s="1"/>
  <c r="I11" i="39"/>
  <c r="B11" i="39"/>
  <c r="A11" i="39"/>
  <c r="BD49" i="40"/>
  <c r="H11" i="39" s="1"/>
  <c r="BC49" i="40"/>
  <c r="G11" i="39" s="1"/>
  <c r="K49" i="40"/>
  <c r="I49" i="40"/>
  <c r="BE21" i="40"/>
  <c r="BE22" i="40" s="1"/>
  <c r="I10" i="39" s="1"/>
  <c r="BD21" i="40"/>
  <c r="BD22" i="40" s="1"/>
  <c r="BC21" i="40"/>
  <c r="BB21" i="40"/>
  <c r="BA21" i="40"/>
  <c r="BA22" i="40" s="1"/>
  <c r="E10" i="39" s="1"/>
  <c r="K21" i="40"/>
  <c r="K22" i="40" s="1"/>
  <c r="I21" i="40"/>
  <c r="G21" i="40"/>
  <c r="H10" i="39"/>
  <c r="B10" i="39"/>
  <c r="A10" i="39"/>
  <c r="BC22" i="40"/>
  <c r="G10" i="39" s="1"/>
  <c r="BB22" i="40"/>
  <c r="F10" i="39" s="1"/>
  <c r="I22" i="40"/>
  <c r="G22" i="40"/>
  <c r="BE18" i="40"/>
  <c r="BD18" i="40"/>
  <c r="BC18" i="40"/>
  <c r="BB18" i="40"/>
  <c r="K18" i="40"/>
  <c r="I18" i="40"/>
  <c r="G18" i="40"/>
  <c r="BA18" i="40" s="1"/>
  <c r="BE17" i="40"/>
  <c r="BD17" i="40"/>
  <c r="BD19" i="40" s="1"/>
  <c r="H9" i="39" s="1"/>
  <c r="BC17" i="40"/>
  <c r="BB17" i="40"/>
  <c r="K17" i="40"/>
  <c r="I17" i="40"/>
  <c r="I19" i="40" s="1"/>
  <c r="G17" i="40"/>
  <c r="BA17" i="40" s="1"/>
  <c r="BA19" i="40" s="1"/>
  <c r="E9" i="39" s="1"/>
  <c r="B9" i="39"/>
  <c r="A9" i="39"/>
  <c r="BE19" i="40"/>
  <c r="I9" i="39" s="1"/>
  <c r="BC19" i="40"/>
  <c r="G9" i="39" s="1"/>
  <c r="BB19" i="40"/>
  <c r="F9" i="39" s="1"/>
  <c r="G19" i="40"/>
  <c r="BE14" i="40"/>
  <c r="BD14" i="40"/>
  <c r="BC14" i="40"/>
  <c r="BB14" i="40"/>
  <c r="K14" i="40"/>
  <c r="I14" i="40"/>
  <c r="G14" i="40"/>
  <c r="BA14" i="40" s="1"/>
  <c r="BE13" i="40"/>
  <c r="BD13" i="40"/>
  <c r="BC13" i="40"/>
  <c r="BC15" i="40" s="1"/>
  <c r="G8" i="39" s="1"/>
  <c r="BB13" i="40"/>
  <c r="K13" i="40"/>
  <c r="I13" i="40"/>
  <c r="G13" i="40"/>
  <c r="BA13" i="40" s="1"/>
  <c r="B8" i="39"/>
  <c r="A8" i="39"/>
  <c r="BE15" i="40"/>
  <c r="I8" i="39" s="1"/>
  <c r="BD15" i="40"/>
  <c r="H8" i="39" s="1"/>
  <c r="BB15" i="40"/>
  <c r="F8" i="39" s="1"/>
  <c r="BA15" i="40"/>
  <c r="E8" i="39" s="1"/>
  <c r="K15" i="40"/>
  <c r="BE10" i="40"/>
  <c r="BD10" i="40"/>
  <c r="BC10" i="40"/>
  <c r="BB10" i="40"/>
  <c r="BA10" i="40"/>
  <c r="K10" i="40"/>
  <c r="I10" i="40"/>
  <c r="G10" i="40"/>
  <c r="BE9" i="40"/>
  <c r="BD9" i="40"/>
  <c r="BC9" i="40"/>
  <c r="BB9" i="40"/>
  <c r="BA9" i="40"/>
  <c r="K9" i="40"/>
  <c r="I9" i="40"/>
  <c r="G9" i="40"/>
  <c r="BE8" i="40"/>
  <c r="BD8" i="40"/>
  <c r="BC8" i="40"/>
  <c r="BB8" i="40"/>
  <c r="BB11" i="40" s="1"/>
  <c r="BA8" i="40"/>
  <c r="K8" i="40"/>
  <c r="I8" i="40"/>
  <c r="G8" i="40"/>
  <c r="G11" i="40" s="1"/>
  <c r="F7" i="39"/>
  <c r="B7" i="39"/>
  <c r="A7" i="39"/>
  <c r="BE11" i="40"/>
  <c r="I7" i="39" s="1"/>
  <c r="BD11" i="40"/>
  <c r="H7" i="39" s="1"/>
  <c r="BC11" i="40"/>
  <c r="G7" i="39" s="1"/>
  <c r="BA11" i="40"/>
  <c r="E7" i="39" s="1"/>
  <c r="K11" i="40"/>
  <c r="I11" i="40"/>
  <c r="E4" i="40"/>
  <c r="F3" i="40"/>
  <c r="G23" i="38"/>
  <c r="C33" i="38"/>
  <c r="F33" i="38" s="1"/>
  <c r="C31" i="38"/>
  <c r="G7" i="38"/>
  <c r="H26" i="36"/>
  <c r="I25" i="36"/>
  <c r="D21" i="35"/>
  <c r="I24" i="36"/>
  <c r="G21" i="35" s="1"/>
  <c r="D20" i="35"/>
  <c r="I23" i="36"/>
  <c r="G20" i="35" s="1"/>
  <c r="G19" i="35"/>
  <c r="D19" i="35"/>
  <c r="I22" i="36"/>
  <c r="G18" i="35"/>
  <c r="D18" i="35"/>
  <c r="I21" i="36"/>
  <c r="D17" i="35"/>
  <c r="I20" i="36"/>
  <c r="G17" i="35" s="1"/>
  <c r="D16" i="35"/>
  <c r="I19" i="36"/>
  <c r="G16" i="35" s="1"/>
  <c r="G15" i="35"/>
  <c r="D15" i="35"/>
  <c r="I18" i="36"/>
  <c r="BE35" i="37"/>
  <c r="BD35" i="37"/>
  <c r="BD36" i="37" s="1"/>
  <c r="H12" i="36" s="1"/>
  <c r="BC35" i="37"/>
  <c r="BC36" i="37" s="1"/>
  <c r="G12" i="36" s="1"/>
  <c r="BA35" i="37"/>
  <c r="K35" i="37"/>
  <c r="K36" i="37" s="1"/>
  <c r="I35" i="37"/>
  <c r="I36" i="37" s="1"/>
  <c r="G35" i="37"/>
  <c r="BB35" i="37" s="1"/>
  <c r="BB36" i="37" s="1"/>
  <c r="F12" i="36" s="1"/>
  <c r="B12" i="36"/>
  <c r="A12" i="36"/>
  <c r="BE36" i="37"/>
  <c r="I12" i="36" s="1"/>
  <c r="BA36" i="37"/>
  <c r="E12" i="36" s="1"/>
  <c r="G36" i="37"/>
  <c r="BE32" i="37"/>
  <c r="BD32" i="37"/>
  <c r="BC32" i="37"/>
  <c r="BC33" i="37" s="1"/>
  <c r="G11" i="36" s="1"/>
  <c r="BB32" i="37"/>
  <c r="BB33" i="37" s="1"/>
  <c r="F11" i="36" s="1"/>
  <c r="K32" i="37"/>
  <c r="I32" i="37"/>
  <c r="I33" i="37" s="1"/>
  <c r="G32" i="37"/>
  <c r="BA32" i="37" s="1"/>
  <c r="BA33" i="37" s="1"/>
  <c r="E11" i="36" s="1"/>
  <c r="B11" i="36"/>
  <c r="A11" i="36"/>
  <c r="BE33" i="37"/>
  <c r="I11" i="36" s="1"/>
  <c r="BD33" i="37"/>
  <c r="H11" i="36" s="1"/>
  <c r="K33" i="37"/>
  <c r="BE29" i="37"/>
  <c r="BE30" i="37" s="1"/>
  <c r="I10" i="36" s="1"/>
  <c r="BD29" i="37"/>
  <c r="BC29" i="37"/>
  <c r="BB29" i="37"/>
  <c r="BB30" i="37" s="1"/>
  <c r="F10" i="36" s="1"/>
  <c r="BA29" i="37"/>
  <c r="BA30" i="37" s="1"/>
  <c r="E10" i="36" s="1"/>
  <c r="K29" i="37"/>
  <c r="I29" i="37"/>
  <c r="G29" i="37"/>
  <c r="G30" i="37" s="1"/>
  <c r="B10" i="36"/>
  <c r="A10" i="36"/>
  <c r="BD30" i="37"/>
  <c r="H10" i="36" s="1"/>
  <c r="BC30" i="37"/>
  <c r="G10" i="36" s="1"/>
  <c r="K30" i="37"/>
  <c r="I30" i="37"/>
  <c r="BE26" i="37"/>
  <c r="BD26" i="37"/>
  <c r="BC26" i="37"/>
  <c r="BB26" i="37"/>
  <c r="BA26" i="37"/>
  <c r="K26" i="37"/>
  <c r="I26" i="37"/>
  <c r="G26" i="37"/>
  <c r="BE25" i="37"/>
  <c r="BD25" i="37"/>
  <c r="BC25" i="37"/>
  <c r="BB25" i="37"/>
  <c r="BA25" i="37"/>
  <c r="K25" i="37"/>
  <c r="I25" i="37"/>
  <c r="G25" i="37"/>
  <c r="BE24" i="37"/>
  <c r="BD24" i="37"/>
  <c r="BC24" i="37"/>
  <c r="BB24" i="37"/>
  <c r="BA24" i="37"/>
  <c r="K24" i="37"/>
  <c r="I24" i="37"/>
  <c r="G24" i="37"/>
  <c r="BE23" i="37"/>
  <c r="BD23" i="37"/>
  <c r="BC23" i="37"/>
  <c r="BB23" i="37"/>
  <c r="BA23" i="37"/>
  <c r="K23" i="37"/>
  <c r="I23" i="37"/>
  <c r="G23" i="37"/>
  <c r="BE22" i="37"/>
  <c r="BD22" i="37"/>
  <c r="BC22" i="37"/>
  <c r="BB22" i="37"/>
  <c r="BA22" i="37"/>
  <c r="K22" i="37"/>
  <c r="I22" i="37"/>
  <c r="G22" i="37"/>
  <c r="BE21" i="37"/>
  <c r="BD21" i="37"/>
  <c r="BC21" i="37"/>
  <c r="BB21" i="37"/>
  <c r="BA21" i="37"/>
  <c r="K21" i="37"/>
  <c r="I21" i="37"/>
  <c r="G21" i="37"/>
  <c r="BE20" i="37"/>
  <c r="BD20" i="37"/>
  <c r="BC20" i="37"/>
  <c r="BB20" i="37"/>
  <c r="BA20" i="37"/>
  <c r="K20" i="37"/>
  <c r="I20" i="37"/>
  <c r="G20" i="37"/>
  <c r="BE19" i="37"/>
  <c r="BD19" i="37"/>
  <c r="BC19" i="37"/>
  <c r="BB19" i="37"/>
  <c r="BA19" i="37"/>
  <c r="K19" i="37"/>
  <c r="I19" i="37"/>
  <c r="G19" i="37"/>
  <c r="BE18" i="37"/>
  <c r="BD18" i="37"/>
  <c r="BC18" i="37"/>
  <c r="BB18" i="37"/>
  <c r="BA18" i="37"/>
  <c r="K18" i="37"/>
  <c r="I18" i="37"/>
  <c r="G18" i="37"/>
  <c r="BE17" i="37"/>
  <c r="BD17" i="37"/>
  <c r="BC17" i="37"/>
  <c r="BB17" i="37"/>
  <c r="BA17" i="37"/>
  <c r="K17" i="37"/>
  <c r="I17" i="37"/>
  <c r="G17" i="37"/>
  <c r="BE16" i="37"/>
  <c r="BD16" i="37"/>
  <c r="BC16" i="37"/>
  <c r="BB16" i="37"/>
  <c r="BA16" i="37"/>
  <c r="K16" i="37"/>
  <c r="I16" i="37"/>
  <c r="G16" i="37"/>
  <c r="BE15" i="37"/>
  <c r="BE27" i="37" s="1"/>
  <c r="I9" i="36" s="1"/>
  <c r="BD15" i="37"/>
  <c r="BD27" i="37" s="1"/>
  <c r="H9" i="36" s="1"/>
  <c r="BC15" i="37"/>
  <c r="BB15" i="37"/>
  <c r="BA15" i="37"/>
  <c r="BA27" i="37" s="1"/>
  <c r="E9" i="36" s="1"/>
  <c r="K15" i="37"/>
  <c r="K27" i="37" s="1"/>
  <c r="I15" i="37"/>
  <c r="G15" i="37"/>
  <c r="B9" i="36"/>
  <c r="A9" i="36"/>
  <c r="BC27" i="37"/>
  <c r="G9" i="36" s="1"/>
  <c r="BB27" i="37"/>
  <c r="F9" i="36" s="1"/>
  <c r="I27" i="37"/>
  <c r="G27" i="37"/>
  <c r="BE12" i="37"/>
  <c r="BD12" i="37"/>
  <c r="BC12" i="37"/>
  <c r="BB12" i="37"/>
  <c r="K12" i="37"/>
  <c r="I12" i="37"/>
  <c r="G12" i="37"/>
  <c r="BA12" i="37" s="1"/>
  <c r="BE11" i="37"/>
  <c r="BD11" i="37"/>
  <c r="BD13" i="37" s="1"/>
  <c r="H8" i="36" s="1"/>
  <c r="BC11" i="37"/>
  <c r="BC13" i="37" s="1"/>
  <c r="G8" i="36" s="1"/>
  <c r="BB11" i="37"/>
  <c r="K11" i="37"/>
  <c r="K13" i="37" s="1"/>
  <c r="I11" i="37"/>
  <c r="I13" i="37" s="1"/>
  <c r="G11" i="37"/>
  <c r="BA11" i="37" s="1"/>
  <c r="B8" i="36"/>
  <c r="A8" i="36"/>
  <c r="BE13" i="37"/>
  <c r="I8" i="36" s="1"/>
  <c r="BB13" i="37"/>
  <c r="F8" i="36" s="1"/>
  <c r="G13" i="37"/>
  <c r="BE8" i="37"/>
  <c r="BD8" i="37"/>
  <c r="BC8" i="37"/>
  <c r="BC9" i="37" s="1"/>
  <c r="G7" i="36" s="1"/>
  <c r="BB8" i="37"/>
  <c r="BB9" i="37" s="1"/>
  <c r="F7" i="36" s="1"/>
  <c r="K8" i="37"/>
  <c r="I8" i="37"/>
  <c r="I9" i="37" s="1"/>
  <c r="G8" i="37"/>
  <c r="BA8" i="37" s="1"/>
  <c r="BA9" i="37" s="1"/>
  <c r="E7" i="36" s="1"/>
  <c r="B7" i="36"/>
  <c r="A7" i="36"/>
  <c r="BE9" i="37"/>
  <c r="I7" i="36" s="1"/>
  <c r="BD9" i="37"/>
  <c r="H7" i="36" s="1"/>
  <c r="K9" i="37"/>
  <c r="E4" i="37"/>
  <c r="F3" i="37"/>
  <c r="G23" i="35"/>
  <c r="C33" i="35"/>
  <c r="F33" i="35" s="1"/>
  <c r="C31" i="35"/>
  <c r="G7" i="35"/>
  <c r="H31" i="33"/>
  <c r="I30" i="33"/>
  <c r="G21" i="32"/>
  <c r="D21" i="32"/>
  <c r="I29" i="33"/>
  <c r="D20" i="32"/>
  <c r="I28" i="33"/>
  <c r="G20" i="32" s="1"/>
  <c r="D19" i="32"/>
  <c r="I27" i="33"/>
  <c r="G19" i="32" s="1"/>
  <c r="D18" i="32"/>
  <c r="I26" i="33"/>
  <c r="G18" i="32" s="1"/>
  <c r="G17" i="32"/>
  <c r="D17" i="32"/>
  <c r="I25" i="33"/>
  <c r="G16" i="32"/>
  <c r="D16" i="32"/>
  <c r="I24" i="33"/>
  <c r="D15" i="32"/>
  <c r="I23" i="33"/>
  <c r="G15" i="32" s="1"/>
  <c r="BE124" i="34"/>
  <c r="BD124" i="34"/>
  <c r="BC124" i="34"/>
  <c r="BB124" i="34"/>
  <c r="BA124" i="34"/>
  <c r="K124" i="34"/>
  <c r="I124" i="34"/>
  <c r="G124" i="34"/>
  <c r="BE123" i="34"/>
  <c r="BD123" i="34"/>
  <c r="BD125" i="34" s="1"/>
  <c r="H17" i="33" s="1"/>
  <c r="BC123" i="34"/>
  <c r="BC125" i="34" s="1"/>
  <c r="G17" i="33" s="1"/>
  <c r="BB123" i="34"/>
  <c r="BA123" i="34"/>
  <c r="K123" i="34"/>
  <c r="K125" i="34" s="1"/>
  <c r="I123" i="34"/>
  <c r="I125" i="34" s="1"/>
  <c r="G123" i="34"/>
  <c r="B17" i="33"/>
  <c r="A17" i="33"/>
  <c r="BE125" i="34"/>
  <c r="I17" i="33" s="1"/>
  <c r="BB125" i="34"/>
  <c r="F17" i="33" s="1"/>
  <c r="BA125" i="34"/>
  <c r="E17" i="33" s="1"/>
  <c r="G125" i="34"/>
  <c r="BE120" i="34"/>
  <c r="BD120" i="34"/>
  <c r="BC120" i="34"/>
  <c r="BA120" i="34"/>
  <c r="K120" i="34"/>
  <c r="I120" i="34"/>
  <c r="G120" i="34"/>
  <c r="BB120" i="34" s="1"/>
  <c r="BE119" i="34"/>
  <c r="BD119" i="34"/>
  <c r="BC119" i="34"/>
  <c r="BA119" i="34"/>
  <c r="K119" i="34"/>
  <c r="I119" i="34"/>
  <c r="G119" i="34"/>
  <c r="BB119" i="34" s="1"/>
  <c r="BE118" i="34"/>
  <c r="BD118" i="34"/>
  <c r="BC118" i="34"/>
  <c r="BA118" i="34"/>
  <c r="K118" i="34"/>
  <c r="I118" i="34"/>
  <c r="G118" i="34"/>
  <c r="BB118" i="34" s="1"/>
  <c r="BE117" i="34"/>
  <c r="BD117" i="34"/>
  <c r="BC117" i="34"/>
  <c r="BB117" i="34"/>
  <c r="BA117" i="34"/>
  <c r="K117" i="34"/>
  <c r="I117" i="34"/>
  <c r="G117" i="34"/>
  <c r="BE116" i="34"/>
  <c r="BD116" i="34"/>
  <c r="BC116" i="34"/>
  <c r="BA116" i="34"/>
  <c r="K116" i="34"/>
  <c r="I116" i="34"/>
  <c r="G116" i="34"/>
  <c r="BB116" i="34" s="1"/>
  <c r="BE115" i="34"/>
  <c r="BD115" i="34"/>
  <c r="BC115" i="34"/>
  <c r="BB115" i="34"/>
  <c r="BA115" i="34"/>
  <c r="K115" i="34"/>
  <c r="I115" i="34"/>
  <c r="G115" i="34"/>
  <c r="BE114" i="34"/>
  <c r="BD114" i="34"/>
  <c r="BC114" i="34"/>
  <c r="BA114" i="34"/>
  <c r="K114" i="34"/>
  <c r="I114" i="34"/>
  <c r="G114" i="34"/>
  <c r="BB114" i="34" s="1"/>
  <c r="BE113" i="34"/>
  <c r="BD113" i="34"/>
  <c r="BC113" i="34"/>
  <c r="BB113" i="34"/>
  <c r="BA113" i="34"/>
  <c r="K113" i="34"/>
  <c r="I113" i="34"/>
  <c r="G113" i="34"/>
  <c r="BE112" i="34"/>
  <c r="BD112" i="34"/>
  <c r="BC112" i="34"/>
  <c r="BC121" i="34" s="1"/>
  <c r="G16" i="33" s="1"/>
  <c r="BA112" i="34"/>
  <c r="K112" i="34"/>
  <c r="I112" i="34"/>
  <c r="I121" i="34" s="1"/>
  <c r="G112" i="34"/>
  <c r="G121" i="34" s="1"/>
  <c r="B16" i="33"/>
  <c r="A16" i="33"/>
  <c r="BE121" i="34"/>
  <c r="I16" i="33" s="1"/>
  <c r="BD121" i="34"/>
  <c r="H16" i="33" s="1"/>
  <c r="BA121" i="34"/>
  <c r="E16" i="33" s="1"/>
  <c r="K121" i="34"/>
  <c r="BE109" i="34"/>
  <c r="BD109" i="34"/>
  <c r="BC109" i="34"/>
  <c r="BA109" i="34"/>
  <c r="K109" i="34"/>
  <c r="I109" i="34"/>
  <c r="G109" i="34"/>
  <c r="BB109" i="34" s="1"/>
  <c r="BE108" i="34"/>
  <c r="BD108" i="34"/>
  <c r="BC108" i="34"/>
  <c r="BA108" i="34"/>
  <c r="K108" i="34"/>
  <c r="I108" i="34"/>
  <c r="G108" i="34"/>
  <c r="BB108" i="34" s="1"/>
  <c r="BE107" i="34"/>
  <c r="BD107" i="34"/>
  <c r="BC107" i="34"/>
  <c r="BA107" i="34"/>
  <c r="K107" i="34"/>
  <c r="I107" i="34"/>
  <c r="G107" i="34"/>
  <c r="BB107" i="34" s="1"/>
  <c r="BE106" i="34"/>
  <c r="BD106" i="34"/>
  <c r="BC106" i="34"/>
  <c r="BA106" i="34"/>
  <c r="K106" i="34"/>
  <c r="I106" i="34"/>
  <c r="G106" i="34"/>
  <c r="BB106" i="34" s="1"/>
  <c r="BE105" i="34"/>
  <c r="BD105" i="34"/>
  <c r="BC105" i="34"/>
  <c r="BA105" i="34"/>
  <c r="K105" i="34"/>
  <c r="I105" i="34"/>
  <c r="G105" i="34"/>
  <c r="BB105" i="34" s="1"/>
  <c r="BE104" i="34"/>
  <c r="BD104" i="34"/>
  <c r="BC104" i="34"/>
  <c r="BA104" i="34"/>
  <c r="K104" i="34"/>
  <c r="I104" i="34"/>
  <c r="G104" i="34"/>
  <c r="BB104" i="34" s="1"/>
  <c r="BE103" i="34"/>
  <c r="BD103" i="34"/>
  <c r="BC103" i="34"/>
  <c r="BA103" i="34"/>
  <c r="K103" i="34"/>
  <c r="I103" i="34"/>
  <c r="G103" i="34"/>
  <c r="BB103" i="34" s="1"/>
  <c r="BE102" i="34"/>
  <c r="BD102" i="34"/>
  <c r="BC102" i="34"/>
  <c r="BA102" i="34"/>
  <c r="K102" i="34"/>
  <c r="I102" i="34"/>
  <c r="G102" i="34"/>
  <c r="BB102" i="34" s="1"/>
  <c r="BE101" i="34"/>
  <c r="BD101" i="34"/>
  <c r="BC101" i="34"/>
  <c r="BA101" i="34"/>
  <c r="K101" i="34"/>
  <c r="I101" i="34"/>
  <c r="G101" i="34"/>
  <c r="BB101" i="34" s="1"/>
  <c r="BE100" i="34"/>
  <c r="BD100" i="34"/>
  <c r="BC100" i="34"/>
  <c r="BA100" i="34"/>
  <c r="K100" i="34"/>
  <c r="I100" i="34"/>
  <c r="G100" i="34"/>
  <c r="BB100" i="34" s="1"/>
  <c r="BE99" i="34"/>
  <c r="BD99" i="34"/>
  <c r="BC99" i="34"/>
  <c r="BA99" i="34"/>
  <c r="K99" i="34"/>
  <c r="I99" i="34"/>
  <c r="G99" i="34"/>
  <c r="BB99" i="34" s="1"/>
  <c r="BE98" i="34"/>
  <c r="BD98" i="34"/>
  <c r="BC98" i="34"/>
  <c r="BA98" i="34"/>
  <c r="K98" i="34"/>
  <c r="I98" i="34"/>
  <c r="G98" i="34"/>
  <c r="BB98" i="34" s="1"/>
  <c r="BE97" i="34"/>
  <c r="BD97" i="34"/>
  <c r="BC97" i="34"/>
  <c r="BA97" i="34"/>
  <c r="K97" i="34"/>
  <c r="I97" i="34"/>
  <c r="G97" i="34"/>
  <c r="BB97" i="34" s="1"/>
  <c r="BE96" i="34"/>
  <c r="BD96" i="34"/>
  <c r="BC96" i="34"/>
  <c r="BA96" i="34"/>
  <c r="K96" i="34"/>
  <c r="I96" i="34"/>
  <c r="G96" i="34"/>
  <c r="BB96" i="34" s="1"/>
  <c r="BE95" i="34"/>
  <c r="BD95" i="34"/>
  <c r="BC95" i="34"/>
  <c r="BA95" i="34"/>
  <c r="K95" i="34"/>
  <c r="I95" i="34"/>
  <c r="G95" i="34"/>
  <c r="BB95" i="34" s="1"/>
  <c r="BE94" i="34"/>
  <c r="BD94" i="34"/>
  <c r="BC94" i="34"/>
  <c r="BA94" i="34"/>
  <c r="K94" i="34"/>
  <c r="I94" i="34"/>
  <c r="G94" i="34"/>
  <c r="BB94" i="34" s="1"/>
  <c r="BE93" i="34"/>
  <c r="BD93" i="34"/>
  <c r="BC93" i="34"/>
  <c r="BA93" i="34"/>
  <c r="K93" i="34"/>
  <c r="I93" i="34"/>
  <c r="G93" i="34"/>
  <c r="BB93" i="34" s="1"/>
  <c r="BE92" i="34"/>
  <c r="BD92" i="34"/>
  <c r="BC92" i="34"/>
  <c r="BA92" i="34"/>
  <c r="K92" i="34"/>
  <c r="I92" i="34"/>
  <c r="G92" i="34"/>
  <c r="BB92" i="34" s="1"/>
  <c r="BE91" i="34"/>
  <c r="BD91" i="34"/>
  <c r="BC91" i="34"/>
  <c r="BB91" i="34"/>
  <c r="BA91" i="34"/>
  <c r="K91" i="34"/>
  <c r="I91" i="34"/>
  <c r="G91" i="34"/>
  <c r="G110" i="34" s="1"/>
  <c r="B15" i="33"/>
  <c r="A15" i="33"/>
  <c r="BD110" i="34"/>
  <c r="H15" i="33" s="1"/>
  <c r="BC110" i="34"/>
  <c r="G15" i="33" s="1"/>
  <c r="K110" i="34"/>
  <c r="I110" i="34"/>
  <c r="BE88" i="34"/>
  <c r="BD88" i="34"/>
  <c r="BC88" i="34"/>
  <c r="BA88" i="34"/>
  <c r="K88" i="34"/>
  <c r="I88" i="34"/>
  <c r="G88" i="34"/>
  <c r="BB88" i="34" s="1"/>
  <c r="BE87" i="34"/>
  <c r="BD87" i="34"/>
  <c r="BC87" i="34"/>
  <c r="BA87" i="34"/>
  <c r="K87" i="34"/>
  <c r="I87" i="34"/>
  <c r="G87" i="34"/>
  <c r="BB87" i="34" s="1"/>
  <c r="BE86" i="34"/>
  <c r="BD86" i="34"/>
  <c r="BC86" i="34"/>
  <c r="BA86" i="34"/>
  <c r="K86" i="34"/>
  <c r="I86" i="34"/>
  <c r="G86" i="34"/>
  <c r="BB86" i="34" s="1"/>
  <c r="BE85" i="34"/>
  <c r="BD85" i="34"/>
  <c r="BC85" i="34"/>
  <c r="BA85" i="34"/>
  <c r="K85" i="34"/>
  <c r="I85" i="34"/>
  <c r="G85" i="34"/>
  <c r="BB85" i="34" s="1"/>
  <c r="BE84" i="34"/>
  <c r="BD84" i="34"/>
  <c r="BC84" i="34"/>
  <c r="BA84" i="34"/>
  <c r="K84" i="34"/>
  <c r="I84" i="34"/>
  <c r="G84" i="34"/>
  <c r="BB84" i="34" s="1"/>
  <c r="BE83" i="34"/>
  <c r="BD83" i="34"/>
  <c r="BC83" i="34"/>
  <c r="BA83" i="34"/>
  <c r="K83" i="34"/>
  <c r="I83" i="34"/>
  <c r="G83" i="34"/>
  <c r="BB83" i="34" s="1"/>
  <c r="BE82" i="34"/>
  <c r="BD82" i="34"/>
  <c r="BC82" i="34"/>
  <c r="BA82" i="34"/>
  <c r="K82" i="34"/>
  <c r="I82" i="34"/>
  <c r="G82" i="34"/>
  <c r="BB82" i="34" s="1"/>
  <c r="BE81" i="34"/>
  <c r="BD81" i="34"/>
  <c r="BC81" i="34"/>
  <c r="BA81" i="34"/>
  <c r="K81" i="34"/>
  <c r="I81" i="34"/>
  <c r="G81" i="34"/>
  <c r="BB81" i="34" s="1"/>
  <c r="BE80" i="34"/>
  <c r="BD80" i="34"/>
  <c r="BC80" i="34"/>
  <c r="BA80" i="34"/>
  <c r="K80" i="34"/>
  <c r="I80" i="34"/>
  <c r="G80" i="34"/>
  <c r="BB80" i="34" s="1"/>
  <c r="BE79" i="34"/>
  <c r="BD79" i="34"/>
  <c r="BC79" i="34"/>
  <c r="BA79" i="34"/>
  <c r="K79" i="34"/>
  <c r="I79" i="34"/>
  <c r="G79" i="34"/>
  <c r="BB79" i="34" s="1"/>
  <c r="BE78" i="34"/>
  <c r="BE89" i="34" s="1"/>
  <c r="I14" i="33" s="1"/>
  <c r="BD78" i="34"/>
  <c r="BC78" i="34"/>
  <c r="BA78" i="34"/>
  <c r="BA89" i="34" s="1"/>
  <c r="E14" i="33" s="1"/>
  <c r="K78" i="34"/>
  <c r="K89" i="34" s="1"/>
  <c r="I78" i="34"/>
  <c r="G78" i="34"/>
  <c r="BB78" i="34" s="1"/>
  <c r="B14" i="33"/>
  <c r="A14" i="33"/>
  <c r="BC89" i="34"/>
  <c r="G14" i="33" s="1"/>
  <c r="I89" i="34"/>
  <c r="G89" i="34"/>
  <c r="BE75" i="34"/>
  <c r="BD75" i="34"/>
  <c r="BC75" i="34"/>
  <c r="BA75" i="34"/>
  <c r="K75" i="34"/>
  <c r="I75" i="34"/>
  <c r="G75" i="34"/>
  <c r="BB75" i="34" s="1"/>
  <c r="BE74" i="34"/>
  <c r="BD74" i="34"/>
  <c r="BC74" i="34"/>
  <c r="BA74" i="34"/>
  <c r="K74" i="34"/>
  <c r="I74" i="34"/>
  <c r="G74" i="34"/>
  <c r="BB74" i="34" s="1"/>
  <c r="BE73" i="34"/>
  <c r="BD73" i="34"/>
  <c r="BC73" i="34"/>
  <c r="BA73" i="34"/>
  <c r="K73" i="34"/>
  <c r="I73" i="34"/>
  <c r="G73" i="34"/>
  <c r="BB73" i="34" s="1"/>
  <c r="BE72" i="34"/>
  <c r="BD72" i="34"/>
  <c r="BC72" i="34"/>
  <c r="BA72" i="34"/>
  <c r="K72" i="34"/>
  <c r="I72" i="34"/>
  <c r="G72" i="34"/>
  <c r="BB72" i="34" s="1"/>
  <c r="BE71" i="34"/>
  <c r="BD71" i="34"/>
  <c r="BC71" i="34"/>
  <c r="BA71" i="34"/>
  <c r="K71" i="34"/>
  <c r="I71" i="34"/>
  <c r="G71" i="34"/>
  <c r="BB71" i="34" s="1"/>
  <c r="BE70" i="34"/>
  <c r="BD70" i="34"/>
  <c r="BC70" i="34"/>
  <c r="BA70" i="34"/>
  <c r="K70" i="34"/>
  <c r="I70" i="34"/>
  <c r="G70" i="34"/>
  <c r="BB70" i="34" s="1"/>
  <c r="BE69" i="34"/>
  <c r="BD69" i="34"/>
  <c r="BC69" i="34"/>
  <c r="BA69" i="34"/>
  <c r="K69" i="34"/>
  <c r="I69" i="34"/>
  <c r="G69" i="34"/>
  <c r="BB69" i="34" s="1"/>
  <c r="BE68" i="34"/>
  <c r="BD68" i="34"/>
  <c r="BC68" i="34"/>
  <c r="BA68" i="34"/>
  <c r="K68" i="34"/>
  <c r="I68" i="34"/>
  <c r="G68" i="34"/>
  <c r="BB68" i="34" s="1"/>
  <c r="BE67" i="34"/>
  <c r="BD67" i="34"/>
  <c r="BC67" i="34"/>
  <c r="BA67" i="34"/>
  <c r="K67" i="34"/>
  <c r="I67" i="34"/>
  <c r="G67" i="34"/>
  <c r="BB67" i="34" s="1"/>
  <c r="BE66" i="34"/>
  <c r="BD66" i="34"/>
  <c r="BC66" i="34"/>
  <c r="BA66" i="34"/>
  <c r="K66" i="34"/>
  <c r="I66" i="34"/>
  <c r="G66" i="34"/>
  <c r="BB66" i="34" s="1"/>
  <c r="BE65" i="34"/>
  <c r="BD65" i="34"/>
  <c r="BC65" i="34"/>
  <c r="BA65" i="34"/>
  <c r="K65" i="34"/>
  <c r="I65" i="34"/>
  <c r="G65" i="34"/>
  <c r="BB65" i="34" s="1"/>
  <c r="BE64" i="34"/>
  <c r="BD64" i="34"/>
  <c r="BD76" i="34" s="1"/>
  <c r="H13" i="33" s="1"/>
  <c r="BC64" i="34"/>
  <c r="BC76" i="34" s="1"/>
  <c r="G13" i="33" s="1"/>
  <c r="BA64" i="34"/>
  <c r="K64" i="34"/>
  <c r="K76" i="34" s="1"/>
  <c r="I64" i="34"/>
  <c r="G64" i="34"/>
  <c r="BB64" i="34" s="1"/>
  <c r="BB76" i="34" s="1"/>
  <c r="F13" i="33" s="1"/>
  <c r="B13" i="33"/>
  <c r="A13" i="33"/>
  <c r="BE76" i="34"/>
  <c r="I13" i="33" s="1"/>
  <c r="BA76" i="34"/>
  <c r="E13" i="33" s="1"/>
  <c r="G76" i="34"/>
  <c r="BE61" i="34"/>
  <c r="BD61" i="34"/>
  <c r="BC61" i="34"/>
  <c r="BA61" i="34"/>
  <c r="K61" i="34"/>
  <c r="I61" i="34"/>
  <c r="G61" i="34"/>
  <c r="BB61" i="34" s="1"/>
  <c r="BE60" i="34"/>
  <c r="BD60" i="34"/>
  <c r="BC60" i="34"/>
  <c r="BA60" i="34"/>
  <c r="K60" i="34"/>
  <c r="I60" i="34"/>
  <c r="G60" i="34"/>
  <c r="BB60" i="34" s="1"/>
  <c r="BE59" i="34"/>
  <c r="BD59" i="34"/>
  <c r="BC59" i="34"/>
  <c r="BA59" i="34"/>
  <c r="K59" i="34"/>
  <c r="I59" i="34"/>
  <c r="G59" i="34"/>
  <c r="BB59" i="34" s="1"/>
  <c r="BE58" i="34"/>
  <c r="BD58" i="34"/>
  <c r="BC58" i="34"/>
  <c r="BB58" i="34"/>
  <c r="BA58" i="34"/>
  <c r="K58" i="34"/>
  <c r="I58" i="34"/>
  <c r="G58" i="34"/>
  <c r="BE57" i="34"/>
  <c r="BD57" i="34"/>
  <c r="BC57" i="34"/>
  <c r="BA57" i="34"/>
  <c r="K57" i="34"/>
  <c r="I57" i="34"/>
  <c r="G57" i="34"/>
  <c r="BB57" i="34" s="1"/>
  <c r="BE56" i="34"/>
  <c r="BD56" i="34"/>
  <c r="BC56" i="34"/>
  <c r="BA56" i="34"/>
  <c r="K56" i="34"/>
  <c r="I56" i="34"/>
  <c r="G56" i="34"/>
  <c r="BB56" i="34" s="1"/>
  <c r="BE55" i="34"/>
  <c r="BD55" i="34"/>
  <c r="BC55" i="34"/>
  <c r="BA55" i="34"/>
  <c r="K55" i="34"/>
  <c r="I55" i="34"/>
  <c r="G55" i="34"/>
  <c r="BB55" i="34" s="1"/>
  <c r="BE54" i="34"/>
  <c r="BD54" i="34"/>
  <c r="BC54" i="34"/>
  <c r="BB54" i="34"/>
  <c r="BA54" i="34"/>
  <c r="K54" i="34"/>
  <c r="I54" i="34"/>
  <c r="G54" i="34"/>
  <c r="BE53" i="34"/>
  <c r="BD53" i="34"/>
  <c r="BC53" i="34"/>
  <c r="BA53" i="34"/>
  <c r="K53" i="34"/>
  <c r="I53" i="34"/>
  <c r="G53" i="34"/>
  <c r="BB53" i="34" s="1"/>
  <c r="BE52" i="34"/>
  <c r="BD52" i="34"/>
  <c r="BC52" i="34"/>
  <c r="BB52" i="34"/>
  <c r="BA52" i="34"/>
  <c r="K52" i="34"/>
  <c r="I52" i="34"/>
  <c r="G52" i="34"/>
  <c r="BE51" i="34"/>
  <c r="BD51" i="34"/>
  <c r="BC51" i="34"/>
  <c r="BC62" i="34" s="1"/>
  <c r="G12" i="33" s="1"/>
  <c r="BA51" i="34"/>
  <c r="K51" i="34"/>
  <c r="I51" i="34"/>
  <c r="I62" i="34" s="1"/>
  <c r="G51" i="34"/>
  <c r="G62" i="34" s="1"/>
  <c r="B12" i="33"/>
  <c r="A12" i="33"/>
  <c r="BE62" i="34"/>
  <c r="I12" i="33" s="1"/>
  <c r="BD62" i="34"/>
  <c r="H12" i="33" s="1"/>
  <c r="BA62" i="34"/>
  <c r="E12" i="33" s="1"/>
  <c r="K62" i="34"/>
  <c r="BE48" i="34"/>
  <c r="BD48" i="34"/>
  <c r="BC48" i="34"/>
  <c r="BA48" i="34"/>
  <c r="K48" i="34"/>
  <c r="I48" i="34"/>
  <c r="G48" i="34"/>
  <c r="BB48" i="34" s="1"/>
  <c r="BE47" i="34"/>
  <c r="BD47" i="34"/>
  <c r="BC47" i="34"/>
  <c r="BB47" i="34"/>
  <c r="BA47" i="34"/>
  <c r="K47" i="34"/>
  <c r="I47" i="34"/>
  <c r="G47" i="34"/>
  <c r="BE46" i="34"/>
  <c r="BD46" i="34"/>
  <c r="BC46" i="34"/>
  <c r="BA46" i="34"/>
  <c r="K46" i="34"/>
  <c r="I46" i="34"/>
  <c r="G46" i="34"/>
  <c r="BB46" i="34" s="1"/>
  <c r="BE45" i="34"/>
  <c r="BD45" i="34"/>
  <c r="BC45" i="34"/>
  <c r="BB45" i="34"/>
  <c r="BA45" i="34"/>
  <c r="K45" i="34"/>
  <c r="I45" i="34"/>
  <c r="G45" i="34"/>
  <c r="BE44" i="34"/>
  <c r="BD44" i="34"/>
  <c r="BC44" i="34"/>
  <c r="BA44" i="34"/>
  <c r="K44" i="34"/>
  <c r="I44" i="34"/>
  <c r="G44" i="34"/>
  <c r="BB44" i="34" s="1"/>
  <c r="BE43" i="34"/>
  <c r="BD43" i="34"/>
  <c r="BC43" i="34"/>
  <c r="BA43" i="34"/>
  <c r="K43" i="34"/>
  <c r="I43" i="34"/>
  <c r="G43" i="34"/>
  <c r="BB43" i="34" s="1"/>
  <c r="BE42" i="34"/>
  <c r="BD42" i="34"/>
  <c r="BC42" i="34"/>
  <c r="BA42" i="34"/>
  <c r="K42" i="34"/>
  <c r="I42" i="34"/>
  <c r="G42" i="34"/>
  <c r="BB42" i="34" s="1"/>
  <c r="BE41" i="34"/>
  <c r="BD41" i="34"/>
  <c r="BC41" i="34"/>
  <c r="BA41" i="34"/>
  <c r="K41" i="34"/>
  <c r="I41" i="34"/>
  <c r="G41" i="34"/>
  <c r="BB41" i="34" s="1"/>
  <c r="BE40" i="34"/>
  <c r="BD40" i="34"/>
  <c r="BC40" i="34"/>
  <c r="BA40" i="34"/>
  <c r="K40" i="34"/>
  <c r="I40" i="34"/>
  <c r="G40" i="34"/>
  <c r="BB40" i="34" s="1"/>
  <c r="BE39" i="34"/>
  <c r="BD39" i="34"/>
  <c r="BC39" i="34"/>
  <c r="BA39" i="34"/>
  <c r="K39" i="34"/>
  <c r="I39" i="34"/>
  <c r="G39" i="34"/>
  <c r="BB39" i="34" s="1"/>
  <c r="BE38" i="34"/>
  <c r="BD38" i="34"/>
  <c r="BC38" i="34"/>
  <c r="BA38" i="34"/>
  <c r="K38" i="34"/>
  <c r="I38" i="34"/>
  <c r="G38" i="34"/>
  <c r="BB38" i="34" s="1"/>
  <c r="BE37" i="34"/>
  <c r="BD37" i="34"/>
  <c r="BC37" i="34"/>
  <c r="BA37" i="34"/>
  <c r="K37" i="34"/>
  <c r="I37" i="34"/>
  <c r="G37" i="34"/>
  <c r="BB37" i="34" s="1"/>
  <c r="BE36" i="34"/>
  <c r="BD36" i="34"/>
  <c r="BC36" i="34"/>
  <c r="BA36" i="34"/>
  <c r="K36" i="34"/>
  <c r="I36" i="34"/>
  <c r="G36" i="34"/>
  <c r="BB36" i="34" s="1"/>
  <c r="BE35" i="34"/>
  <c r="BD35" i="34"/>
  <c r="BC35" i="34"/>
  <c r="BA35" i="34"/>
  <c r="K35" i="34"/>
  <c r="I35" i="34"/>
  <c r="G35" i="34"/>
  <c r="BB35" i="34" s="1"/>
  <c r="BE34" i="34"/>
  <c r="BD34" i="34"/>
  <c r="BC34" i="34"/>
  <c r="BA34" i="34"/>
  <c r="K34" i="34"/>
  <c r="I34" i="34"/>
  <c r="G34" i="34"/>
  <c r="BB34" i="34" s="1"/>
  <c r="BE33" i="34"/>
  <c r="BD33" i="34"/>
  <c r="BC33" i="34"/>
  <c r="BA33" i="34"/>
  <c r="K33" i="34"/>
  <c r="I33" i="34"/>
  <c r="G33" i="34"/>
  <c r="BB33" i="34" s="1"/>
  <c r="BE32" i="34"/>
  <c r="BE49" i="34" s="1"/>
  <c r="I11" i="33" s="1"/>
  <c r="BD32" i="34"/>
  <c r="BC32" i="34"/>
  <c r="BA32" i="34"/>
  <c r="K32" i="34"/>
  <c r="I32" i="34"/>
  <c r="G32" i="34"/>
  <c r="G49" i="34" s="1"/>
  <c r="B11" i="33"/>
  <c r="A11" i="33"/>
  <c r="BD49" i="34"/>
  <c r="H11" i="33" s="1"/>
  <c r="BC49" i="34"/>
  <c r="G11" i="33" s="1"/>
  <c r="BA49" i="34"/>
  <c r="E11" i="33" s="1"/>
  <c r="K49" i="34"/>
  <c r="I49" i="34"/>
  <c r="BE29" i="34"/>
  <c r="BE30" i="34" s="1"/>
  <c r="BD29" i="34"/>
  <c r="BC29" i="34"/>
  <c r="BB29" i="34"/>
  <c r="BA29" i="34"/>
  <c r="BA30" i="34" s="1"/>
  <c r="E10" i="33" s="1"/>
  <c r="K29" i="34"/>
  <c r="K30" i="34" s="1"/>
  <c r="I29" i="34"/>
  <c r="G29" i="34"/>
  <c r="I10" i="33"/>
  <c r="B10" i="33"/>
  <c r="A10" i="33"/>
  <c r="BD30" i="34"/>
  <c r="H10" i="33" s="1"/>
  <c r="BC30" i="34"/>
  <c r="G10" i="33" s="1"/>
  <c r="BB30" i="34"/>
  <c r="F10" i="33" s="1"/>
  <c r="I30" i="34"/>
  <c r="G30" i="34"/>
  <c r="BE26" i="34"/>
  <c r="BD26" i="34"/>
  <c r="BC26" i="34"/>
  <c r="BB26" i="34"/>
  <c r="K26" i="34"/>
  <c r="I26" i="34"/>
  <c r="I27" i="34" s="1"/>
  <c r="G26" i="34"/>
  <c r="BA26" i="34" s="1"/>
  <c r="BE25" i="34"/>
  <c r="BD25" i="34"/>
  <c r="BC25" i="34"/>
  <c r="BB25" i="34"/>
  <c r="K25" i="34"/>
  <c r="I25" i="34"/>
  <c r="G25" i="34"/>
  <c r="BA25" i="34" s="1"/>
  <c r="BE24" i="34"/>
  <c r="BD24" i="34"/>
  <c r="BC24" i="34"/>
  <c r="BB24" i="34"/>
  <c r="K24" i="34"/>
  <c r="K27" i="34" s="1"/>
  <c r="I24" i="34"/>
  <c r="G24" i="34"/>
  <c r="BA24" i="34" s="1"/>
  <c r="B9" i="33"/>
  <c r="A9" i="33"/>
  <c r="BE27" i="34"/>
  <c r="I9" i="33" s="1"/>
  <c r="BC27" i="34"/>
  <c r="G9" i="33" s="1"/>
  <c r="BB27" i="34"/>
  <c r="F9" i="33" s="1"/>
  <c r="G27" i="34"/>
  <c r="BE21" i="34"/>
  <c r="BD21" i="34"/>
  <c r="BC21" i="34"/>
  <c r="BB21" i="34"/>
  <c r="K21" i="34"/>
  <c r="I21" i="34"/>
  <c r="G21" i="34"/>
  <c r="BA21" i="34" s="1"/>
  <c r="BE20" i="34"/>
  <c r="BD20" i="34"/>
  <c r="BC20" i="34"/>
  <c r="BB20" i="34"/>
  <c r="K20" i="34"/>
  <c r="I20" i="34"/>
  <c r="G20" i="34"/>
  <c r="BA20" i="34" s="1"/>
  <c r="BE19" i="34"/>
  <c r="BD19" i="34"/>
  <c r="BC19" i="34"/>
  <c r="BB19" i="34"/>
  <c r="K19" i="34"/>
  <c r="I19" i="34"/>
  <c r="G19" i="34"/>
  <c r="BA19" i="34" s="1"/>
  <c r="BE18" i="34"/>
  <c r="BD18" i="34"/>
  <c r="BC18" i="34"/>
  <c r="BB18" i="34"/>
  <c r="K18" i="34"/>
  <c r="I18" i="34"/>
  <c r="G18" i="34"/>
  <c r="BA18" i="34" s="1"/>
  <c r="BE17" i="34"/>
  <c r="BD17" i="34"/>
  <c r="BC17" i="34"/>
  <c r="BB17" i="34"/>
  <c r="K17" i="34"/>
  <c r="I17" i="34"/>
  <c r="G17" i="34"/>
  <c r="BA17" i="34" s="1"/>
  <c r="BE16" i="34"/>
  <c r="BD16" i="34"/>
  <c r="BC16" i="34"/>
  <c r="BB16" i="34"/>
  <c r="K16" i="34"/>
  <c r="I16" i="34"/>
  <c r="G16" i="34"/>
  <c r="BA16" i="34" s="1"/>
  <c r="BE15" i="34"/>
  <c r="BD15" i="34"/>
  <c r="BC15" i="34"/>
  <c r="BB15" i="34"/>
  <c r="K15" i="34"/>
  <c r="I15" i="34"/>
  <c r="G15" i="34"/>
  <c r="BA15" i="34" s="1"/>
  <c r="BE14" i="34"/>
  <c r="BD14" i="34"/>
  <c r="BC14" i="34"/>
  <c r="BB14" i="34"/>
  <c r="K14" i="34"/>
  <c r="I14" i="34"/>
  <c r="G14" i="34"/>
  <c r="BA14" i="34" s="1"/>
  <c r="BE13" i="34"/>
  <c r="BD13" i="34"/>
  <c r="BC13" i="34"/>
  <c r="BB13" i="34"/>
  <c r="K13" i="34"/>
  <c r="I13" i="34"/>
  <c r="G13" i="34"/>
  <c r="BA13" i="34" s="1"/>
  <c r="BA22" i="34" s="1"/>
  <c r="E8" i="33" s="1"/>
  <c r="BE12" i="34"/>
  <c r="BD12" i="34"/>
  <c r="BC12" i="34"/>
  <c r="BB12" i="34"/>
  <c r="K12" i="34"/>
  <c r="I12" i="34"/>
  <c r="I22" i="34" s="1"/>
  <c r="G12" i="34"/>
  <c r="BA12" i="34" s="1"/>
  <c r="B8" i="33"/>
  <c r="A8" i="33"/>
  <c r="BE22" i="34"/>
  <c r="I8" i="33" s="1"/>
  <c r="BD22" i="34"/>
  <c r="H8" i="33" s="1"/>
  <c r="BB22" i="34"/>
  <c r="F8" i="33" s="1"/>
  <c r="K22" i="34"/>
  <c r="BE9" i="34"/>
  <c r="BD9" i="34"/>
  <c r="BC9" i="34"/>
  <c r="BB9" i="34"/>
  <c r="BA9" i="34"/>
  <c r="K9" i="34"/>
  <c r="I9" i="34"/>
  <c r="G9" i="34"/>
  <c r="BE8" i="34"/>
  <c r="BE10" i="34" s="1"/>
  <c r="I7" i="33" s="1"/>
  <c r="BD8" i="34"/>
  <c r="BC8" i="34"/>
  <c r="BB8" i="34"/>
  <c r="BB10" i="34" s="1"/>
  <c r="F7" i="33" s="1"/>
  <c r="BA8" i="34"/>
  <c r="K8" i="34"/>
  <c r="I8" i="34"/>
  <c r="G8" i="34"/>
  <c r="G10" i="34" s="1"/>
  <c r="B7" i="33"/>
  <c r="A7" i="33"/>
  <c r="BD10" i="34"/>
  <c r="H7" i="33" s="1"/>
  <c r="BC10" i="34"/>
  <c r="G7" i="33" s="1"/>
  <c r="BA10" i="34"/>
  <c r="E7" i="33" s="1"/>
  <c r="K10" i="34"/>
  <c r="I10" i="34"/>
  <c r="E4" i="34"/>
  <c r="F3" i="34"/>
  <c r="G23" i="32"/>
  <c r="C33" i="32"/>
  <c r="F33" i="32" s="1"/>
  <c r="C31" i="32"/>
  <c r="G7" i="32"/>
  <c r="H34" i="30"/>
  <c r="I33" i="30"/>
  <c r="D21" i="29"/>
  <c r="I32" i="30"/>
  <c r="G21" i="29" s="1"/>
  <c r="D20" i="29"/>
  <c r="I31" i="30"/>
  <c r="G20" i="29" s="1"/>
  <c r="G19" i="29"/>
  <c r="D19" i="29"/>
  <c r="I30" i="30"/>
  <c r="G18" i="29"/>
  <c r="D18" i="29"/>
  <c r="I29" i="30"/>
  <c r="D17" i="29"/>
  <c r="I28" i="30"/>
  <c r="G17" i="29" s="1"/>
  <c r="D16" i="29"/>
  <c r="I27" i="30"/>
  <c r="G16" i="29" s="1"/>
  <c r="G15" i="29"/>
  <c r="D15" i="29"/>
  <c r="I26" i="30"/>
  <c r="BE105" i="31"/>
  <c r="BE106" i="31" s="1"/>
  <c r="I20" i="30" s="1"/>
  <c r="BC105" i="31"/>
  <c r="BC106" i="31" s="1"/>
  <c r="G20" i="30" s="1"/>
  <c r="BB105" i="31"/>
  <c r="BA105" i="31"/>
  <c r="BA106" i="31" s="1"/>
  <c r="E20" i="30" s="1"/>
  <c r="K105" i="31"/>
  <c r="I105" i="31"/>
  <c r="I106" i="31" s="1"/>
  <c r="G105" i="31"/>
  <c r="BD105" i="31" s="1"/>
  <c r="BD106" i="31" s="1"/>
  <c r="H20" i="30" s="1"/>
  <c r="B20" i="30"/>
  <c r="A20" i="30"/>
  <c r="BB106" i="31"/>
  <c r="F20" i="30" s="1"/>
  <c r="K106" i="31"/>
  <c r="G106" i="31"/>
  <c r="BE102" i="31"/>
  <c r="BD102" i="31"/>
  <c r="BC102" i="31"/>
  <c r="BA102" i="31"/>
  <c r="K102" i="31"/>
  <c r="I102" i="31"/>
  <c r="G102" i="31"/>
  <c r="BB102" i="31" s="1"/>
  <c r="BE101" i="31"/>
  <c r="BD101" i="31"/>
  <c r="BC101" i="31"/>
  <c r="BA101" i="31"/>
  <c r="K101" i="31"/>
  <c r="I101" i="31"/>
  <c r="G101" i="31"/>
  <c r="BB101" i="31" s="1"/>
  <c r="BE100" i="31"/>
  <c r="BD100" i="31"/>
  <c r="BC100" i="31"/>
  <c r="BA100" i="31"/>
  <c r="K100" i="31"/>
  <c r="I100" i="31"/>
  <c r="G100" i="31"/>
  <c r="BB100" i="31" s="1"/>
  <c r="BE99" i="31"/>
  <c r="BD99" i="31"/>
  <c r="BD103" i="31" s="1"/>
  <c r="H19" i="30" s="1"/>
  <c r="BC99" i="31"/>
  <c r="BA99" i="31"/>
  <c r="K99" i="31"/>
  <c r="K103" i="31" s="1"/>
  <c r="I99" i="31"/>
  <c r="G99" i="31"/>
  <c r="G103" i="31" s="1"/>
  <c r="B19" i="30"/>
  <c r="A19" i="30"/>
  <c r="BE103" i="31"/>
  <c r="I19" i="30" s="1"/>
  <c r="BC103" i="31"/>
  <c r="G19" i="30" s="1"/>
  <c r="BA103" i="31"/>
  <c r="E19" i="30" s="1"/>
  <c r="I103" i="31"/>
  <c r="BE96" i="31"/>
  <c r="BD96" i="31"/>
  <c r="BC96" i="31"/>
  <c r="BA96" i="31"/>
  <c r="K96" i="31"/>
  <c r="I96" i="31"/>
  <c r="G96" i="31"/>
  <c r="BB96" i="31" s="1"/>
  <c r="BE95" i="31"/>
  <c r="BD95" i="31"/>
  <c r="BC95" i="31"/>
  <c r="BA95" i="31"/>
  <c r="K95" i="31"/>
  <c r="I95" i="31"/>
  <c r="G95" i="31"/>
  <c r="BB95" i="31" s="1"/>
  <c r="BE94" i="31"/>
  <c r="BD94" i="31"/>
  <c r="BC94" i="31"/>
  <c r="BA94" i="31"/>
  <c r="K94" i="31"/>
  <c r="I94" i="31"/>
  <c r="G94" i="31"/>
  <c r="BB94" i="31" s="1"/>
  <c r="BE93" i="31"/>
  <c r="BD93" i="31"/>
  <c r="BC93" i="31"/>
  <c r="BA93" i="31"/>
  <c r="K93" i="31"/>
  <c r="I93" i="31"/>
  <c r="G93" i="31"/>
  <c r="BB93" i="31" s="1"/>
  <c r="BE92" i="31"/>
  <c r="BD92" i="31"/>
  <c r="BC92" i="31"/>
  <c r="BA92" i="31"/>
  <c r="K92" i="31"/>
  <c r="I92" i="31"/>
  <c r="G92" i="31"/>
  <c r="BB92" i="31" s="1"/>
  <c r="BE91" i="31"/>
  <c r="BD91" i="31"/>
  <c r="BC91" i="31"/>
  <c r="BA91" i="31"/>
  <c r="K91" i="31"/>
  <c r="I91" i="31"/>
  <c r="G91" i="31"/>
  <c r="BB91" i="31" s="1"/>
  <c r="BE90" i="31"/>
  <c r="BD90" i="31"/>
  <c r="BC90" i="31"/>
  <c r="BA90" i="31"/>
  <c r="K90" i="31"/>
  <c r="I90" i="31"/>
  <c r="G90" i="31"/>
  <c r="BB90" i="31" s="1"/>
  <c r="BE89" i="31"/>
  <c r="BD89" i="31"/>
  <c r="BC89" i="31"/>
  <c r="BA89" i="31"/>
  <c r="K89" i="31"/>
  <c r="I89" i="31"/>
  <c r="G89" i="31"/>
  <c r="BB89" i="31" s="1"/>
  <c r="BE88" i="31"/>
  <c r="BD88" i="31"/>
  <c r="BC88" i="31"/>
  <c r="BA88" i="31"/>
  <c r="K88" i="31"/>
  <c r="I88" i="31"/>
  <c r="G88" i="31"/>
  <c r="BB88" i="31" s="1"/>
  <c r="BE87" i="31"/>
  <c r="BD87" i="31"/>
  <c r="BC87" i="31"/>
  <c r="BA87" i="31"/>
  <c r="K87" i="31"/>
  <c r="I87" i="31"/>
  <c r="G87" i="31"/>
  <c r="BB87" i="31" s="1"/>
  <c r="BE86" i="31"/>
  <c r="BD86" i="31"/>
  <c r="BC86" i="31"/>
  <c r="BA86" i="31"/>
  <c r="K86" i="31"/>
  <c r="I86" i="31"/>
  <c r="G86" i="31"/>
  <c r="BB86" i="31" s="1"/>
  <c r="BE85" i="31"/>
  <c r="BE97" i="31" s="1"/>
  <c r="I18" i="30" s="1"/>
  <c r="BD85" i="31"/>
  <c r="BC85" i="31"/>
  <c r="BA85" i="31"/>
  <c r="BA97" i="31" s="1"/>
  <c r="K85" i="31"/>
  <c r="I85" i="31"/>
  <c r="I97" i="31" s="1"/>
  <c r="G85" i="31"/>
  <c r="BB85" i="31" s="1"/>
  <c r="E18" i="30"/>
  <c r="B18" i="30"/>
  <c r="A18" i="30"/>
  <c r="BD97" i="31"/>
  <c r="H18" i="30" s="1"/>
  <c r="BB97" i="31"/>
  <c r="F18" i="30" s="1"/>
  <c r="K97" i="31"/>
  <c r="G97" i="31"/>
  <c r="BE82" i="31"/>
  <c r="BD82" i="31"/>
  <c r="BC82" i="31"/>
  <c r="BA82" i="31"/>
  <c r="K82" i="31"/>
  <c r="I82" i="31"/>
  <c r="G82" i="31"/>
  <c r="BB82" i="31" s="1"/>
  <c r="BE81" i="31"/>
  <c r="BD81" i="31"/>
  <c r="BC81" i="31"/>
  <c r="BA81" i="31"/>
  <c r="K81" i="31"/>
  <c r="I81" i="31"/>
  <c r="G81" i="31"/>
  <c r="BB81" i="31" s="1"/>
  <c r="BE80" i="31"/>
  <c r="BD80" i="31"/>
  <c r="BD83" i="31" s="1"/>
  <c r="H17" i="30" s="1"/>
  <c r="BC80" i="31"/>
  <c r="BA80" i="31"/>
  <c r="K80" i="31"/>
  <c r="K83" i="31" s="1"/>
  <c r="I80" i="31"/>
  <c r="G80" i="31"/>
  <c r="G83" i="31" s="1"/>
  <c r="B17" i="30"/>
  <c r="A17" i="30"/>
  <c r="BE83" i="31"/>
  <c r="I17" i="30" s="1"/>
  <c r="BC83" i="31"/>
  <c r="G17" i="30" s="1"/>
  <c r="BA83" i="31"/>
  <c r="E17" i="30" s="1"/>
  <c r="I83" i="31"/>
  <c r="BE77" i="31"/>
  <c r="BE78" i="31" s="1"/>
  <c r="BD77" i="31"/>
  <c r="BC77" i="31"/>
  <c r="BC78" i="31" s="1"/>
  <c r="BB77" i="31"/>
  <c r="BA77" i="31"/>
  <c r="BA78" i="31" s="1"/>
  <c r="E16" i="30" s="1"/>
  <c r="K77" i="31"/>
  <c r="I77" i="31"/>
  <c r="I78" i="31" s="1"/>
  <c r="G77" i="31"/>
  <c r="I16" i="30"/>
  <c r="G16" i="30"/>
  <c r="B16" i="30"/>
  <c r="A16" i="30"/>
  <c r="BD78" i="31"/>
  <c r="H16" i="30" s="1"/>
  <c r="BB78" i="31"/>
  <c r="F16" i="30" s="1"/>
  <c r="K78" i="31"/>
  <c r="G78" i="31"/>
  <c r="BE74" i="31"/>
  <c r="BD74" i="31"/>
  <c r="BC74" i="31"/>
  <c r="BB74" i="31"/>
  <c r="K74" i="31"/>
  <c r="I74" i="31"/>
  <c r="G74" i="31"/>
  <c r="BA74" i="31" s="1"/>
  <c r="BE73" i="31"/>
  <c r="BD73" i="31"/>
  <c r="BD75" i="31" s="1"/>
  <c r="H15" i="30" s="1"/>
  <c r="BC73" i="31"/>
  <c r="BB73" i="31"/>
  <c r="K73" i="31"/>
  <c r="I73" i="31"/>
  <c r="G73" i="31"/>
  <c r="B15" i="30"/>
  <c r="A15" i="30"/>
  <c r="BE75" i="31"/>
  <c r="I15" i="30" s="1"/>
  <c r="BC75" i="31"/>
  <c r="G15" i="30" s="1"/>
  <c r="I75" i="31"/>
  <c r="BE70" i="31"/>
  <c r="BD70" i="31"/>
  <c r="BC70" i="31"/>
  <c r="BB70" i="31"/>
  <c r="BA70" i="31"/>
  <c r="K70" i="31"/>
  <c r="I70" i="31"/>
  <c r="G70" i="31"/>
  <c r="BE69" i="31"/>
  <c r="BD69" i="31"/>
  <c r="BC69" i="31"/>
  <c r="BB69" i="31"/>
  <c r="BA69" i="31"/>
  <c r="K69" i="31"/>
  <c r="I69" i="31"/>
  <c r="G69" i="31"/>
  <c r="BE68" i="31"/>
  <c r="BD68" i="31"/>
  <c r="BC68" i="31"/>
  <c r="BB68" i="31"/>
  <c r="BA68" i="31"/>
  <c r="K68" i="31"/>
  <c r="I68" i="31"/>
  <c r="G68" i="31"/>
  <c r="BE67" i="31"/>
  <c r="BD67" i="31"/>
  <c r="BC67" i="31"/>
  <c r="BB67" i="31"/>
  <c r="BA67" i="31"/>
  <c r="K67" i="31"/>
  <c r="I67" i="31"/>
  <c r="G67" i="31"/>
  <c r="BE66" i="31"/>
  <c r="BD66" i="31"/>
  <c r="BC66" i="31"/>
  <c r="BB66" i="31"/>
  <c r="BA66" i="31"/>
  <c r="K66" i="31"/>
  <c r="I66" i="31"/>
  <c r="G66" i="31"/>
  <c r="BE65" i="31"/>
  <c r="BE71" i="31" s="1"/>
  <c r="BD65" i="31"/>
  <c r="BC65" i="31"/>
  <c r="BC71" i="31" s="1"/>
  <c r="G14" i="30" s="1"/>
  <c r="BB65" i="31"/>
  <c r="BA65" i="31"/>
  <c r="BA71" i="31" s="1"/>
  <c r="K65" i="31"/>
  <c r="I65" i="31"/>
  <c r="I71" i="31" s="1"/>
  <c r="G65" i="31"/>
  <c r="I14" i="30"/>
  <c r="E14" i="30"/>
  <c r="B14" i="30"/>
  <c r="A14" i="30"/>
  <c r="BD71" i="31"/>
  <c r="H14" i="30" s="1"/>
  <c r="BB71" i="31"/>
  <c r="F14" i="30" s="1"/>
  <c r="K71" i="31"/>
  <c r="G71" i="31"/>
  <c r="BE62" i="31"/>
  <c r="BD62" i="31"/>
  <c r="BC62" i="31"/>
  <c r="BB62" i="31"/>
  <c r="K62" i="31"/>
  <c r="I62" i="31"/>
  <c r="G62" i="31"/>
  <c r="BA62" i="31" s="1"/>
  <c r="BE61" i="31"/>
  <c r="BD61" i="31"/>
  <c r="BC61" i="31"/>
  <c r="BB61" i="31"/>
  <c r="K61" i="31"/>
  <c r="I61" i="31"/>
  <c r="G61" i="31"/>
  <c r="BA61" i="31" s="1"/>
  <c r="BE60" i="31"/>
  <c r="BD60" i="31"/>
  <c r="BC60" i="31"/>
  <c r="BB60" i="31"/>
  <c r="K60" i="31"/>
  <c r="I60" i="31"/>
  <c r="G60" i="31"/>
  <c r="BA60" i="31" s="1"/>
  <c r="BE59" i="31"/>
  <c r="BD59" i="31"/>
  <c r="BC59" i="31"/>
  <c r="BB59" i="31"/>
  <c r="K59" i="31"/>
  <c r="I59" i="31"/>
  <c r="G59" i="31"/>
  <c r="BA59" i="31" s="1"/>
  <c r="BE58" i="31"/>
  <c r="BD58" i="31"/>
  <c r="BC58" i="31"/>
  <c r="BB58" i="31"/>
  <c r="K58" i="31"/>
  <c r="I58" i="31"/>
  <c r="G58" i="31"/>
  <c r="BA58" i="31" s="1"/>
  <c r="BE57" i="31"/>
  <c r="BD57" i="31"/>
  <c r="BC57" i="31"/>
  <c r="BB57" i="31"/>
  <c r="K57" i="31"/>
  <c r="I57" i="31"/>
  <c r="G57" i="31"/>
  <c r="BA57" i="31" s="1"/>
  <c r="BE56" i="31"/>
  <c r="BD56" i="31"/>
  <c r="BC56" i="31"/>
  <c r="BB56" i="31"/>
  <c r="K56" i="31"/>
  <c r="I56" i="31"/>
  <c r="G56" i="31"/>
  <c r="BA56" i="31" s="1"/>
  <c r="BE55" i="31"/>
  <c r="BD55" i="31"/>
  <c r="BC55" i="31"/>
  <c r="BB55" i="31"/>
  <c r="K55" i="31"/>
  <c r="I55" i="31"/>
  <c r="G55" i="31"/>
  <c r="BA55" i="31" s="1"/>
  <c r="BE54" i="31"/>
  <c r="BD54" i="31"/>
  <c r="BC54" i="31"/>
  <c r="BB54" i="31"/>
  <c r="K54" i="31"/>
  <c r="I54" i="31"/>
  <c r="G54" i="31"/>
  <c r="BA54" i="31" s="1"/>
  <c r="BE53" i="31"/>
  <c r="BD53" i="31"/>
  <c r="BC53" i="31"/>
  <c r="BB53" i="31"/>
  <c r="K53" i="31"/>
  <c r="I53" i="31"/>
  <c r="G53" i="31"/>
  <c r="BA53" i="31" s="1"/>
  <c r="BE52" i="31"/>
  <c r="BD52" i="31"/>
  <c r="BC52" i="31"/>
  <c r="BB52" i="31"/>
  <c r="K52" i="31"/>
  <c r="I52" i="31"/>
  <c r="G52" i="31"/>
  <c r="BA52" i="31" s="1"/>
  <c r="BE51" i="31"/>
  <c r="BD51" i="31"/>
  <c r="BC51" i="31"/>
  <c r="BB51" i="31"/>
  <c r="K51" i="31"/>
  <c r="K63" i="31" s="1"/>
  <c r="I51" i="31"/>
  <c r="G51" i="31"/>
  <c r="B13" i="30"/>
  <c r="A13" i="30"/>
  <c r="BE63" i="31"/>
  <c r="I13" i="30" s="1"/>
  <c r="BC63" i="31"/>
  <c r="G13" i="30" s="1"/>
  <c r="I63" i="31"/>
  <c r="BE48" i="31"/>
  <c r="BD48" i="31"/>
  <c r="BC48" i="31"/>
  <c r="BB48" i="31"/>
  <c r="BA48" i="31"/>
  <c r="K48" i="31"/>
  <c r="I48" i="31"/>
  <c r="G48" i="31"/>
  <c r="BE47" i="31"/>
  <c r="BE49" i="31" s="1"/>
  <c r="BD47" i="31"/>
  <c r="BC47" i="31"/>
  <c r="BC49" i="31" s="1"/>
  <c r="BB47" i="31"/>
  <c r="BA47" i="31"/>
  <c r="BA49" i="31" s="1"/>
  <c r="E12" i="30" s="1"/>
  <c r="K47" i="31"/>
  <c r="I47" i="31"/>
  <c r="I49" i="31" s="1"/>
  <c r="G47" i="31"/>
  <c r="I12" i="30"/>
  <c r="G12" i="30"/>
  <c r="B12" i="30"/>
  <c r="A12" i="30"/>
  <c r="BD49" i="31"/>
  <c r="H12" i="30" s="1"/>
  <c r="BB49" i="31"/>
  <c r="F12" i="30" s="1"/>
  <c r="K49" i="31"/>
  <c r="G49" i="31"/>
  <c r="BE44" i="31"/>
  <c r="BD44" i="31"/>
  <c r="BC44" i="31"/>
  <c r="BB44" i="31"/>
  <c r="K44" i="31"/>
  <c r="I44" i="31"/>
  <c r="G44" i="31"/>
  <c r="BA44" i="31" s="1"/>
  <c r="BE43" i="31"/>
  <c r="BD43" i="31"/>
  <c r="BC43" i="31"/>
  <c r="BB43" i="31"/>
  <c r="K43" i="31"/>
  <c r="I43" i="31"/>
  <c r="G43" i="31"/>
  <c r="BA43" i="31" s="1"/>
  <c r="BE42" i="31"/>
  <c r="BD42" i="31"/>
  <c r="BC42" i="31"/>
  <c r="BB42" i="31"/>
  <c r="K42" i="31"/>
  <c r="I42" i="31"/>
  <c r="G42" i="31"/>
  <c r="BA42" i="31" s="1"/>
  <c r="BE41" i="31"/>
  <c r="BD41" i="31"/>
  <c r="BC41" i="31"/>
  <c r="BB41" i="31"/>
  <c r="K41" i="31"/>
  <c r="I41" i="31"/>
  <c r="G41" i="31"/>
  <c r="BA41" i="31" s="1"/>
  <c r="BE40" i="31"/>
  <c r="BD40" i="31"/>
  <c r="BC40" i="31"/>
  <c r="BB40" i="31"/>
  <c r="K40" i="31"/>
  <c r="I40" i="31"/>
  <c r="G40" i="31"/>
  <c r="BA40" i="31" s="1"/>
  <c r="BE39" i="31"/>
  <c r="BD39" i="31"/>
  <c r="BC39" i="31"/>
  <c r="BB39" i="31"/>
  <c r="K39" i="31"/>
  <c r="I39" i="31"/>
  <c r="G39" i="31"/>
  <c r="BA39" i="31" s="1"/>
  <c r="BE38" i="31"/>
  <c r="BD38" i="31"/>
  <c r="BC38" i="31"/>
  <c r="BB38" i="31"/>
  <c r="K38" i="31"/>
  <c r="I38" i="31"/>
  <c r="G38" i="31"/>
  <c r="BA38" i="31" s="1"/>
  <c r="BE37" i="31"/>
  <c r="BD37" i="31"/>
  <c r="BC37" i="31"/>
  <c r="BB37" i="31"/>
  <c r="K37" i="31"/>
  <c r="I37" i="31"/>
  <c r="G37" i="31"/>
  <c r="BA37" i="31" s="1"/>
  <c r="BE36" i="31"/>
  <c r="BD36" i="31"/>
  <c r="BC36" i="31"/>
  <c r="BB36" i="31"/>
  <c r="K36" i="31"/>
  <c r="I36" i="31"/>
  <c r="G36" i="31"/>
  <c r="BA36" i="31" s="1"/>
  <c r="BE35" i="31"/>
  <c r="BD35" i="31"/>
  <c r="BC35" i="31"/>
  <c r="BB35" i="31"/>
  <c r="K35" i="31"/>
  <c r="I35" i="31"/>
  <c r="G35" i="31"/>
  <c r="BA35" i="31" s="1"/>
  <c r="BE34" i="31"/>
  <c r="BD34" i="31"/>
  <c r="BC34" i="31"/>
  <c r="BB34" i="31"/>
  <c r="K34" i="31"/>
  <c r="I34" i="31"/>
  <c r="G34" i="31"/>
  <c r="BA34" i="31" s="1"/>
  <c r="BE33" i="31"/>
  <c r="BD33" i="31"/>
  <c r="BC33" i="31"/>
  <c r="BB33" i="31"/>
  <c r="K33" i="31"/>
  <c r="I33" i="31"/>
  <c r="G33" i="31"/>
  <c r="BA33" i="31" s="1"/>
  <c r="BE32" i="31"/>
  <c r="BD32" i="31"/>
  <c r="BC32" i="31"/>
  <c r="BB32" i="31"/>
  <c r="K32" i="31"/>
  <c r="I32" i="31"/>
  <c r="G32" i="31"/>
  <c r="BA32" i="31" s="1"/>
  <c r="BE31" i="31"/>
  <c r="BD31" i="31"/>
  <c r="BC31" i="31"/>
  <c r="BB31" i="31"/>
  <c r="K31" i="31"/>
  <c r="I31" i="31"/>
  <c r="G31" i="31"/>
  <c r="BA31" i="31" s="1"/>
  <c r="BE30" i="31"/>
  <c r="BD30" i="31"/>
  <c r="BC30" i="31"/>
  <c r="BB30" i="31"/>
  <c r="K30" i="31"/>
  <c r="I30" i="31"/>
  <c r="G30" i="31"/>
  <c r="BA30" i="31" s="1"/>
  <c r="BE29" i="31"/>
  <c r="BD29" i="31"/>
  <c r="BC29" i="31"/>
  <c r="BB29" i="31"/>
  <c r="K29" i="31"/>
  <c r="I29" i="31"/>
  <c r="G29" i="31"/>
  <c r="BA29" i="31" s="1"/>
  <c r="BE28" i="31"/>
  <c r="BD28" i="31"/>
  <c r="BC28" i="31"/>
  <c r="BB28" i="31"/>
  <c r="K28" i="31"/>
  <c r="I28" i="31"/>
  <c r="G28" i="31"/>
  <c r="BA28" i="31" s="1"/>
  <c r="BE27" i="31"/>
  <c r="BD27" i="31"/>
  <c r="BC27" i="31"/>
  <c r="BB27" i="31"/>
  <c r="K27" i="31"/>
  <c r="I27" i="31"/>
  <c r="G27" i="31"/>
  <c r="BA27" i="31" s="1"/>
  <c r="BE26" i="31"/>
  <c r="BD26" i="31"/>
  <c r="BC26" i="31"/>
  <c r="BB26" i="31"/>
  <c r="K26" i="31"/>
  <c r="I26" i="31"/>
  <c r="G26" i="31"/>
  <c r="BA26" i="31" s="1"/>
  <c r="BE25" i="31"/>
  <c r="BD25" i="31"/>
  <c r="BC25" i="31"/>
  <c r="BB25" i="31"/>
  <c r="K25" i="31"/>
  <c r="I25" i="31"/>
  <c r="G25" i="31"/>
  <c r="BA25" i="31" s="1"/>
  <c r="BE24" i="31"/>
  <c r="BD24" i="31"/>
  <c r="BC24" i="31"/>
  <c r="BB24" i="31"/>
  <c r="K24" i="31"/>
  <c r="K45" i="31" s="1"/>
  <c r="I24" i="31"/>
  <c r="G24" i="31"/>
  <c r="B11" i="30"/>
  <c r="A11" i="30"/>
  <c r="BE45" i="31"/>
  <c r="I11" i="30" s="1"/>
  <c r="BC45" i="31"/>
  <c r="G11" i="30" s="1"/>
  <c r="I45" i="31"/>
  <c r="BE21" i="31"/>
  <c r="BE22" i="31" s="1"/>
  <c r="BD21" i="31"/>
  <c r="BC21" i="31"/>
  <c r="BC22" i="31" s="1"/>
  <c r="BB21" i="31"/>
  <c r="BA21" i="31"/>
  <c r="BA22" i="31" s="1"/>
  <c r="E10" i="30" s="1"/>
  <c r="K21" i="31"/>
  <c r="I21" i="31"/>
  <c r="I22" i="31" s="1"/>
  <c r="G21" i="31"/>
  <c r="I10" i="30"/>
  <c r="G10" i="30"/>
  <c r="B10" i="30"/>
  <c r="A10" i="30"/>
  <c r="BD22" i="31"/>
  <c r="H10" i="30" s="1"/>
  <c r="BB22" i="31"/>
  <c r="F10" i="30" s="1"/>
  <c r="K22" i="31"/>
  <c r="G22" i="31"/>
  <c r="BE18" i="31"/>
  <c r="BD18" i="31"/>
  <c r="BC18" i="31"/>
  <c r="BB18" i="31"/>
  <c r="K18" i="31"/>
  <c r="I18" i="31"/>
  <c r="G18" i="31"/>
  <c r="BA18" i="31" s="1"/>
  <c r="BE17" i="31"/>
  <c r="BD17" i="31"/>
  <c r="BD19" i="31" s="1"/>
  <c r="H9" i="30" s="1"/>
  <c r="BC17" i="31"/>
  <c r="BB17" i="31"/>
  <c r="K17" i="31"/>
  <c r="I17" i="31"/>
  <c r="G17" i="31"/>
  <c r="B9" i="30"/>
  <c r="A9" i="30"/>
  <c r="BE19" i="31"/>
  <c r="I9" i="30" s="1"/>
  <c r="BC19" i="31"/>
  <c r="G9" i="30" s="1"/>
  <c r="I19" i="31"/>
  <c r="BE14" i="31"/>
  <c r="BD14" i="31"/>
  <c r="BC14" i="31"/>
  <c r="BB14" i="31"/>
  <c r="BA14" i="31"/>
  <c r="K14" i="31"/>
  <c r="I14" i="31"/>
  <c r="G14" i="31"/>
  <c r="BE13" i="31"/>
  <c r="BE15" i="31" s="1"/>
  <c r="BD13" i="31"/>
  <c r="BC13" i="31"/>
  <c r="BC15" i="31" s="1"/>
  <c r="G8" i="30" s="1"/>
  <c r="BB13" i="31"/>
  <c r="BA13" i="31"/>
  <c r="BA15" i="31" s="1"/>
  <c r="K13" i="31"/>
  <c r="I13" i="31"/>
  <c r="I15" i="31" s="1"/>
  <c r="G13" i="31"/>
  <c r="I8" i="30"/>
  <c r="E8" i="30"/>
  <c r="B8" i="30"/>
  <c r="A8" i="30"/>
  <c r="BD15" i="31"/>
  <c r="H8" i="30" s="1"/>
  <c r="BB15" i="31"/>
  <c r="F8" i="30" s="1"/>
  <c r="K15" i="31"/>
  <c r="G15" i="31"/>
  <c r="BE10" i="31"/>
  <c r="BD10" i="31"/>
  <c r="BC10" i="31"/>
  <c r="BB10" i="31"/>
  <c r="K10" i="31"/>
  <c r="I10" i="31"/>
  <c r="G10" i="31"/>
  <c r="BA10" i="31" s="1"/>
  <c r="BE9" i="31"/>
  <c r="BD9" i="31"/>
  <c r="BC9" i="31"/>
  <c r="BB9" i="31"/>
  <c r="K9" i="31"/>
  <c r="I9" i="31"/>
  <c r="G9" i="31"/>
  <c r="BA9" i="31" s="1"/>
  <c r="BE8" i="31"/>
  <c r="BD8" i="31"/>
  <c r="BC8" i="31"/>
  <c r="BB8" i="31"/>
  <c r="BB11" i="31" s="1"/>
  <c r="F7" i="30" s="1"/>
  <c r="K8" i="31"/>
  <c r="I8" i="31"/>
  <c r="G8" i="31"/>
  <c r="B7" i="30"/>
  <c r="A7" i="30"/>
  <c r="BE11" i="31"/>
  <c r="I7" i="30" s="1"/>
  <c r="BC11" i="31"/>
  <c r="G7" i="30" s="1"/>
  <c r="I11" i="31"/>
  <c r="E4" i="31"/>
  <c r="F3" i="31"/>
  <c r="G23" i="29"/>
  <c r="F33" i="29"/>
  <c r="C33" i="29"/>
  <c r="C31" i="29"/>
  <c r="G7" i="29"/>
  <c r="H26" i="27"/>
  <c r="I25" i="27"/>
  <c r="G21" i="26"/>
  <c r="D21" i="26"/>
  <c r="I24" i="27"/>
  <c r="D20" i="26"/>
  <c r="I23" i="27"/>
  <c r="G20" i="26" s="1"/>
  <c r="D19" i="26"/>
  <c r="I22" i="27"/>
  <c r="G19" i="26" s="1"/>
  <c r="D18" i="26"/>
  <c r="I21" i="27"/>
  <c r="G18" i="26" s="1"/>
  <c r="G17" i="26"/>
  <c r="D17" i="26"/>
  <c r="I20" i="27"/>
  <c r="G16" i="26"/>
  <c r="D16" i="26"/>
  <c r="I19" i="27"/>
  <c r="D15" i="26"/>
  <c r="I18" i="27"/>
  <c r="G15" i="26" s="1"/>
  <c r="BE35" i="28"/>
  <c r="BD35" i="28"/>
  <c r="BD36" i="28" s="1"/>
  <c r="H12" i="27" s="1"/>
  <c r="BC35" i="28"/>
  <c r="BC36" i="28" s="1"/>
  <c r="G12" i="27" s="1"/>
  <c r="BA35" i="28"/>
  <c r="K35" i="28"/>
  <c r="K36" i="28" s="1"/>
  <c r="I35" i="28"/>
  <c r="I36" i="28" s="1"/>
  <c r="G35" i="28"/>
  <c r="BB35" i="28" s="1"/>
  <c r="BB36" i="28" s="1"/>
  <c r="F12" i="27" s="1"/>
  <c r="B12" i="27"/>
  <c r="A12" i="27"/>
  <c r="BE36" i="28"/>
  <c r="I12" i="27" s="1"/>
  <c r="BA36" i="28"/>
  <c r="E12" i="27" s="1"/>
  <c r="G36" i="28"/>
  <c r="BE32" i="28"/>
  <c r="BD32" i="28"/>
  <c r="BC32" i="28"/>
  <c r="BC33" i="28" s="1"/>
  <c r="G11" i="27" s="1"/>
  <c r="BB32" i="28"/>
  <c r="BB33" i="28" s="1"/>
  <c r="F11" i="27" s="1"/>
  <c r="K32" i="28"/>
  <c r="I32" i="28"/>
  <c r="I33" i="28" s="1"/>
  <c r="G32" i="28"/>
  <c r="BA32" i="28" s="1"/>
  <c r="BA33" i="28" s="1"/>
  <c r="E11" i="27" s="1"/>
  <c r="B11" i="27"/>
  <c r="A11" i="27"/>
  <c r="BE33" i="28"/>
  <c r="I11" i="27" s="1"/>
  <c r="BD33" i="28"/>
  <c r="H11" i="27" s="1"/>
  <c r="K33" i="28"/>
  <c r="BE29" i="28"/>
  <c r="BE30" i="28" s="1"/>
  <c r="I10" i="27" s="1"/>
  <c r="BD29" i="28"/>
  <c r="BC29" i="28"/>
  <c r="BB29" i="28"/>
  <c r="BB30" i="28" s="1"/>
  <c r="F10" i="27" s="1"/>
  <c r="BA29" i="28"/>
  <c r="BA30" i="28" s="1"/>
  <c r="E10" i="27" s="1"/>
  <c r="K29" i="28"/>
  <c r="I29" i="28"/>
  <c r="G29" i="28"/>
  <c r="G30" i="28" s="1"/>
  <c r="B10" i="27"/>
  <c r="A10" i="27"/>
  <c r="BD30" i="28"/>
  <c r="H10" i="27" s="1"/>
  <c r="BC30" i="28"/>
  <c r="G10" i="27" s="1"/>
  <c r="K30" i="28"/>
  <c r="I30" i="28"/>
  <c r="BE26" i="28"/>
  <c r="BD26" i="28"/>
  <c r="BC26" i="28"/>
  <c r="BB26" i="28"/>
  <c r="BA26" i="28"/>
  <c r="K26" i="28"/>
  <c r="I26" i="28"/>
  <c r="G26" i="28"/>
  <c r="BE25" i="28"/>
  <c r="BD25" i="28"/>
  <c r="BC25" i="28"/>
  <c r="BB25" i="28"/>
  <c r="BA25" i="28"/>
  <c r="K25" i="28"/>
  <c r="I25" i="28"/>
  <c r="G25" i="28"/>
  <c r="BE24" i="28"/>
  <c r="BD24" i="28"/>
  <c r="BC24" i="28"/>
  <c r="BB24" i="28"/>
  <c r="BA24" i="28"/>
  <c r="K24" i="28"/>
  <c r="I24" i="28"/>
  <c r="G24" i="28"/>
  <c r="BE23" i="28"/>
  <c r="BD23" i="28"/>
  <c r="BC23" i="28"/>
  <c r="BB23" i="28"/>
  <c r="BA23" i="28"/>
  <c r="K23" i="28"/>
  <c r="I23" i="28"/>
  <c r="G23" i="28"/>
  <c r="BE22" i="28"/>
  <c r="BD22" i="28"/>
  <c r="BC22" i="28"/>
  <c r="BB22" i="28"/>
  <c r="BA22" i="28"/>
  <c r="K22" i="28"/>
  <c r="I22" i="28"/>
  <c r="G22" i="28"/>
  <c r="BE21" i="28"/>
  <c r="BD21" i="28"/>
  <c r="BC21" i="28"/>
  <c r="BB21" i="28"/>
  <c r="BA21" i="28"/>
  <c r="K21" i="28"/>
  <c r="I21" i="28"/>
  <c r="G21" i="28"/>
  <c r="BE20" i="28"/>
  <c r="BD20" i="28"/>
  <c r="BC20" i="28"/>
  <c r="BB20" i="28"/>
  <c r="BA20" i="28"/>
  <c r="K20" i="28"/>
  <c r="I20" i="28"/>
  <c r="G20" i="28"/>
  <c r="BE19" i="28"/>
  <c r="BD19" i="28"/>
  <c r="BC19" i="28"/>
  <c r="BB19" i="28"/>
  <c r="BA19" i="28"/>
  <c r="K19" i="28"/>
  <c r="I19" i="28"/>
  <c r="G19" i="28"/>
  <c r="BE18" i="28"/>
  <c r="BD18" i="28"/>
  <c r="BC18" i="28"/>
  <c r="BB18" i="28"/>
  <c r="BA18" i="28"/>
  <c r="K18" i="28"/>
  <c r="I18" i="28"/>
  <c r="G18" i="28"/>
  <c r="BE17" i="28"/>
  <c r="BD17" i="28"/>
  <c r="BC17" i="28"/>
  <c r="BB17" i="28"/>
  <c r="BA17" i="28"/>
  <c r="K17" i="28"/>
  <c r="I17" i="28"/>
  <c r="G17" i="28"/>
  <c r="BE16" i="28"/>
  <c r="BD16" i="28"/>
  <c r="BC16" i="28"/>
  <c r="BB16" i="28"/>
  <c r="BA16" i="28"/>
  <c r="K16" i="28"/>
  <c r="I16" i="28"/>
  <c r="G16" i="28"/>
  <c r="BE15" i="28"/>
  <c r="BE27" i="28" s="1"/>
  <c r="I9" i="27" s="1"/>
  <c r="BD15" i="28"/>
  <c r="BD27" i="28" s="1"/>
  <c r="H9" i="27" s="1"/>
  <c r="BC15" i="28"/>
  <c r="BB15" i="28"/>
  <c r="BA15" i="28"/>
  <c r="BA27" i="28" s="1"/>
  <c r="E9" i="27" s="1"/>
  <c r="K15" i="28"/>
  <c r="K27" i="28" s="1"/>
  <c r="I15" i="28"/>
  <c r="G15" i="28"/>
  <c r="B9" i="27"/>
  <c r="A9" i="27"/>
  <c r="BC27" i="28"/>
  <c r="G9" i="27" s="1"/>
  <c r="BB27" i="28"/>
  <c r="F9" i="27" s="1"/>
  <c r="I27" i="28"/>
  <c r="G27" i="28"/>
  <c r="BE12" i="28"/>
  <c r="BD12" i="28"/>
  <c r="BC12" i="28"/>
  <c r="BB12" i="28"/>
  <c r="K12" i="28"/>
  <c r="I12" i="28"/>
  <c r="G12" i="28"/>
  <c r="BA12" i="28" s="1"/>
  <c r="BA13" i="28" s="1"/>
  <c r="E8" i="27" s="1"/>
  <c r="BE11" i="28"/>
  <c r="BD11" i="28"/>
  <c r="BD13" i="28" s="1"/>
  <c r="H8" i="27" s="1"/>
  <c r="BC11" i="28"/>
  <c r="BC13" i="28" s="1"/>
  <c r="G8" i="27" s="1"/>
  <c r="BB11" i="28"/>
  <c r="BA11" i="28"/>
  <c r="K11" i="28"/>
  <c r="K13" i="28" s="1"/>
  <c r="I11" i="28"/>
  <c r="I13" i="28" s="1"/>
  <c r="G11" i="28"/>
  <c r="B8" i="27"/>
  <c r="A8" i="27"/>
  <c r="BE13" i="28"/>
  <c r="I8" i="27" s="1"/>
  <c r="BB13" i="28"/>
  <c r="F8" i="27" s="1"/>
  <c r="G13" i="28"/>
  <c r="BE8" i="28"/>
  <c r="BD8" i="28"/>
  <c r="BC8" i="28"/>
  <c r="BC9" i="28" s="1"/>
  <c r="G7" i="27" s="1"/>
  <c r="BB8" i="28"/>
  <c r="BB9" i="28" s="1"/>
  <c r="F7" i="27" s="1"/>
  <c r="K8" i="28"/>
  <c r="I8" i="28"/>
  <c r="I9" i="28" s="1"/>
  <c r="G8" i="28"/>
  <c r="BA8" i="28" s="1"/>
  <c r="BA9" i="28" s="1"/>
  <c r="E7" i="27" s="1"/>
  <c r="B7" i="27"/>
  <c r="A7" i="27"/>
  <c r="BE9" i="28"/>
  <c r="I7" i="27" s="1"/>
  <c r="BD9" i="28"/>
  <c r="H7" i="27" s="1"/>
  <c r="K9" i="28"/>
  <c r="E4" i="28"/>
  <c r="F3" i="28"/>
  <c r="G23" i="26"/>
  <c r="C33" i="26"/>
  <c r="F33" i="26" s="1"/>
  <c r="C31" i="26"/>
  <c r="G7" i="26"/>
  <c r="H30" i="24"/>
  <c r="I29" i="24"/>
  <c r="D21" i="23"/>
  <c r="I28" i="24"/>
  <c r="G21" i="23" s="1"/>
  <c r="D20" i="23"/>
  <c r="I27" i="24"/>
  <c r="G20" i="23" s="1"/>
  <c r="G19" i="23"/>
  <c r="D19" i="23"/>
  <c r="I26" i="24"/>
  <c r="G18" i="23"/>
  <c r="D18" i="23"/>
  <c r="I25" i="24"/>
  <c r="D17" i="23"/>
  <c r="I24" i="24"/>
  <c r="G17" i="23" s="1"/>
  <c r="D16" i="23"/>
  <c r="I23" i="24"/>
  <c r="G16" i="23" s="1"/>
  <c r="G15" i="23"/>
  <c r="D15" i="23"/>
  <c r="I22" i="24"/>
  <c r="BE129" i="25"/>
  <c r="BD129" i="25"/>
  <c r="BC129" i="25"/>
  <c r="BA129" i="25"/>
  <c r="K129" i="25"/>
  <c r="I129" i="25"/>
  <c r="G129" i="25"/>
  <c r="BB129" i="25" s="1"/>
  <c r="BE128" i="25"/>
  <c r="BD128" i="25"/>
  <c r="BC128" i="25"/>
  <c r="BA128" i="25"/>
  <c r="K128" i="25"/>
  <c r="I128" i="25"/>
  <c r="G128" i="25"/>
  <c r="BB128" i="25" s="1"/>
  <c r="BE127" i="25"/>
  <c r="BD127" i="25"/>
  <c r="BC127" i="25"/>
  <c r="BA127" i="25"/>
  <c r="K127" i="25"/>
  <c r="I127" i="25"/>
  <c r="G127" i="25"/>
  <c r="BB127" i="25" s="1"/>
  <c r="BE126" i="25"/>
  <c r="BD126" i="25"/>
  <c r="BC126" i="25"/>
  <c r="BA126" i="25"/>
  <c r="K126" i="25"/>
  <c r="I126" i="25"/>
  <c r="G126" i="25"/>
  <c r="BB126" i="25" s="1"/>
  <c r="BE125" i="25"/>
  <c r="BD125" i="25"/>
  <c r="BC125" i="25"/>
  <c r="BA125" i="25"/>
  <c r="K125" i="25"/>
  <c r="I125" i="25"/>
  <c r="G125" i="25"/>
  <c r="BB125" i="25" s="1"/>
  <c r="BE124" i="25"/>
  <c r="BD124" i="25"/>
  <c r="BC124" i="25"/>
  <c r="BA124" i="25"/>
  <c r="K124" i="25"/>
  <c r="I124" i="25"/>
  <c r="G124" i="25"/>
  <c r="BB124" i="25" s="1"/>
  <c r="BE123" i="25"/>
  <c r="BD123" i="25"/>
  <c r="BC123" i="25"/>
  <c r="BA123" i="25"/>
  <c r="K123" i="25"/>
  <c r="I123" i="25"/>
  <c r="G123" i="25"/>
  <c r="BB123" i="25" s="1"/>
  <c r="BE122" i="25"/>
  <c r="BD122" i="25"/>
  <c r="BC122" i="25"/>
  <c r="BA122" i="25"/>
  <c r="K122" i="25"/>
  <c r="I122" i="25"/>
  <c r="G122" i="25"/>
  <c r="BB122" i="25" s="1"/>
  <c r="BE121" i="25"/>
  <c r="BE130" i="25" s="1"/>
  <c r="I16" i="24" s="1"/>
  <c r="BD121" i="25"/>
  <c r="BC121" i="25"/>
  <c r="BC130" i="25" s="1"/>
  <c r="G16" i="24" s="1"/>
  <c r="BA121" i="25"/>
  <c r="BA130" i="25" s="1"/>
  <c r="E16" i="24" s="1"/>
  <c r="K121" i="25"/>
  <c r="I121" i="25"/>
  <c r="G121" i="25"/>
  <c r="BB121" i="25" s="1"/>
  <c r="BB130" i="25" s="1"/>
  <c r="F16" i="24" s="1"/>
  <c r="B16" i="24"/>
  <c r="A16" i="24"/>
  <c r="BD130" i="25"/>
  <c r="H16" i="24" s="1"/>
  <c r="K130" i="25"/>
  <c r="G130" i="25"/>
  <c r="BE118" i="25"/>
  <c r="BD118" i="25"/>
  <c r="BC118" i="25"/>
  <c r="BA118" i="25"/>
  <c r="K118" i="25"/>
  <c r="I118" i="25"/>
  <c r="G118" i="25"/>
  <c r="BB118" i="25" s="1"/>
  <c r="BE117" i="25"/>
  <c r="BD117" i="25"/>
  <c r="BC117" i="25"/>
  <c r="BA117" i="25"/>
  <c r="K117" i="25"/>
  <c r="I117" i="25"/>
  <c r="G117" i="25"/>
  <c r="BB117" i="25" s="1"/>
  <c r="BE116" i="25"/>
  <c r="BD116" i="25"/>
  <c r="BC116" i="25"/>
  <c r="BA116" i="25"/>
  <c r="K116" i="25"/>
  <c r="I116" i="25"/>
  <c r="G116" i="25"/>
  <c r="BB116" i="25" s="1"/>
  <c r="BE115" i="25"/>
  <c r="BD115" i="25"/>
  <c r="BC115" i="25"/>
  <c r="BA115" i="25"/>
  <c r="K115" i="25"/>
  <c r="I115" i="25"/>
  <c r="G115" i="25"/>
  <c r="BB115" i="25" s="1"/>
  <c r="BE114" i="25"/>
  <c r="BD114" i="25"/>
  <c r="BC114" i="25"/>
  <c r="BA114" i="25"/>
  <c r="K114" i="25"/>
  <c r="I114" i="25"/>
  <c r="G114" i="25"/>
  <c r="BB114" i="25" s="1"/>
  <c r="BE113" i="25"/>
  <c r="BD113" i="25"/>
  <c r="BC113" i="25"/>
  <c r="BA113" i="25"/>
  <c r="K113" i="25"/>
  <c r="I113" i="25"/>
  <c r="G113" i="25"/>
  <c r="BB113" i="25" s="1"/>
  <c r="BE112" i="25"/>
  <c r="BD112" i="25"/>
  <c r="BC112" i="25"/>
  <c r="BA112" i="25"/>
  <c r="K112" i="25"/>
  <c r="I112" i="25"/>
  <c r="G112" i="25"/>
  <c r="BB112" i="25" s="1"/>
  <c r="BE111" i="25"/>
  <c r="BD111" i="25"/>
  <c r="BC111" i="25"/>
  <c r="BA111" i="25"/>
  <c r="K111" i="25"/>
  <c r="I111" i="25"/>
  <c r="G111" i="25"/>
  <c r="BB111" i="25" s="1"/>
  <c r="BE110" i="25"/>
  <c r="BD110" i="25"/>
  <c r="BC110" i="25"/>
  <c r="BA110" i="25"/>
  <c r="K110" i="25"/>
  <c r="I110" i="25"/>
  <c r="G110" i="25"/>
  <c r="BB110" i="25" s="1"/>
  <c r="BE109" i="25"/>
  <c r="BD109" i="25"/>
  <c r="BC109" i="25"/>
  <c r="BA109" i="25"/>
  <c r="K109" i="25"/>
  <c r="I109" i="25"/>
  <c r="G109" i="25"/>
  <c r="BB109" i="25" s="1"/>
  <c r="BE108" i="25"/>
  <c r="BD108" i="25"/>
  <c r="BC108" i="25"/>
  <c r="BA108" i="25"/>
  <c r="K108" i="25"/>
  <c r="I108" i="25"/>
  <c r="G108" i="25"/>
  <c r="BB108" i="25" s="1"/>
  <c r="BE107" i="25"/>
  <c r="BD107" i="25"/>
  <c r="BC107" i="25"/>
  <c r="BA107" i="25"/>
  <c r="K107" i="25"/>
  <c r="I107" i="25"/>
  <c r="G107" i="25"/>
  <c r="BB107" i="25" s="1"/>
  <c r="BE106" i="25"/>
  <c r="BD106" i="25"/>
  <c r="BC106" i="25"/>
  <c r="BA106" i="25"/>
  <c r="K106" i="25"/>
  <c r="I106" i="25"/>
  <c r="G106" i="25"/>
  <c r="BB106" i="25" s="1"/>
  <c r="BE105" i="25"/>
  <c r="BD105" i="25"/>
  <c r="BC105" i="25"/>
  <c r="BA105" i="25"/>
  <c r="K105" i="25"/>
  <c r="I105" i="25"/>
  <c r="G105" i="25"/>
  <c r="BB105" i="25" s="1"/>
  <c r="BE104" i="25"/>
  <c r="BD104" i="25"/>
  <c r="BC104" i="25"/>
  <c r="BA104" i="25"/>
  <c r="K104" i="25"/>
  <c r="I104" i="25"/>
  <c r="G104" i="25"/>
  <c r="BB104" i="25" s="1"/>
  <c r="BE103" i="25"/>
  <c r="BD103" i="25"/>
  <c r="BD119" i="25" s="1"/>
  <c r="H15" i="24" s="1"/>
  <c r="BC103" i="25"/>
  <c r="BA103" i="25"/>
  <c r="K103" i="25"/>
  <c r="K119" i="25" s="1"/>
  <c r="I103" i="25"/>
  <c r="G103" i="25"/>
  <c r="G119" i="25" s="1"/>
  <c r="B15" i="24"/>
  <c r="A15" i="24"/>
  <c r="BE119" i="25"/>
  <c r="I15" i="24" s="1"/>
  <c r="BC119" i="25"/>
  <c r="G15" i="24" s="1"/>
  <c r="BA119" i="25"/>
  <c r="E15" i="24" s="1"/>
  <c r="I119" i="25"/>
  <c r="BE100" i="25"/>
  <c r="BD100" i="25"/>
  <c r="BC100" i="25"/>
  <c r="BA100" i="25"/>
  <c r="K100" i="25"/>
  <c r="I100" i="25"/>
  <c r="G100" i="25"/>
  <c r="BB100" i="25" s="1"/>
  <c r="BE99" i="25"/>
  <c r="BD99" i="25"/>
  <c r="BC99" i="25"/>
  <c r="BA99" i="25"/>
  <c r="K99" i="25"/>
  <c r="I99" i="25"/>
  <c r="G99" i="25"/>
  <c r="BB99" i="25" s="1"/>
  <c r="BE98" i="25"/>
  <c r="BD98" i="25"/>
  <c r="BC98" i="25"/>
  <c r="BA98" i="25"/>
  <c r="K98" i="25"/>
  <c r="I98" i="25"/>
  <c r="G98" i="25"/>
  <c r="BB98" i="25" s="1"/>
  <c r="BE97" i="25"/>
  <c r="BD97" i="25"/>
  <c r="BC97" i="25"/>
  <c r="BA97" i="25"/>
  <c r="K97" i="25"/>
  <c r="I97" i="25"/>
  <c r="G97" i="25"/>
  <c r="BB97" i="25" s="1"/>
  <c r="BE96" i="25"/>
  <c r="BD96" i="25"/>
  <c r="BC96" i="25"/>
  <c r="BA96" i="25"/>
  <c r="K96" i="25"/>
  <c r="I96" i="25"/>
  <c r="G96" i="25"/>
  <c r="BB96" i="25" s="1"/>
  <c r="BE95" i="25"/>
  <c r="BD95" i="25"/>
  <c r="BC95" i="25"/>
  <c r="BA95" i="25"/>
  <c r="K95" i="25"/>
  <c r="I95" i="25"/>
  <c r="G95" i="25"/>
  <c r="BB95" i="25" s="1"/>
  <c r="BE94" i="25"/>
  <c r="BD94" i="25"/>
  <c r="BC94" i="25"/>
  <c r="BA94" i="25"/>
  <c r="K94" i="25"/>
  <c r="I94" i="25"/>
  <c r="G94" i="25"/>
  <c r="BB94" i="25" s="1"/>
  <c r="BE93" i="25"/>
  <c r="BD93" i="25"/>
  <c r="BC93" i="25"/>
  <c r="BA93" i="25"/>
  <c r="K93" i="25"/>
  <c r="I93" i="25"/>
  <c r="G93" i="25"/>
  <c r="BB93" i="25" s="1"/>
  <c r="BE92" i="25"/>
  <c r="BD92" i="25"/>
  <c r="BC92" i="25"/>
  <c r="BA92" i="25"/>
  <c r="K92" i="25"/>
  <c r="I92" i="25"/>
  <c r="G92" i="25"/>
  <c r="BB92" i="25" s="1"/>
  <c r="BE91" i="25"/>
  <c r="BD91" i="25"/>
  <c r="BC91" i="25"/>
  <c r="BC101" i="25" s="1"/>
  <c r="G14" i="24" s="1"/>
  <c r="BA91" i="25"/>
  <c r="K91" i="25"/>
  <c r="I91" i="25"/>
  <c r="I101" i="25" s="1"/>
  <c r="G91" i="25"/>
  <c r="BB91" i="25" s="1"/>
  <c r="BB101" i="25" s="1"/>
  <c r="F14" i="24" s="1"/>
  <c r="B14" i="24"/>
  <c r="A14" i="24"/>
  <c r="BD101" i="25"/>
  <c r="H14" i="24" s="1"/>
  <c r="K101" i="25"/>
  <c r="G101" i="25"/>
  <c r="BE88" i="25"/>
  <c r="BD88" i="25"/>
  <c r="BC88" i="25"/>
  <c r="BA88" i="25"/>
  <c r="K88" i="25"/>
  <c r="I88" i="25"/>
  <c r="G88" i="25"/>
  <c r="BB88" i="25" s="1"/>
  <c r="BE87" i="25"/>
  <c r="BD87" i="25"/>
  <c r="BC87" i="25"/>
  <c r="BA87" i="25"/>
  <c r="K87" i="25"/>
  <c r="I87" i="25"/>
  <c r="G87" i="25"/>
  <c r="BB87" i="25" s="1"/>
  <c r="BE86" i="25"/>
  <c r="BD86" i="25"/>
  <c r="BC86" i="25"/>
  <c r="BA86" i="25"/>
  <c r="K86" i="25"/>
  <c r="I86" i="25"/>
  <c r="G86" i="25"/>
  <c r="BB86" i="25" s="1"/>
  <c r="BE85" i="25"/>
  <c r="BD85" i="25"/>
  <c r="BC85" i="25"/>
  <c r="BA85" i="25"/>
  <c r="K85" i="25"/>
  <c r="I85" i="25"/>
  <c r="G85" i="25"/>
  <c r="BB85" i="25" s="1"/>
  <c r="BE84" i="25"/>
  <c r="BD84" i="25"/>
  <c r="BC84" i="25"/>
  <c r="BA84" i="25"/>
  <c r="K84" i="25"/>
  <c r="I84" i="25"/>
  <c r="G84" i="25"/>
  <c r="BB84" i="25" s="1"/>
  <c r="BE83" i="25"/>
  <c r="BD83" i="25"/>
  <c r="BC83" i="25"/>
  <c r="BA83" i="25"/>
  <c r="K83" i="25"/>
  <c r="I83" i="25"/>
  <c r="G83" i="25"/>
  <c r="BB83" i="25" s="1"/>
  <c r="BE82" i="25"/>
  <c r="BD82" i="25"/>
  <c r="BC82" i="25"/>
  <c r="BA82" i="25"/>
  <c r="K82" i="25"/>
  <c r="I82" i="25"/>
  <c r="G82" i="25"/>
  <c r="BB82" i="25" s="1"/>
  <c r="BE81" i="25"/>
  <c r="BD81" i="25"/>
  <c r="BC81" i="25"/>
  <c r="BA81" i="25"/>
  <c r="K81" i="25"/>
  <c r="I81" i="25"/>
  <c r="G81" i="25"/>
  <c r="BB81" i="25" s="1"/>
  <c r="BE80" i="25"/>
  <c r="BD80" i="25"/>
  <c r="BC80" i="25"/>
  <c r="BA80" i="25"/>
  <c r="K80" i="25"/>
  <c r="I80" i="25"/>
  <c r="G80" i="25"/>
  <c r="BB80" i="25" s="1"/>
  <c r="BE79" i="25"/>
  <c r="BD79" i="25"/>
  <c r="BC79" i="25"/>
  <c r="BA79" i="25"/>
  <c r="K79" i="25"/>
  <c r="I79" i="25"/>
  <c r="G79" i="25"/>
  <c r="BB79" i="25" s="1"/>
  <c r="BE78" i="25"/>
  <c r="BD78" i="25"/>
  <c r="BC78" i="25"/>
  <c r="BA78" i="25"/>
  <c r="K78" i="25"/>
  <c r="I78" i="25"/>
  <c r="G78" i="25"/>
  <c r="BB78" i="25" s="1"/>
  <c r="BE77" i="25"/>
  <c r="BD77" i="25"/>
  <c r="BC77" i="25"/>
  <c r="BA77" i="25"/>
  <c r="K77" i="25"/>
  <c r="I77" i="25"/>
  <c r="G77" i="25"/>
  <c r="G89" i="25" s="1"/>
  <c r="B13" i="24"/>
  <c r="A13" i="24"/>
  <c r="BE89" i="25"/>
  <c r="I13" i="24" s="1"/>
  <c r="BC89" i="25"/>
  <c r="G13" i="24" s="1"/>
  <c r="BA89" i="25"/>
  <c r="E13" i="24" s="1"/>
  <c r="I89" i="25"/>
  <c r="BE74" i="25"/>
  <c r="BD74" i="25"/>
  <c r="BC74" i="25"/>
  <c r="BA74" i="25"/>
  <c r="K74" i="25"/>
  <c r="I74" i="25"/>
  <c r="G74" i="25"/>
  <c r="BB74" i="25" s="1"/>
  <c r="BE73" i="25"/>
  <c r="BD73" i="25"/>
  <c r="BC73" i="25"/>
  <c r="BA73" i="25"/>
  <c r="K73" i="25"/>
  <c r="I73" i="25"/>
  <c r="G73" i="25"/>
  <c r="BB73" i="25" s="1"/>
  <c r="BE72" i="25"/>
  <c r="BD72" i="25"/>
  <c r="BC72" i="25"/>
  <c r="BA72" i="25"/>
  <c r="K72" i="25"/>
  <c r="I72" i="25"/>
  <c r="G72" i="25"/>
  <c r="BB72" i="25" s="1"/>
  <c r="BE71" i="25"/>
  <c r="BD71" i="25"/>
  <c r="BC71" i="25"/>
  <c r="BA71" i="25"/>
  <c r="K71" i="25"/>
  <c r="I71" i="25"/>
  <c r="G71" i="25"/>
  <c r="BB71" i="25" s="1"/>
  <c r="BE70" i="25"/>
  <c r="BD70" i="25"/>
  <c r="BC70" i="25"/>
  <c r="BA70" i="25"/>
  <c r="K70" i="25"/>
  <c r="I70" i="25"/>
  <c r="G70" i="25"/>
  <c r="BB70" i="25" s="1"/>
  <c r="BE69" i="25"/>
  <c r="BD69" i="25"/>
  <c r="BC69" i="25"/>
  <c r="BA69" i="25"/>
  <c r="K69" i="25"/>
  <c r="I69" i="25"/>
  <c r="G69" i="25"/>
  <c r="BB69" i="25" s="1"/>
  <c r="BE68" i="25"/>
  <c r="BD68" i="25"/>
  <c r="BC68" i="25"/>
  <c r="BA68" i="25"/>
  <c r="K68" i="25"/>
  <c r="I68" i="25"/>
  <c r="G68" i="25"/>
  <c r="BB68" i="25" s="1"/>
  <c r="BE67" i="25"/>
  <c r="BD67" i="25"/>
  <c r="BC67" i="25"/>
  <c r="BA67" i="25"/>
  <c r="K67" i="25"/>
  <c r="I67" i="25"/>
  <c r="G67" i="25"/>
  <c r="BB67" i="25" s="1"/>
  <c r="BE66" i="25"/>
  <c r="BD66" i="25"/>
  <c r="BC66" i="25"/>
  <c r="BA66" i="25"/>
  <c r="K66" i="25"/>
  <c r="I66" i="25"/>
  <c r="G66" i="25"/>
  <c r="BB66" i="25" s="1"/>
  <c r="BE65" i="25"/>
  <c r="BD65" i="25"/>
  <c r="BC65" i="25"/>
  <c r="BA65" i="25"/>
  <c r="K65" i="25"/>
  <c r="I65" i="25"/>
  <c r="G65" i="25"/>
  <c r="BB65" i="25" s="1"/>
  <c r="BE64" i="25"/>
  <c r="BD64" i="25"/>
  <c r="BC64" i="25"/>
  <c r="BA64" i="25"/>
  <c r="K64" i="25"/>
  <c r="I64" i="25"/>
  <c r="G64" i="25"/>
  <c r="BB64" i="25" s="1"/>
  <c r="BE63" i="25"/>
  <c r="BD63" i="25"/>
  <c r="BC63" i="25"/>
  <c r="BA63" i="25"/>
  <c r="K63" i="25"/>
  <c r="I63" i="25"/>
  <c r="G63" i="25"/>
  <c r="BB63" i="25" s="1"/>
  <c r="BE62" i="25"/>
  <c r="BD62" i="25"/>
  <c r="BC62" i="25"/>
  <c r="BA62" i="25"/>
  <c r="K62" i="25"/>
  <c r="I62" i="25"/>
  <c r="G62" i="25"/>
  <c r="BB62" i="25" s="1"/>
  <c r="BE61" i="25"/>
  <c r="BD61" i="25"/>
  <c r="BC61" i="25"/>
  <c r="BA61" i="25"/>
  <c r="K61" i="25"/>
  <c r="I61" i="25"/>
  <c r="G61" i="25"/>
  <c r="BB61" i="25" s="1"/>
  <c r="BE60" i="25"/>
  <c r="BD60" i="25"/>
  <c r="BC60" i="25"/>
  <c r="BA60" i="25"/>
  <c r="K60" i="25"/>
  <c r="I60" i="25"/>
  <c r="G60" i="25"/>
  <c r="BB60" i="25" s="1"/>
  <c r="BE59" i="25"/>
  <c r="BD59" i="25"/>
  <c r="BC59" i="25"/>
  <c r="BA59" i="25"/>
  <c r="K59" i="25"/>
  <c r="I59" i="25"/>
  <c r="G59" i="25"/>
  <c r="BB59" i="25" s="1"/>
  <c r="BE58" i="25"/>
  <c r="BD58" i="25"/>
  <c r="BC58" i="25"/>
  <c r="BA58" i="25"/>
  <c r="K58" i="25"/>
  <c r="I58" i="25"/>
  <c r="G58" i="25"/>
  <c r="BB58" i="25" s="1"/>
  <c r="BE57" i="25"/>
  <c r="BD57" i="25"/>
  <c r="BC57" i="25"/>
  <c r="BA57" i="25"/>
  <c r="K57" i="25"/>
  <c r="I57" i="25"/>
  <c r="G57" i="25"/>
  <c r="BB57" i="25" s="1"/>
  <c r="BE56" i="25"/>
  <c r="BD56" i="25"/>
  <c r="BC56" i="25"/>
  <c r="BA56" i="25"/>
  <c r="K56" i="25"/>
  <c r="I56" i="25"/>
  <c r="G56" i="25"/>
  <c r="BB56" i="25" s="1"/>
  <c r="BE55" i="25"/>
  <c r="BD55" i="25"/>
  <c r="BC55" i="25"/>
  <c r="BA55" i="25"/>
  <c r="K55" i="25"/>
  <c r="I55" i="25"/>
  <c r="G55" i="25"/>
  <c r="BB55" i="25" s="1"/>
  <c r="BE54" i="25"/>
  <c r="BD54" i="25"/>
  <c r="BC54" i="25"/>
  <c r="BA54" i="25"/>
  <c r="K54" i="25"/>
  <c r="I54" i="25"/>
  <c r="G54" i="25"/>
  <c r="BB54" i="25" s="1"/>
  <c r="BE53" i="25"/>
  <c r="BD53" i="25"/>
  <c r="BC53" i="25"/>
  <c r="BA53" i="25"/>
  <c r="K53" i="25"/>
  <c r="I53" i="25"/>
  <c r="I75" i="25" s="1"/>
  <c r="G53" i="25"/>
  <c r="BB53" i="25" s="1"/>
  <c r="B12" i="24"/>
  <c r="A12" i="24"/>
  <c r="BD75" i="25"/>
  <c r="H12" i="24" s="1"/>
  <c r="BB75" i="25"/>
  <c r="F12" i="24" s="1"/>
  <c r="K75" i="25"/>
  <c r="G75" i="25"/>
  <c r="BE50" i="25"/>
  <c r="BD50" i="25"/>
  <c r="BC50" i="25"/>
  <c r="BA50" i="25"/>
  <c r="K50" i="25"/>
  <c r="I50" i="25"/>
  <c r="G50" i="25"/>
  <c r="BB50" i="25" s="1"/>
  <c r="BE49" i="25"/>
  <c r="BD49" i="25"/>
  <c r="BC49" i="25"/>
  <c r="BA49" i="25"/>
  <c r="K49" i="25"/>
  <c r="I49" i="25"/>
  <c r="G49" i="25"/>
  <c r="BB49" i="25" s="1"/>
  <c r="BE48" i="25"/>
  <c r="BD48" i="25"/>
  <c r="BC48" i="25"/>
  <c r="BA48" i="25"/>
  <c r="K48" i="25"/>
  <c r="I48" i="25"/>
  <c r="G48" i="25"/>
  <c r="BB48" i="25" s="1"/>
  <c r="BE47" i="25"/>
  <c r="BD47" i="25"/>
  <c r="BC47" i="25"/>
  <c r="BA47" i="25"/>
  <c r="K47" i="25"/>
  <c r="I47" i="25"/>
  <c r="G47" i="25"/>
  <c r="BB47" i="25" s="1"/>
  <c r="BE46" i="25"/>
  <c r="BD46" i="25"/>
  <c r="BC46" i="25"/>
  <c r="BA46" i="25"/>
  <c r="K46" i="25"/>
  <c r="I46" i="25"/>
  <c r="G46" i="25"/>
  <c r="BB46" i="25" s="1"/>
  <c r="BE45" i="25"/>
  <c r="BD45" i="25"/>
  <c r="BC45" i="25"/>
  <c r="BA45" i="25"/>
  <c r="K45" i="25"/>
  <c r="I45" i="25"/>
  <c r="G45" i="25"/>
  <c r="BB45" i="25" s="1"/>
  <c r="BE44" i="25"/>
  <c r="BD44" i="25"/>
  <c r="BC44" i="25"/>
  <c r="BA44" i="25"/>
  <c r="K44" i="25"/>
  <c r="I44" i="25"/>
  <c r="G44" i="25"/>
  <c r="BB44" i="25" s="1"/>
  <c r="BE43" i="25"/>
  <c r="BD43" i="25"/>
  <c r="BC43" i="25"/>
  <c r="BA43" i="25"/>
  <c r="K43" i="25"/>
  <c r="I43" i="25"/>
  <c r="G43" i="25"/>
  <c r="BB43" i="25" s="1"/>
  <c r="BE42" i="25"/>
  <c r="BD42" i="25"/>
  <c r="BC42" i="25"/>
  <c r="BA42" i="25"/>
  <c r="K42" i="25"/>
  <c r="I42" i="25"/>
  <c r="G42" i="25"/>
  <c r="BB42" i="25" s="1"/>
  <c r="BE41" i="25"/>
  <c r="BD41" i="25"/>
  <c r="BC41" i="25"/>
  <c r="BA41" i="25"/>
  <c r="K41" i="25"/>
  <c r="I41" i="25"/>
  <c r="G41" i="25"/>
  <c r="BB41" i="25" s="1"/>
  <c r="BE40" i="25"/>
  <c r="BD40" i="25"/>
  <c r="BC40" i="25"/>
  <c r="BA40" i="25"/>
  <c r="K40" i="25"/>
  <c r="I40" i="25"/>
  <c r="G40" i="25"/>
  <c r="BB40" i="25" s="1"/>
  <c r="BE39" i="25"/>
  <c r="BD39" i="25"/>
  <c r="BC39" i="25"/>
  <c r="BA39" i="25"/>
  <c r="K39" i="25"/>
  <c r="I39" i="25"/>
  <c r="G39" i="25"/>
  <c r="BB39" i="25" s="1"/>
  <c r="BE38" i="25"/>
  <c r="BD38" i="25"/>
  <c r="BC38" i="25"/>
  <c r="BA38" i="25"/>
  <c r="K38" i="25"/>
  <c r="I38" i="25"/>
  <c r="G38" i="25"/>
  <c r="BB38" i="25" s="1"/>
  <c r="BE37" i="25"/>
  <c r="BD37" i="25"/>
  <c r="BC37" i="25"/>
  <c r="BA37" i="25"/>
  <c r="K37" i="25"/>
  <c r="I37" i="25"/>
  <c r="G37" i="25"/>
  <c r="BB37" i="25" s="1"/>
  <c r="BE36" i="25"/>
  <c r="BD36" i="25"/>
  <c r="BC36" i="25"/>
  <c r="BA36" i="25"/>
  <c r="K36" i="25"/>
  <c r="I36" i="25"/>
  <c r="G36" i="25"/>
  <c r="BB36" i="25" s="1"/>
  <c r="BE35" i="25"/>
  <c r="BD35" i="25"/>
  <c r="BC35" i="25"/>
  <c r="BA35" i="25"/>
  <c r="K35" i="25"/>
  <c r="I35" i="25"/>
  <c r="G35" i="25"/>
  <c r="BB35" i="25" s="1"/>
  <c r="BE34" i="25"/>
  <c r="BD34" i="25"/>
  <c r="BD51" i="25" s="1"/>
  <c r="H11" i="24" s="1"/>
  <c r="BC34" i="25"/>
  <c r="BA34" i="25"/>
  <c r="K34" i="25"/>
  <c r="K51" i="25" s="1"/>
  <c r="I34" i="25"/>
  <c r="G34" i="25"/>
  <c r="G51" i="25" s="1"/>
  <c r="B11" i="24"/>
  <c r="A11" i="24"/>
  <c r="BE51" i="25"/>
  <c r="I11" i="24" s="1"/>
  <c r="BC51" i="25"/>
  <c r="G11" i="24" s="1"/>
  <c r="BA51" i="25"/>
  <c r="E11" i="24" s="1"/>
  <c r="I51" i="25"/>
  <c r="BE31" i="25"/>
  <c r="BE32" i="25" s="1"/>
  <c r="BD31" i="25"/>
  <c r="BC31" i="25"/>
  <c r="BC32" i="25" s="1"/>
  <c r="BB31" i="25"/>
  <c r="BA31" i="25"/>
  <c r="BA32" i="25" s="1"/>
  <c r="E10" i="24" s="1"/>
  <c r="K31" i="25"/>
  <c r="I31" i="25"/>
  <c r="I32" i="25" s="1"/>
  <c r="G31" i="25"/>
  <c r="I10" i="24"/>
  <c r="G10" i="24"/>
  <c r="B10" i="24"/>
  <c r="A10" i="24"/>
  <c r="BD32" i="25"/>
  <c r="H10" i="24" s="1"/>
  <c r="BB32" i="25"/>
  <c r="F10" i="24" s="1"/>
  <c r="K32" i="25"/>
  <c r="G32" i="25"/>
  <c r="BE28" i="25"/>
  <c r="BD28" i="25"/>
  <c r="BC28" i="25"/>
  <c r="BB28" i="25"/>
  <c r="K28" i="25"/>
  <c r="I28" i="25"/>
  <c r="G28" i="25"/>
  <c r="BA28" i="25" s="1"/>
  <c r="BE27" i="25"/>
  <c r="BD27" i="25"/>
  <c r="BC27" i="25"/>
  <c r="BB27" i="25"/>
  <c r="K27" i="25"/>
  <c r="I27" i="25"/>
  <c r="G27" i="25"/>
  <c r="BA27" i="25" s="1"/>
  <c r="BE26" i="25"/>
  <c r="BD26" i="25"/>
  <c r="BC26" i="25"/>
  <c r="BB26" i="25"/>
  <c r="K26" i="25"/>
  <c r="I26" i="25"/>
  <c r="G26" i="25"/>
  <c r="B9" i="24"/>
  <c r="A9" i="24"/>
  <c r="BE29" i="25"/>
  <c r="I9" i="24" s="1"/>
  <c r="BC29" i="25"/>
  <c r="G9" i="24" s="1"/>
  <c r="I29" i="25"/>
  <c r="BE23" i="25"/>
  <c r="BD23" i="25"/>
  <c r="BC23" i="25"/>
  <c r="BB23" i="25"/>
  <c r="BA23" i="25"/>
  <c r="K23" i="25"/>
  <c r="I23" i="25"/>
  <c r="G23" i="25"/>
  <c r="BE22" i="25"/>
  <c r="BD22" i="25"/>
  <c r="BC22" i="25"/>
  <c r="BB22" i="25"/>
  <c r="BA22" i="25"/>
  <c r="K22" i="25"/>
  <c r="I22" i="25"/>
  <c r="G22" i="25"/>
  <c r="BE21" i="25"/>
  <c r="BD21" i="25"/>
  <c r="BC21" i="25"/>
  <c r="BB21" i="25"/>
  <c r="BA21" i="25"/>
  <c r="K21" i="25"/>
  <c r="I21" i="25"/>
  <c r="G21" i="25"/>
  <c r="BE20" i="25"/>
  <c r="BD20" i="25"/>
  <c r="BC20" i="25"/>
  <c r="BB20" i="25"/>
  <c r="BA20" i="25"/>
  <c r="K20" i="25"/>
  <c r="I20" i="25"/>
  <c r="G20" i="25"/>
  <c r="BE19" i="25"/>
  <c r="BD19" i="25"/>
  <c r="BC19" i="25"/>
  <c r="BB19" i="25"/>
  <c r="BA19" i="25"/>
  <c r="K19" i="25"/>
  <c r="I19" i="25"/>
  <c r="G19" i="25"/>
  <c r="BE18" i="25"/>
  <c r="BD18" i="25"/>
  <c r="BC18" i="25"/>
  <c r="BB18" i="25"/>
  <c r="BA18" i="25"/>
  <c r="K18" i="25"/>
  <c r="I18" i="25"/>
  <c r="G18" i="25"/>
  <c r="BE17" i="25"/>
  <c r="BD17" i="25"/>
  <c r="BC17" i="25"/>
  <c r="BB17" i="25"/>
  <c r="BA17" i="25"/>
  <c r="K17" i="25"/>
  <c r="I17" i="25"/>
  <c r="G17" i="25"/>
  <c r="BE16" i="25"/>
  <c r="BD16" i="25"/>
  <c r="BC16" i="25"/>
  <c r="BB16" i="25"/>
  <c r="BA16" i="25"/>
  <c r="K16" i="25"/>
  <c r="I16" i="25"/>
  <c r="G16" i="25"/>
  <c r="BE15" i="25"/>
  <c r="BD15" i="25"/>
  <c r="BC15" i="25"/>
  <c r="BB15" i="25"/>
  <c r="BA15" i="25"/>
  <c r="K15" i="25"/>
  <c r="I15" i="25"/>
  <c r="G15" i="25"/>
  <c r="BE14" i="25"/>
  <c r="BD14" i="25"/>
  <c r="BC14" i="25"/>
  <c r="BB14" i="25"/>
  <c r="BA14" i="25"/>
  <c r="K14" i="25"/>
  <c r="I14" i="25"/>
  <c r="G14" i="25"/>
  <c r="BE13" i="25"/>
  <c r="BD13" i="25"/>
  <c r="BC13" i="25"/>
  <c r="BB13" i="25"/>
  <c r="BA13" i="25"/>
  <c r="K13" i="25"/>
  <c r="I13" i="25"/>
  <c r="G13" i="25"/>
  <c r="BE12" i="25"/>
  <c r="BE24" i="25" s="1"/>
  <c r="BD12" i="25"/>
  <c r="BC12" i="25"/>
  <c r="BC24" i="25" s="1"/>
  <c r="BB12" i="25"/>
  <c r="BA12" i="25"/>
  <c r="BA24" i="25" s="1"/>
  <c r="K12" i="25"/>
  <c r="I12" i="25"/>
  <c r="I24" i="25" s="1"/>
  <c r="G12" i="25"/>
  <c r="I8" i="24"/>
  <c r="G8" i="24"/>
  <c r="E8" i="24"/>
  <c r="B8" i="24"/>
  <c r="A8" i="24"/>
  <c r="BD24" i="25"/>
  <c r="H8" i="24" s="1"/>
  <c r="BB24" i="25"/>
  <c r="F8" i="24" s="1"/>
  <c r="K24" i="25"/>
  <c r="G24" i="25"/>
  <c r="BE9" i="25"/>
  <c r="BD9" i="25"/>
  <c r="BC9" i="25"/>
  <c r="BB9" i="25"/>
  <c r="K9" i="25"/>
  <c r="I9" i="25"/>
  <c r="G9" i="25"/>
  <c r="BA9" i="25" s="1"/>
  <c r="BE8" i="25"/>
  <c r="BD8" i="25"/>
  <c r="BD10" i="25" s="1"/>
  <c r="BC8" i="25"/>
  <c r="BB8" i="25"/>
  <c r="BB10" i="25" s="1"/>
  <c r="F7" i="24" s="1"/>
  <c r="K8" i="25"/>
  <c r="I8" i="25"/>
  <c r="G8" i="25"/>
  <c r="H7" i="24"/>
  <c r="B7" i="24"/>
  <c r="A7" i="24"/>
  <c r="BE10" i="25"/>
  <c r="I7" i="24" s="1"/>
  <c r="BC10" i="25"/>
  <c r="G7" i="24" s="1"/>
  <c r="I10" i="25"/>
  <c r="E4" i="25"/>
  <c r="F3" i="25"/>
  <c r="G23" i="23"/>
  <c r="C33" i="23"/>
  <c r="F33" i="23" s="1"/>
  <c r="C31" i="23"/>
  <c r="G7" i="23"/>
  <c r="H35" i="21"/>
  <c r="I34" i="21"/>
  <c r="G21" i="20"/>
  <c r="D21" i="20"/>
  <c r="I33" i="21"/>
  <c r="D20" i="20"/>
  <c r="I32" i="21"/>
  <c r="G20" i="20" s="1"/>
  <c r="D19" i="20"/>
  <c r="I31" i="21"/>
  <c r="G19" i="20" s="1"/>
  <c r="D18" i="20"/>
  <c r="I30" i="21"/>
  <c r="G18" i="20" s="1"/>
  <c r="G17" i="20"/>
  <c r="D17" i="20"/>
  <c r="I29" i="21"/>
  <c r="G16" i="20"/>
  <c r="D16" i="20"/>
  <c r="I28" i="21"/>
  <c r="D15" i="20"/>
  <c r="I27" i="21"/>
  <c r="G15" i="20" s="1"/>
  <c r="BE113" i="22"/>
  <c r="BD113" i="22"/>
  <c r="BD114" i="22" s="1"/>
  <c r="H21" i="21" s="1"/>
  <c r="BC113" i="22"/>
  <c r="BC114" i="22" s="1"/>
  <c r="G21" i="21" s="1"/>
  <c r="BA113" i="22"/>
  <c r="K113" i="22"/>
  <c r="K114" i="22" s="1"/>
  <c r="I113" i="22"/>
  <c r="I114" i="22" s="1"/>
  <c r="G113" i="22"/>
  <c r="BB113" i="22" s="1"/>
  <c r="BB114" i="22" s="1"/>
  <c r="F21" i="21" s="1"/>
  <c r="B21" i="21"/>
  <c r="A21" i="21"/>
  <c r="BE114" i="22"/>
  <c r="I21" i="21" s="1"/>
  <c r="BA114" i="22"/>
  <c r="E21" i="21" s="1"/>
  <c r="G114" i="22"/>
  <c r="BE110" i="22"/>
  <c r="BD110" i="22"/>
  <c r="BC110" i="22"/>
  <c r="BA110" i="22"/>
  <c r="K110" i="22"/>
  <c r="I110" i="22"/>
  <c r="G110" i="22"/>
  <c r="BB110" i="22" s="1"/>
  <c r="BE109" i="22"/>
  <c r="BD109" i="22"/>
  <c r="BC109" i="22"/>
  <c r="BB109" i="22"/>
  <c r="BA109" i="22"/>
  <c r="K109" i="22"/>
  <c r="I109" i="22"/>
  <c r="G109" i="22"/>
  <c r="BE108" i="22"/>
  <c r="BD108" i="22"/>
  <c r="BC108" i="22"/>
  <c r="BB108" i="22"/>
  <c r="BA108" i="22"/>
  <c r="K108" i="22"/>
  <c r="I108" i="22"/>
  <c r="G108" i="22"/>
  <c r="BE107" i="22"/>
  <c r="BD107" i="22"/>
  <c r="BC107" i="22"/>
  <c r="BC111" i="22" s="1"/>
  <c r="G20" i="21" s="1"/>
  <c r="BA107" i="22"/>
  <c r="K107" i="22"/>
  <c r="I107" i="22"/>
  <c r="I111" i="22" s="1"/>
  <c r="G107" i="22"/>
  <c r="G111" i="22" s="1"/>
  <c r="B20" i="21"/>
  <c r="A20" i="21"/>
  <c r="BE111" i="22"/>
  <c r="I20" i="21" s="1"/>
  <c r="BD111" i="22"/>
  <c r="H20" i="21" s="1"/>
  <c r="BA111" i="22"/>
  <c r="E20" i="21" s="1"/>
  <c r="K111" i="22"/>
  <c r="BE104" i="22"/>
  <c r="BD104" i="22"/>
  <c r="BC104" i="22"/>
  <c r="BA104" i="22"/>
  <c r="K104" i="22"/>
  <c r="I104" i="22"/>
  <c r="G104" i="22"/>
  <c r="BB104" i="22" s="1"/>
  <c r="BE103" i="22"/>
  <c r="BD103" i="22"/>
  <c r="BC103" i="22"/>
  <c r="BA103" i="22"/>
  <c r="BA105" i="22" s="1"/>
  <c r="E19" i="21" s="1"/>
  <c r="K103" i="22"/>
  <c r="I103" i="22"/>
  <c r="G103" i="22"/>
  <c r="BB103" i="22" s="1"/>
  <c r="BB105" i="22" s="1"/>
  <c r="F19" i="21" s="1"/>
  <c r="B19" i="21"/>
  <c r="A19" i="21"/>
  <c r="BD105" i="22"/>
  <c r="H19" i="21" s="1"/>
  <c r="BC105" i="22"/>
  <c r="G19" i="21" s="1"/>
  <c r="K105" i="22"/>
  <c r="I105" i="22"/>
  <c r="BE100" i="22"/>
  <c r="BD100" i="22"/>
  <c r="BC100" i="22"/>
  <c r="BA100" i="22"/>
  <c r="K100" i="22"/>
  <c r="I100" i="22"/>
  <c r="G100" i="22"/>
  <c r="BB100" i="22" s="1"/>
  <c r="BE99" i="22"/>
  <c r="BD99" i="22"/>
  <c r="BC99" i="22"/>
  <c r="BA99" i="22"/>
  <c r="K99" i="22"/>
  <c r="I99" i="22"/>
  <c r="G99" i="22"/>
  <c r="BB99" i="22" s="1"/>
  <c r="BE98" i="22"/>
  <c r="BD98" i="22"/>
  <c r="BC98" i="22"/>
  <c r="BA98" i="22"/>
  <c r="K98" i="22"/>
  <c r="I98" i="22"/>
  <c r="G98" i="22"/>
  <c r="BB98" i="22" s="1"/>
  <c r="BE97" i="22"/>
  <c r="BD97" i="22"/>
  <c r="BC97" i="22"/>
  <c r="BA97" i="22"/>
  <c r="K97" i="22"/>
  <c r="I97" i="22"/>
  <c r="G97" i="22"/>
  <c r="BB97" i="22" s="1"/>
  <c r="BE96" i="22"/>
  <c r="BD96" i="22"/>
  <c r="BC96" i="22"/>
  <c r="BA96" i="22"/>
  <c r="K96" i="22"/>
  <c r="I96" i="22"/>
  <c r="G96" i="22"/>
  <c r="BB96" i="22" s="1"/>
  <c r="BE95" i="22"/>
  <c r="BD95" i="22"/>
  <c r="BC95" i="22"/>
  <c r="BA95" i="22"/>
  <c r="K95" i="22"/>
  <c r="I95" i="22"/>
  <c r="G95" i="22"/>
  <c r="BB95" i="22" s="1"/>
  <c r="BE94" i="22"/>
  <c r="BD94" i="22"/>
  <c r="BC94" i="22"/>
  <c r="BA94" i="22"/>
  <c r="K94" i="22"/>
  <c r="I94" i="22"/>
  <c r="G94" i="22"/>
  <c r="BB94" i="22" s="1"/>
  <c r="BE93" i="22"/>
  <c r="BD93" i="22"/>
  <c r="BC93" i="22"/>
  <c r="BA93" i="22"/>
  <c r="K93" i="22"/>
  <c r="I93" i="22"/>
  <c r="G93" i="22"/>
  <c r="BB93" i="22" s="1"/>
  <c r="BE92" i="22"/>
  <c r="BD92" i="22"/>
  <c r="BC92" i="22"/>
  <c r="BA92" i="22"/>
  <c r="K92" i="22"/>
  <c r="I92" i="22"/>
  <c r="G92" i="22"/>
  <c r="BB92" i="22" s="1"/>
  <c r="BE91" i="22"/>
  <c r="BD91" i="22"/>
  <c r="BC91" i="22"/>
  <c r="BA91" i="22"/>
  <c r="K91" i="22"/>
  <c r="I91" i="22"/>
  <c r="G91" i="22"/>
  <c r="BB91" i="22" s="1"/>
  <c r="BE90" i="22"/>
  <c r="BD90" i="22"/>
  <c r="BC90" i="22"/>
  <c r="BA90" i="22"/>
  <c r="K90" i="22"/>
  <c r="I90" i="22"/>
  <c r="G90" i="22"/>
  <c r="BB90" i="22" s="1"/>
  <c r="BE89" i="22"/>
  <c r="BD89" i="22"/>
  <c r="BC89" i="22"/>
  <c r="BA89" i="22"/>
  <c r="K89" i="22"/>
  <c r="I89" i="22"/>
  <c r="G89" i="22"/>
  <c r="BB89" i="22" s="1"/>
  <c r="BE88" i="22"/>
  <c r="BE101" i="22" s="1"/>
  <c r="I18" i="21" s="1"/>
  <c r="BD88" i="22"/>
  <c r="BC88" i="22"/>
  <c r="BA88" i="22"/>
  <c r="BA101" i="22" s="1"/>
  <c r="E18" i="21" s="1"/>
  <c r="K88" i="22"/>
  <c r="I88" i="22"/>
  <c r="G88" i="22"/>
  <c r="BB88" i="22" s="1"/>
  <c r="B18" i="21"/>
  <c r="A18" i="21"/>
  <c r="BC101" i="22"/>
  <c r="G18" i="21" s="1"/>
  <c r="I101" i="22"/>
  <c r="G101" i="22"/>
  <c r="BE85" i="22"/>
  <c r="BD85" i="22"/>
  <c r="BC85" i="22"/>
  <c r="BA85" i="22"/>
  <c r="K85" i="22"/>
  <c r="I85" i="22"/>
  <c r="G85" i="22"/>
  <c r="BB85" i="22" s="1"/>
  <c r="BE84" i="22"/>
  <c r="BD84" i="22"/>
  <c r="BD86" i="22" s="1"/>
  <c r="H17" i="21" s="1"/>
  <c r="BC84" i="22"/>
  <c r="BA84" i="22"/>
  <c r="K84" i="22"/>
  <c r="K86" i="22" s="1"/>
  <c r="I84" i="22"/>
  <c r="G84" i="22"/>
  <c r="BB84" i="22" s="1"/>
  <c r="B17" i="21"/>
  <c r="A17" i="21"/>
  <c r="BE86" i="22"/>
  <c r="I17" i="21" s="1"/>
  <c r="BB86" i="22"/>
  <c r="F17" i="21" s="1"/>
  <c r="BA86" i="22"/>
  <c r="E17" i="21" s="1"/>
  <c r="G86" i="22"/>
  <c r="BE81" i="22"/>
  <c r="BD81" i="22"/>
  <c r="BC81" i="22"/>
  <c r="BC82" i="22" s="1"/>
  <c r="G16" i="21" s="1"/>
  <c r="BB81" i="22"/>
  <c r="BB82" i="22" s="1"/>
  <c r="K81" i="22"/>
  <c r="I81" i="22"/>
  <c r="I82" i="22" s="1"/>
  <c r="G81" i="22"/>
  <c r="F16" i="21"/>
  <c r="B16" i="21"/>
  <c r="A16" i="21"/>
  <c r="BE82" i="22"/>
  <c r="I16" i="21" s="1"/>
  <c r="BD82" i="22"/>
  <c r="H16" i="21" s="1"/>
  <c r="K82" i="22"/>
  <c r="BE78" i="22"/>
  <c r="BD78" i="22"/>
  <c r="BC78" i="22"/>
  <c r="BB78" i="22"/>
  <c r="BA78" i="22"/>
  <c r="K78" i="22"/>
  <c r="I78" i="22"/>
  <c r="G78" i="22"/>
  <c r="BE77" i="22"/>
  <c r="BE79" i="22" s="1"/>
  <c r="BD77" i="22"/>
  <c r="BC77" i="22"/>
  <c r="BB77" i="22"/>
  <c r="BB79" i="22" s="1"/>
  <c r="F15" i="21" s="1"/>
  <c r="BA77" i="22"/>
  <c r="BA79" i="22" s="1"/>
  <c r="E15" i="21" s="1"/>
  <c r="K77" i="22"/>
  <c r="I77" i="22"/>
  <c r="G77" i="22"/>
  <c r="G79" i="22" s="1"/>
  <c r="I15" i="21"/>
  <c r="B15" i="21"/>
  <c r="A15" i="21"/>
  <c r="BD79" i="22"/>
  <c r="H15" i="21" s="1"/>
  <c r="BC79" i="22"/>
  <c r="G15" i="21" s="1"/>
  <c r="K79" i="22"/>
  <c r="I79" i="22"/>
  <c r="BE74" i="22"/>
  <c r="BD74" i="22"/>
  <c r="BC74" i="22"/>
  <c r="BB74" i="22"/>
  <c r="BA74" i="22"/>
  <c r="K74" i="22"/>
  <c r="I74" i="22"/>
  <c r="G74" i="22"/>
  <c r="BE73" i="22"/>
  <c r="BD73" i="22"/>
  <c r="BC73" i="22"/>
  <c r="BB73" i="22"/>
  <c r="BA73" i="22"/>
  <c r="K73" i="22"/>
  <c r="I73" i="22"/>
  <c r="G73" i="22"/>
  <c r="BE72" i="22"/>
  <c r="BD72" i="22"/>
  <c r="BC72" i="22"/>
  <c r="BB72" i="22"/>
  <c r="BA72" i="22"/>
  <c r="K72" i="22"/>
  <c r="I72" i="22"/>
  <c r="G72" i="22"/>
  <c r="BE71" i="22"/>
  <c r="BD71" i="22"/>
  <c r="BC71" i="22"/>
  <c r="BB71" i="22"/>
  <c r="BA71" i="22"/>
  <c r="K71" i="22"/>
  <c r="I71" i="22"/>
  <c r="G71" i="22"/>
  <c r="BE70" i="22"/>
  <c r="BD70" i="22"/>
  <c r="BC70" i="22"/>
  <c r="BB70" i="22"/>
  <c r="BA70" i="22"/>
  <c r="K70" i="22"/>
  <c r="I70" i="22"/>
  <c r="G70" i="22"/>
  <c r="BE69" i="22"/>
  <c r="BD69" i="22"/>
  <c r="BC69" i="22"/>
  <c r="BB69" i="22"/>
  <c r="BA69" i="22"/>
  <c r="K69" i="22"/>
  <c r="I69" i="22"/>
  <c r="G69" i="22"/>
  <c r="BE68" i="22"/>
  <c r="BE75" i="22" s="1"/>
  <c r="I14" i="21" s="1"/>
  <c r="BD68" i="22"/>
  <c r="BC68" i="22"/>
  <c r="BB68" i="22"/>
  <c r="BA68" i="22"/>
  <c r="BA75" i="22" s="1"/>
  <c r="E14" i="21" s="1"/>
  <c r="K68" i="22"/>
  <c r="I68" i="22"/>
  <c r="G68" i="22"/>
  <c r="B14" i="21"/>
  <c r="A14" i="21"/>
  <c r="BD75" i="22"/>
  <c r="H14" i="21" s="1"/>
  <c r="BC75" i="22"/>
  <c r="G14" i="21" s="1"/>
  <c r="BB75" i="22"/>
  <c r="F14" i="21" s="1"/>
  <c r="K75" i="22"/>
  <c r="I75" i="22"/>
  <c r="G75" i="22"/>
  <c r="BE65" i="22"/>
  <c r="BD65" i="22"/>
  <c r="BC65" i="22"/>
  <c r="BB65" i="22"/>
  <c r="K65" i="22"/>
  <c r="I65" i="22"/>
  <c r="G65" i="22"/>
  <c r="BA65" i="22" s="1"/>
  <c r="BE64" i="22"/>
  <c r="BD64" i="22"/>
  <c r="BC64" i="22"/>
  <c r="BB64" i="22"/>
  <c r="K64" i="22"/>
  <c r="I64" i="22"/>
  <c r="G64" i="22"/>
  <c r="BA64" i="22" s="1"/>
  <c r="BE63" i="22"/>
  <c r="BD63" i="22"/>
  <c r="BC63" i="22"/>
  <c r="BB63" i="22"/>
  <c r="K63" i="22"/>
  <c r="I63" i="22"/>
  <c r="G63" i="22"/>
  <c r="BA63" i="22" s="1"/>
  <c r="BE62" i="22"/>
  <c r="BD62" i="22"/>
  <c r="BC62" i="22"/>
  <c r="BB62" i="22"/>
  <c r="BA62" i="22"/>
  <c r="K62" i="22"/>
  <c r="I62" i="22"/>
  <c r="G62" i="22"/>
  <c r="BE61" i="22"/>
  <c r="BD61" i="22"/>
  <c r="BC61" i="22"/>
  <c r="BB61" i="22"/>
  <c r="BA61" i="22"/>
  <c r="K61" i="22"/>
  <c r="I61" i="22"/>
  <c r="G61" i="22"/>
  <c r="BE60" i="22"/>
  <c r="BD60" i="22"/>
  <c r="BC60" i="22"/>
  <c r="BB60" i="22"/>
  <c r="BA60" i="22"/>
  <c r="K60" i="22"/>
  <c r="I60" i="22"/>
  <c r="G60" i="22"/>
  <c r="BE59" i="22"/>
  <c r="BD59" i="22"/>
  <c r="BC59" i="22"/>
  <c r="BB59" i="22"/>
  <c r="BA59" i="22"/>
  <c r="K59" i="22"/>
  <c r="I59" i="22"/>
  <c r="G59" i="22"/>
  <c r="BE58" i="22"/>
  <c r="BD58" i="22"/>
  <c r="BC58" i="22"/>
  <c r="BB58" i="22"/>
  <c r="BA58" i="22"/>
  <c r="K58" i="22"/>
  <c r="I58" i="22"/>
  <c r="G58" i="22"/>
  <c r="BE57" i="22"/>
  <c r="BD57" i="22"/>
  <c r="BC57" i="22"/>
  <c r="BB57" i="22"/>
  <c r="K57" i="22"/>
  <c r="I57" i="22"/>
  <c r="G57" i="22"/>
  <c r="BA57" i="22" s="1"/>
  <c r="BE56" i="22"/>
  <c r="BD56" i="22"/>
  <c r="BC56" i="22"/>
  <c r="BB56" i="22"/>
  <c r="K56" i="22"/>
  <c r="I56" i="22"/>
  <c r="G56" i="22"/>
  <c r="BA56" i="22" s="1"/>
  <c r="BA66" i="22" s="1"/>
  <c r="E13" i="21" s="1"/>
  <c r="BE55" i="22"/>
  <c r="BD55" i="22"/>
  <c r="BC55" i="22"/>
  <c r="BB55" i="22"/>
  <c r="BA55" i="22"/>
  <c r="K55" i="22"/>
  <c r="I55" i="22"/>
  <c r="G55" i="22"/>
  <c r="BE54" i="22"/>
  <c r="BD54" i="22"/>
  <c r="BC54" i="22"/>
  <c r="BC66" i="22" s="1"/>
  <c r="G13" i="21" s="1"/>
  <c r="BB54" i="22"/>
  <c r="BA54" i="22"/>
  <c r="K54" i="22"/>
  <c r="I54" i="22"/>
  <c r="G54" i="22"/>
  <c r="B13" i="21"/>
  <c r="A13" i="21"/>
  <c r="BE66" i="22"/>
  <c r="I13" i="21" s="1"/>
  <c r="BB66" i="22"/>
  <c r="F13" i="21" s="1"/>
  <c r="I66" i="22"/>
  <c r="G66" i="22"/>
  <c r="BE51" i="22"/>
  <c r="BD51" i="22"/>
  <c r="BC51" i="22"/>
  <c r="BC52" i="22" s="1"/>
  <c r="G12" i="21" s="1"/>
  <c r="BB51" i="22"/>
  <c r="K51" i="22"/>
  <c r="I51" i="22"/>
  <c r="I52" i="22" s="1"/>
  <c r="G51" i="22"/>
  <c r="BA51" i="22" s="1"/>
  <c r="B12" i="21"/>
  <c r="A12" i="21"/>
  <c r="BE52" i="22"/>
  <c r="I12" i="21" s="1"/>
  <c r="BD52" i="22"/>
  <c r="H12" i="21" s="1"/>
  <c r="BB52" i="22"/>
  <c r="F12" i="21" s="1"/>
  <c r="BA52" i="22"/>
  <c r="E12" i="21" s="1"/>
  <c r="K52" i="22"/>
  <c r="BE48" i="22"/>
  <c r="BD48" i="22"/>
  <c r="BC48" i="22"/>
  <c r="BB48" i="22"/>
  <c r="BA48" i="22"/>
  <c r="K48" i="22"/>
  <c r="I48" i="22"/>
  <c r="G48" i="22"/>
  <c r="BE47" i="22"/>
  <c r="BD47" i="22"/>
  <c r="BC47" i="22"/>
  <c r="BB47" i="22"/>
  <c r="BA47" i="22"/>
  <c r="K47" i="22"/>
  <c r="I47" i="22"/>
  <c r="G47" i="22"/>
  <c r="BE46" i="22"/>
  <c r="BD46" i="22"/>
  <c r="BC46" i="22"/>
  <c r="BB46" i="22"/>
  <c r="BA46" i="22"/>
  <c r="K46" i="22"/>
  <c r="I46" i="22"/>
  <c r="G46" i="22"/>
  <c r="BE45" i="22"/>
  <c r="BD45" i="22"/>
  <c r="BC45" i="22"/>
  <c r="BB45" i="22"/>
  <c r="BA45" i="22"/>
  <c r="K45" i="22"/>
  <c r="I45" i="22"/>
  <c r="G45" i="22"/>
  <c r="BE44" i="22"/>
  <c r="BD44" i="22"/>
  <c r="BC44" i="22"/>
  <c r="BB44" i="22"/>
  <c r="BA44" i="22"/>
  <c r="K44" i="22"/>
  <c r="I44" i="22"/>
  <c r="G44" i="22"/>
  <c r="BE43" i="22"/>
  <c r="BD43" i="22"/>
  <c r="BC43" i="22"/>
  <c r="BB43" i="22"/>
  <c r="BA43" i="22"/>
  <c r="K43" i="22"/>
  <c r="I43" i="22"/>
  <c r="G43" i="22"/>
  <c r="BE42" i="22"/>
  <c r="BD42" i="22"/>
  <c r="BC42" i="22"/>
  <c r="BB42" i="22"/>
  <c r="BA42" i="22"/>
  <c r="K42" i="22"/>
  <c r="I42" i="22"/>
  <c r="G42" i="22"/>
  <c r="BE41" i="22"/>
  <c r="BD41" i="22"/>
  <c r="BC41" i="22"/>
  <c r="BB41" i="22"/>
  <c r="BA41" i="22"/>
  <c r="K41" i="22"/>
  <c r="I41" i="22"/>
  <c r="G41" i="22"/>
  <c r="BE40" i="22"/>
  <c r="BD40" i="22"/>
  <c r="BC40" i="22"/>
  <c r="BB40" i="22"/>
  <c r="BA40" i="22"/>
  <c r="K40" i="22"/>
  <c r="I40" i="22"/>
  <c r="G40" i="22"/>
  <c r="BE39" i="22"/>
  <c r="BD39" i="22"/>
  <c r="BC39" i="22"/>
  <c r="BB39" i="22"/>
  <c r="BA39" i="22"/>
  <c r="K39" i="22"/>
  <c r="I39" i="22"/>
  <c r="G39" i="22"/>
  <c r="BE38" i="22"/>
  <c r="BD38" i="22"/>
  <c r="BC38" i="22"/>
  <c r="BB38" i="22"/>
  <c r="BA38" i="22"/>
  <c r="K38" i="22"/>
  <c r="I38" i="22"/>
  <c r="G38" i="22"/>
  <c r="BE37" i="22"/>
  <c r="BD37" i="22"/>
  <c r="BC37" i="22"/>
  <c r="BB37" i="22"/>
  <c r="BA37" i="22"/>
  <c r="K37" i="22"/>
  <c r="I37" i="22"/>
  <c r="G37" i="22"/>
  <c r="BE36" i="22"/>
  <c r="BD36" i="22"/>
  <c r="BC36" i="22"/>
  <c r="BB36" i="22"/>
  <c r="BA36" i="22"/>
  <c r="K36" i="22"/>
  <c r="I36" i="22"/>
  <c r="G36" i="22"/>
  <c r="BE35" i="22"/>
  <c r="BD35" i="22"/>
  <c r="BC35" i="22"/>
  <c r="BB35" i="22"/>
  <c r="BA35" i="22"/>
  <c r="K35" i="22"/>
  <c r="I35" i="22"/>
  <c r="G35" i="22"/>
  <c r="BE34" i="22"/>
  <c r="BD34" i="22"/>
  <c r="BC34" i="22"/>
  <c r="BB34" i="22"/>
  <c r="BA34" i="22"/>
  <c r="K34" i="22"/>
  <c r="I34" i="22"/>
  <c r="G34" i="22"/>
  <c r="BE33" i="22"/>
  <c r="BD33" i="22"/>
  <c r="BC33" i="22"/>
  <c r="BB33" i="22"/>
  <c r="BA33" i="22"/>
  <c r="K33" i="22"/>
  <c r="I33" i="22"/>
  <c r="G33" i="22"/>
  <c r="BE32" i="22"/>
  <c r="BD32" i="22"/>
  <c r="BC32" i="22"/>
  <c r="BB32" i="22"/>
  <c r="BA32" i="22"/>
  <c r="K32" i="22"/>
  <c r="I32" i="22"/>
  <c r="G32" i="22"/>
  <c r="BE31" i="22"/>
  <c r="BD31" i="22"/>
  <c r="BC31" i="22"/>
  <c r="BB31" i="22"/>
  <c r="BA31" i="22"/>
  <c r="K31" i="22"/>
  <c r="I31" i="22"/>
  <c r="G31" i="22"/>
  <c r="BE30" i="22"/>
  <c r="BD30" i="22"/>
  <c r="BC30" i="22"/>
  <c r="BB30" i="22"/>
  <c r="BA30" i="22"/>
  <c r="K30" i="22"/>
  <c r="I30" i="22"/>
  <c r="G30" i="22"/>
  <c r="BE29" i="22"/>
  <c r="BD29" i="22"/>
  <c r="BC29" i="22"/>
  <c r="BB29" i="22"/>
  <c r="BA29" i="22"/>
  <c r="K29" i="22"/>
  <c r="I29" i="22"/>
  <c r="G29" i="22"/>
  <c r="BE28" i="22"/>
  <c r="BD28" i="22"/>
  <c r="BC28" i="22"/>
  <c r="BB28" i="22"/>
  <c r="BA28" i="22"/>
  <c r="K28" i="22"/>
  <c r="I28" i="22"/>
  <c r="G28" i="22"/>
  <c r="BE27" i="22"/>
  <c r="BD27" i="22"/>
  <c r="BC27" i="22"/>
  <c r="BB27" i="22"/>
  <c r="BB49" i="22" s="1"/>
  <c r="BA27" i="22"/>
  <c r="K27" i="22"/>
  <c r="I27" i="22"/>
  <c r="G27" i="22"/>
  <c r="G49" i="22" s="1"/>
  <c r="F11" i="21"/>
  <c r="B11" i="21"/>
  <c r="A11" i="21"/>
  <c r="BE49" i="22"/>
  <c r="I11" i="21" s="1"/>
  <c r="BD49" i="22"/>
  <c r="H11" i="21" s="1"/>
  <c r="BC49" i="22"/>
  <c r="G11" i="21" s="1"/>
  <c r="BA49" i="22"/>
  <c r="E11" i="21" s="1"/>
  <c r="K49" i="22"/>
  <c r="I49" i="22"/>
  <c r="BE24" i="22"/>
  <c r="BE25" i="22" s="1"/>
  <c r="BD24" i="22"/>
  <c r="BC24" i="22"/>
  <c r="BB24" i="22"/>
  <c r="BA24" i="22"/>
  <c r="BA25" i="22" s="1"/>
  <c r="K24" i="22"/>
  <c r="K25" i="22" s="1"/>
  <c r="I24" i="22"/>
  <c r="G24" i="22"/>
  <c r="I10" i="21"/>
  <c r="E10" i="21"/>
  <c r="B10" i="21"/>
  <c r="A10" i="21"/>
  <c r="BD25" i="22"/>
  <c r="H10" i="21" s="1"/>
  <c r="BC25" i="22"/>
  <c r="G10" i="21" s="1"/>
  <c r="BB25" i="22"/>
  <c r="F10" i="21" s="1"/>
  <c r="I25" i="22"/>
  <c r="G25" i="22"/>
  <c r="BE21" i="22"/>
  <c r="BD21" i="22"/>
  <c r="BC21" i="22"/>
  <c r="BB21" i="22"/>
  <c r="K21" i="22"/>
  <c r="I21" i="22"/>
  <c r="G21" i="22"/>
  <c r="BA21" i="22" s="1"/>
  <c r="BE20" i="22"/>
  <c r="BD20" i="22"/>
  <c r="BC20" i="22"/>
  <c r="BB20" i="22"/>
  <c r="K20" i="22"/>
  <c r="K22" i="22" s="1"/>
  <c r="I20" i="22"/>
  <c r="G20" i="22"/>
  <c r="BA20" i="22" s="1"/>
  <c r="B9" i="21"/>
  <c r="A9" i="21"/>
  <c r="BE22" i="22"/>
  <c r="I9" i="21" s="1"/>
  <c r="BC22" i="22"/>
  <c r="G9" i="21" s="1"/>
  <c r="BB22" i="22"/>
  <c r="F9" i="21" s="1"/>
  <c r="I22" i="22"/>
  <c r="G22" i="22"/>
  <c r="BE17" i="22"/>
  <c r="BD17" i="22"/>
  <c r="BC17" i="22"/>
  <c r="BB17" i="22"/>
  <c r="K17" i="22"/>
  <c r="I17" i="22"/>
  <c r="G17" i="22"/>
  <c r="BA17" i="22" s="1"/>
  <c r="BA18" i="22" s="1"/>
  <c r="E8" i="21" s="1"/>
  <c r="BE16" i="22"/>
  <c r="BD16" i="22"/>
  <c r="BC16" i="22"/>
  <c r="BB16" i="22"/>
  <c r="K16" i="22"/>
  <c r="I16" i="22"/>
  <c r="I18" i="22" s="1"/>
  <c r="G16" i="22"/>
  <c r="BA16" i="22" s="1"/>
  <c r="B8" i="21"/>
  <c r="A8" i="21"/>
  <c r="BE18" i="22"/>
  <c r="I8" i="21" s="1"/>
  <c r="BD18" i="22"/>
  <c r="H8" i="21" s="1"/>
  <c r="BB18" i="22"/>
  <c r="F8" i="21" s="1"/>
  <c r="K18" i="22"/>
  <c r="G18" i="22"/>
  <c r="BE13" i="22"/>
  <c r="BD13" i="22"/>
  <c r="BC13" i="22"/>
  <c r="BB13" i="22"/>
  <c r="BA13" i="22"/>
  <c r="K13" i="22"/>
  <c r="I13" i="22"/>
  <c r="G13" i="22"/>
  <c r="BE12" i="22"/>
  <c r="BD12" i="22"/>
  <c r="BC12" i="22"/>
  <c r="BB12" i="22"/>
  <c r="BA12" i="22"/>
  <c r="K12" i="22"/>
  <c r="I12" i="22"/>
  <c r="G12" i="22"/>
  <c r="BE11" i="22"/>
  <c r="BD11" i="22"/>
  <c r="BC11" i="22"/>
  <c r="BB11" i="22"/>
  <c r="BA11" i="22"/>
  <c r="K11" i="22"/>
  <c r="I11" i="22"/>
  <c r="G11" i="22"/>
  <c r="BE10" i="22"/>
  <c r="BD10" i="22"/>
  <c r="BC10" i="22"/>
  <c r="BB10" i="22"/>
  <c r="BA10" i="22"/>
  <c r="K10" i="22"/>
  <c r="I10" i="22"/>
  <c r="G10" i="22"/>
  <c r="BE9" i="22"/>
  <c r="BD9" i="22"/>
  <c r="BC9" i="22"/>
  <c r="BB9" i="22"/>
  <c r="BA9" i="22"/>
  <c r="K9" i="22"/>
  <c r="I9" i="22"/>
  <c r="G9" i="22"/>
  <c r="BE8" i="22"/>
  <c r="BE14" i="22" s="1"/>
  <c r="I7" i="21" s="1"/>
  <c r="BD8" i="22"/>
  <c r="BC8" i="22"/>
  <c r="BB8" i="22"/>
  <c r="BB14" i="22" s="1"/>
  <c r="F7" i="21" s="1"/>
  <c r="BA8" i="22"/>
  <c r="K8" i="22"/>
  <c r="I8" i="22"/>
  <c r="G8" i="22"/>
  <c r="G14" i="22" s="1"/>
  <c r="B7" i="21"/>
  <c r="A7" i="21"/>
  <c r="BD14" i="22"/>
  <c r="H7" i="21" s="1"/>
  <c r="BC14" i="22"/>
  <c r="G7" i="21" s="1"/>
  <c r="BA14" i="22"/>
  <c r="E7" i="21" s="1"/>
  <c r="K14" i="22"/>
  <c r="I14" i="22"/>
  <c r="E4" i="22"/>
  <c r="F3" i="22"/>
  <c r="G23" i="20"/>
  <c r="C33" i="20"/>
  <c r="F33" i="20" s="1"/>
  <c r="C31" i="20"/>
  <c r="G7" i="20"/>
  <c r="H26" i="18"/>
  <c r="I25" i="18"/>
  <c r="G21" i="17"/>
  <c r="D21" i="17"/>
  <c r="I24" i="18"/>
  <c r="D20" i="17"/>
  <c r="I23" i="18"/>
  <c r="G20" i="17" s="1"/>
  <c r="D19" i="17"/>
  <c r="I22" i="18"/>
  <c r="G19" i="17" s="1"/>
  <c r="D18" i="17"/>
  <c r="I21" i="18"/>
  <c r="G18" i="17" s="1"/>
  <c r="G17" i="17"/>
  <c r="D17" i="17"/>
  <c r="I20" i="18"/>
  <c r="G16" i="17"/>
  <c r="D16" i="17"/>
  <c r="I19" i="18"/>
  <c r="D15" i="17"/>
  <c r="I18" i="18"/>
  <c r="G15" i="17" s="1"/>
  <c r="BE35" i="19"/>
  <c r="BD35" i="19"/>
  <c r="BD36" i="19" s="1"/>
  <c r="H12" i="18" s="1"/>
  <c r="BC35" i="19"/>
  <c r="BC36" i="19" s="1"/>
  <c r="G12" i="18" s="1"/>
  <c r="BA35" i="19"/>
  <c r="K35" i="19"/>
  <c r="K36" i="19" s="1"/>
  <c r="I35" i="19"/>
  <c r="I36" i="19" s="1"/>
  <c r="G35" i="19"/>
  <c r="BB35" i="19" s="1"/>
  <c r="BB36" i="19" s="1"/>
  <c r="F12" i="18" s="1"/>
  <c r="B12" i="18"/>
  <c r="A12" i="18"/>
  <c r="BE36" i="19"/>
  <c r="I12" i="18" s="1"/>
  <c r="BA36" i="19"/>
  <c r="E12" i="18" s="1"/>
  <c r="G36" i="19"/>
  <c r="BE32" i="19"/>
  <c r="BD32" i="19"/>
  <c r="BC32" i="19"/>
  <c r="BC33" i="19" s="1"/>
  <c r="G11" i="18" s="1"/>
  <c r="BB32" i="19"/>
  <c r="BB33" i="19" s="1"/>
  <c r="F11" i="18" s="1"/>
  <c r="K32" i="19"/>
  <c r="I32" i="19"/>
  <c r="I33" i="19" s="1"/>
  <c r="G32" i="19"/>
  <c r="BA32" i="19" s="1"/>
  <c r="BA33" i="19" s="1"/>
  <c r="E11" i="18" s="1"/>
  <c r="B11" i="18"/>
  <c r="A11" i="18"/>
  <c r="BE33" i="19"/>
  <c r="I11" i="18" s="1"/>
  <c r="BD33" i="19"/>
  <c r="H11" i="18" s="1"/>
  <c r="K33" i="19"/>
  <c r="BE29" i="19"/>
  <c r="BE30" i="19" s="1"/>
  <c r="I10" i="18" s="1"/>
  <c r="BD29" i="19"/>
  <c r="BC29" i="19"/>
  <c r="BB29" i="19"/>
  <c r="BB30" i="19" s="1"/>
  <c r="F10" i="18" s="1"/>
  <c r="BA29" i="19"/>
  <c r="BA30" i="19" s="1"/>
  <c r="E10" i="18" s="1"/>
  <c r="K29" i="19"/>
  <c r="I29" i="19"/>
  <c r="G29" i="19"/>
  <c r="G30" i="19" s="1"/>
  <c r="B10" i="18"/>
  <c r="A10" i="18"/>
  <c r="BD30" i="19"/>
  <c r="H10" i="18" s="1"/>
  <c r="BC30" i="19"/>
  <c r="G10" i="18" s="1"/>
  <c r="K30" i="19"/>
  <c r="I30" i="19"/>
  <c r="BE26" i="19"/>
  <c r="BD26" i="19"/>
  <c r="BC26" i="19"/>
  <c r="BB26" i="19"/>
  <c r="BA26" i="19"/>
  <c r="K26" i="19"/>
  <c r="I26" i="19"/>
  <c r="G26" i="19"/>
  <c r="BE25" i="19"/>
  <c r="BD25" i="19"/>
  <c r="BC25" i="19"/>
  <c r="BB25" i="19"/>
  <c r="BA25" i="19"/>
  <c r="K25" i="19"/>
  <c r="I25" i="19"/>
  <c r="G25" i="19"/>
  <c r="BE24" i="19"/>
  <c r="BD24" i="19"/>
  <c r="BC24" i="19"/>
  <c r="BB24" i="19"/>
  <c r="BA24" i="19"/>
  <c r="K24" i="19"/>
  <c r="I24" i="19"/>
  <c r="G24" i="19"/>
  <c r="BE23" i="19"/>
  <c r="BD23" i="19"/>
  <c r="BC23" i="19"/>
  <c r="BB23" i="19"/>
  <c r="BA23" i="19"/>
  <c r="K23" i="19"/>
  <c r="I23" i="19"/>
  <c r="G23" i="19"/>
  <c r="BE22" i="19"/>
  <c r="BD22" i="19"/>
  <c r="BC22" i="19"/>
  <c r="BB22" i="19"/>
  <c r="BA22" i="19"/>
  <c r="K22" i="19"/>
  <c r="I22" i="19"/>
  <c r="G22" i="19"/>
  <c r="BE21" i="19"/>
  <c r="BD21" i="19"/>
  <c r="BC21" i="19"/>
  <c r="BB21" i="19"/>
  <c r="BA21" i="19"/>
  <c r="K21" i="19"/>
  <c r="I21" i="19"/>
  <c r="G21" i="19"/>
  <c r="BE20" i="19"/>
  <c r="BD20" i="19"/>
  <c r="BC20" i="19"/>
  <c r="BB20" i="19"/>
  <c r="BA20" i="19"/>
  <c r="K20" i="19"/>
  <c r="I20" i="19"/>
  <c r="G20" i="19"/>
  <c r="BE19" i="19"/>
  <c r="BD19" i="19"/>
  <c r="BC19" i="19"/>
  <c r="BB19" i="19"/>
  <c r="BA19" i="19"/>
  <c r="K19" i="19"/>
  <c r="I19" i="19"/>
  <c r="G19" i="19"/>
  <c r="BE18" i="19"/>
  <c r="BD18" i="19"/>
  <c r="BC18" i="19"/>
  <c r="BB18" i="19"/>
  <c r="BA18" i="19"/>
  <c r="K18" i="19"/>
  <c r="I18" i="19"/>
  <c r="G18" i="19"/>
  <c r="BE17" i="19"/>
  <c r="BD17" i="19"/>
  <c r="BC17" i="19"/>
  <c r="BB17" i="19"/>
  <c r="BA17" i="19"/>
  <c r="K17" i="19"/>
  <c r="I17" i="19"/>
  <c r="G17" i="19"/>
  <c r="BE16" i="19"/>
  <c r="BD16" i="19"/>
  <c r="BC16" i="19"/>
  <c r="BB16" i="19"/>
  <c r="BA16" i="19"/>
  <c r="K16" i="19"/>
  <c r="I16" i="19"/>
  <c r="G16" i="19"/>
  <c r="BE15" i="19"/>
  <c r="BE27" i="19" s="1"/>
  <c r="I9" i="18" s="1"/>
  <c r="BD15" i="19"/>
  <c r="BD27" i="19" s="1"/>
  <c r="H9" i="18" s="1"/>
  <c r="BC15" i="19"/>
  <c r="BB15" i="19"/>
  <c r="BA15" i="19"/>
  <c r="BA27" i="19" s="1"/>
  <c r="E9" i="18" s="1"/>
  <c r="K15" i="19"/>
  <c r="K27" i="19" s="1"/>
  <c r="I15" i="19"/>
  <c r="G15" i="19"/>
  <c r="B9" i="18"/>
  <c r="A9" i="18"/>
  <c r="BC27" i="19"/>
  <c r="G9" i="18" s="1"/>
  <c r="BB27" i="19"/>
  <c r="F9" i="18" s="1"/>
  <c r="I27" i="19"/>
  <c r="G27" i="19"/>
  <c r="BE12" i="19"/>
  <c r="BD12" i="19"/>
  <c r="BC12" i="19"/>
  <c r="BB12" i="19"/>
  <c r="K12" i="19"/>
  <c r="I12" i="19"/>
  <c r="G12" i="19"/>
  <c r="BA12" i="19" s="1"/>
  <c r="BE11" i="19"/>
  <c r="BD11" i="19"/>
  <c r="BD13" i="19" s="1"/>
  <c r="H8" i="18" s="1"/>
  <c r="BC11" i="19"/>
  <c r="BC13" i="19" s="1"/>
  <c r="G8" i="18" s="1"/>
  <c r="BB11" i="19"/>
  <c r="K11" i="19"/>
  <c r="K13" i="19" s="1"/>
  <c r="I11" i="19"/>
  <c r="I13" i="19" s="1"/>
  <c r="G11" i="19"/>
  <c r="BA11" i="19" s="1"/>
  <c r="B8" i="18"/>
  <c r="A8" i="18"/>
  <c r="BE13" i="19"/>
  <c r="I8" i="18" s="1"/>
  <c r="BB13" i="19"/>
  <c r="F8" i="18" s="1"/>
  <c r="G13" i="19"/>
  <c r="BE8" i="19"/>
  <c r="BD8" i="19"/>
  <c r="BC8" i="19"/>
  <c r="BC9" i="19" s="1"/>
  <c r="G7" i="18" s="1"/>
  <c r="BB8" i="19"/>
  <c r="BB9" i="19" s="1"/>
  <c r="F7" i="18" s="1"/>
  <c r="K8" i="19"/>
  <c r="I8" i="19"/>
  <c r="I9" i="19" s="1"/>
  <c r="G8" i="19"/>
  <c r="BA8" i="19" s="1"/>
  <c r="BA9" i="19" s="1"/>
  <c r="E7" i="18" s="1"/>
  <c r="B7" i="18"/>
  <c r="A7" i="18"/>
  <c r="BE9" i="19"/>
  <c r="I7" i="18" s="1"/>
  <c r="BD9" i="19"/>
  <c r="H7" i="18" s="1"/>
  <c r="K9" i="19"/>
  <c r="E4" i="19"/>
  <c r="F3" i="19"/>
  <c r="G23" i="17"/>
  <c r="C33" i="17"/>
  <c r="F33" i="17" s="1"/>
  <c r="C31" i="17"/>
  <c r="G7" i="17"/>
  <c r="H27" i="15"/>
  <c r="G23" i="14" s="1"/>
  <c r="I26" i="15"/>
  <c r="G21" i="14"/>
  <c r="D21" i="14"/>
  <c r="I25" i="15"/>
  <c r="G20" i="14"/>
  <c r="D20" i="14"/>
  <c r="I24" i="15"/>
  <c r="D19" i="14"/>
  <c r="I23" i="15"/>
  <c r="G19" i="14" s="1"/>
  <c r="D18" i="14"/>
  <c r="I22" i="15"/>
  <c r="G18" i="14" s="1"/>
  <c r="G17" i="14"/>
  <c r="D17" i="14"/>
  <c r="I21" i="15"/>
  <c r="G16" i="14"/>
  <c r="D16" i="14"/>
  <c r="I20" i="15"/>
  <c r="D15" i="14"/>
  <c r="I19" i="15"/>
  <c r="G15" i="14" s="1"/>
  <c r="BE80" i="16"/>
  <c r="BD80" i="16"/>
  <c r="BC80" i="16"/>
  <c r="BA80" i="16"/>
  <c r="K80" i="16"/>
  <c r="I80" i="16"/>
  <c r="G80" i="16"/>
  <c r="BB80" i="16" s="1"/>
  <c r="BE79" i="16"/>
  <c r="BD79" i="16"/>
  <c r="BC79" i="16"/>
  <c r="BA79" i="16"/>
  <c r="K79" i="16"/>
  <c r="I79" i="16"/>
  <c r="G79" i="16"/>
  <c r="BB79" i="16" s="1"/>
  <c r="BE78" i="16"/>
  <c r="BD78" i="16"/>
  <c r="BC78" i="16"/>
  <c r="BA78" i="16"/>
  <c r="K78" i="16"/>
  <c r="I78" i="16"/>
  <c r="G78" i="16"/>
  <c r="BB78" i="16" s="1"/>
  <c r="BE77" i="16"/>
  <c r="BD77" i="16"/>
  <c r="BC77" i="16"/>
  <c r="BA77" i="16"/>
  <c r="K77" i="16"/>
  <c r="I77" i="16"/>
  <c r="G77" i="16"/>
  <c r="BB77" i="16" s="1"/>
  <c r="BE76" i="16"/>
  <c r="BD76" i="16"/>
  <c r="BC76" i="16"/>
  <c r="BA76" i="16"/>
  <c r="K76" i="16"/>
  <c r="I76" i="16"/>
  <c r="G76" i="16"/>
  <c r="BB76" i="16" s="1"/>
  <c r="BE75" i="16"/>
  <c r="BD75" i="16"/>
  <c r="BC75" i="16"/>
  <c r="BA75" i="16"/>
  <c r="K75" i="16"/>
  <c r="I75" i="16"/>
  <c r="G75" i="16"/>
  <c r="BB75" i="16" s="1"/>
  <c r="BE74" i="16"/>
  <c r="BD74" i="16"/>
  <c r="BC74" i="16"/>
  <c r="BA74" i="16"/>
  <c r="K74" i="16"/>
  <c r="I74" i="16"/>
  <c r="G74" i="16"/>
  <c r="BB74" i="16" s="1"/>
  <c r="BE73" i="16"/>
  <c r="BD73" i="16"/>
  <c r="BC73" i="16"/>
  <c r="BA73" i="16"/>
  <c r="K73" i="16"/>
  <c r="I73" i="16"/>
  <c r="G73" i="16"/>
  <c r="BB73" i="16" s="1"/>
  <c r="BE72" i="16"/>
  <c r="BD72" i="16"/>
  <c r="BC72" i="16"/>
  <c r="BA72" i="16"/>
  <c r="K72" i="16"/>
  <c r="I72" i="16"/>
  <c r="G72" i="16"/>
  <c r="BB72" i="16" s="1"/>
  <c r="BE71" i="16"/>
  <c r="BE81" i="16" s="1"/>
  <c r="I13" i="15" s="1"/>
  <c r="BD71" i="16"/>
  <c r="BC71" i="16"/>
  <c r="BC81" i="16" s="1"/>
  <c r="G13" i="15" s="1"/>
  <c r="BA71" i="16"/>
  <c r="BA81" i="16" s="1"/>
  <c r="E13" i="15" s="1"/>
  <c r="K71" i="16"/>
  <c r="I71" i="16"/>
  <c r="I81" i="16" s="1"/>
  <c r="G71" i="16"/>
  <c r="BB71" i="16" s="1"/>
  <c r="BB81" i="16" s="1"/>
  <c r="F13" i="15" s="1"/>
  <c r="B13" i="15"/>
  <c r="A13" i="15"/>
  <c r="BD81" i="16"/>
  <c r="H13" i="15" s="1"/>
  <c r="K81" i="16"/>
  <c r="G81" i="16"/>
  <c r="BE68" i="16"/>
  <c r="BD68" i="16"/>
  <c r="BC68" i="16"/>
  <c r="BA68" i="16"/>
  <c r="K68" i="16"/>
  <c r="I68" i="16"/>
  <c r="G68" i="16"/>
  <c r="BB68" i="16" s="1"/>
  <c r="BE67" i="16"/>
  <c r="BD67" i="16"/>
  <c r="BC67" i="16"/>
  <c r="BA67" i="16"/>
  <c r="K67" i="16"/>
  <c r="I67" i="16"/>
  <c r="G67" i="16"/>
  <c r="BB67" i="16" s="1"/>
  <c r="BE66" i="16"/>
  <c r="BD66" i="16"/>
  <c r="BC66" i="16"/>
  <c r="BA66" i="16"/>
  <c r="K66" i="16"/>
  <c r="I66" i="16"/>
  <c r="G66" i="16"/>
  <c r="BB66" i="16" s="1"/>
  <c r="BE65" i="16"/>
  <c r="BD65" i="16"/>
  <c r="BC65" i="16"/>
  <c r="BA65" i="16"/>
  <c r="K65" i="16"/>
  <c r="I65" i="16"/>
  <c r="G65" i="16"/>
  <c r="BB65" i="16" s="1"/>
  <c r="BE64" i="16"/>
  <c r="BD64" i="16"/>
  <c r="BC64" i="16"/>
  <c r="BA64" i="16"/>
  <c r="K64" i="16"/>
  <c r="I64" i="16"/>
  <c r="G64" i="16"/>
  <c r="BB64" i="16" s="1"/>
  <c r="BE63" i="16"/>
  <c r="BD63" i="16"/>
  <c r="BC63" i="16"/>
  <c r="BA63" i="16"/>
  <c r="K63" i="16"/>
  <c r="I63" i="16"/>
  <c r="G63" i="16"/>
  <c r="BB63" i="16" s="1"/>
  <c r="BE62" i="16"/>
  <c r="BD62" i="16"/>
  <c r="BC62" i="16"/>
  <c r="BA62" i="16"/>
  <c r="K62" i="16"/>
  <c r="I62" i="16"/>
  <c r="G62" i="16"/>
  <c r="BB62" i="16" s="1"/>
  <c r="BE61" i="16"/>
  <c r="BD61" i="16"/>
  <c r="BC61" i="16"/>
  <c r="BA61" i="16"/>
  <c r="K61" i="16"/>
  <c r="I61" i="16"/>
  <c r="G61" i="16"/>
  <c r="BB61" i="16" s="1"/>
  <c r="BE60" i="16"/>
  <c r="BD60" i="16"/>
  <c r="BC60" i="16"/>
  <c r="BA60" i="16"/>
  <c r="K60" i="16"/>
  <c r="I60" i="16"/>
  <c r="G60" i="16"/>
  <c r="BB60" i="16" s="1"/>
  <c r="BE59" i="16"/>
  <c r="BD59" i="16"/>
  <c r="BD69" i="16" s="1"/>
  <c r="H12" i="15" s="1"/>
  <c r="BC59" i="16"/>
  <c r="BA59" i="16"/>
  <c r="K59" i="16"/>
  <c r="K69" i="16" s="1"/>
  <c r="I59" i="16"/>
  <c r="G59" i="16"/>
  <c r="G69" i="16" s="1"/>
  <c r="B12" i="15"/>
  <c r="A12" i="15"/>
  <c r="BE69" i="16"/>
  <c r="I12" i="15" s="1"/>
  <c r="BC69" i="16"/>
  <c r="G12" i="15" s="1"/>
  <c r="BA69" i="16"/>
  <c r="E12" i="15" s="1"/>
  <c r="I69" i="16"/>
  <c r="BE56" i="16"/>
  <c r="BD56" i="16"/>
  <c r="BC56" i="16"/>
  <c r="BA56" i="16"/>
  <c r="K56" i="16"/>
  <c r="I56" i="16"/>
  <c r="G56" i="16"/>
  <c r="BB56" i="16" s="1"/>
  <c r="BE55" i="16"/>
  <c r="BD55" i="16"/>
  <c r="BC55" i="16"/>
  <c r="BA55" i="16"/>
  <c r="K55" i="16"/>
  <c r="I55" i="16"/>
  <c r="G55" i="16"/>
  <c r="BB55" i="16" s="1"/>
  <c r="BE54" i="16"/>
  <c r="BD54" i="16"/>
  <c r="BC54" i="16"/>
  <c r="BA54" i="16"/>
  <c r="K54" i="16"/>
  <c r="I54" i="16"/>
  <c r="G54" i="16"/>
  <c r="BB54" i="16" s="1"/>
  <c r="BE53" i="16"/>
  <c r="BD53" i="16"/>
  <c r="BC53" i="16"/>
  <c r="BA53" i="16"/>
  <c r="K53" i="16"/>
  <c r="I53" i="16"/>
  <c r="G53" i="16"/>
  <c r="BB53" i="16" s="1"/>
  <c r="BE52" i="16"/>
  <c r="BD52" i="16"/>
  <c r="BC52" i="16"/>
  <c r="BA52" i="16"/>
  <c r="K52" i="16"/>
  <c r="I52" i="16"/>
  <c r="G52" i="16"/>
  <c r="BB52" i="16" s="1"/>
  <c r="BE51" i="16"/>
  <c r="BD51" i="16"/>
  <c r="BC51" i="16"/>
  <c r="BA51" i="16"/>
  <c r="K51" i="16"/>
  <c r="I51" i="16"/>
  <c r="G51" i="16"/>
  <c r="BB51" i="16" s="1"/>
  <c r="BE50" i="16"/>
  <c r="BD50" i="16"/>
  <c r="BC50" i="16"/>
  <c r="BA50" i="16"/>
  <c r="K50" i="16"/>
  <c r="I50" i="16"/>
  <c r="G50" i="16"/>
  <c r="BB50" i="16" s="1"/>
  <c r="BE49" i="16"/>
  <c r="BD49" i="16"/>
  <c r="BC49" i="16"/>
  <c r="BA49" i="16"/>
  <c r="K49" i="16"/>
  <c r="I49" i="16"/>
  <c r="G49" i="16"/>
  <c r="BB49" i="16" s="1"/>
  <c r="BE48" i="16"/>
  <c r="BD48" i="16"/>
  <c r="BC48" i="16"/>
  <c r="BA48" i="16"/>
  <c r="K48" i="16"/>
  <c r="I48" i="16"/>
  <c r="G48" i="16"/>
  <c r="BB48" i="16" s="1"/>
  <c r="BE47" i="16"/>
  <c r="BE57" i="16" s="1"/>
  <c r="I11" i="15" s="1"/>
  <c r="BD47" i="16"/>
  <c r="BC47" i="16"/>
  <c r="BC57" i="16" s="1"/>
  <c r="G11" i="15" s="1"/>
  <c r="BA47" i="16"/>
  <c r="BA57" i="16" s="1"/>
  <c r="E11" i="15" s="1"/>
  <c r="K47" i="16"/>
  <c r="I47" i="16"/>
  <c r="I57" i="16" s="1"/>
  <c r="G47" i="16"/>
  <c r="BB47" i="16" s="1"/>
  <c r="B11" i="15"/>
  <c r="A11" i="15"/>
  <c r="BD57" i="16"/>
  <c r="H11" i="15" s="1"/>
  <c r="K57" i="16"/>
  <c r="G57" i="16"/>
  <c r="BE44" i="16"/>
  <c r="BD44" i="16"/>
  <c r="BC44" i="16"/>
  <c r="BA44" i="16"/>
  <c r="K44" i="16"/>
  <c r="I44" i="16"/>
  <c r="G44" i="16"/>
  <c r="BB44" i="16" s="1"/>
  <c r="BE43" i="16"/>
  <c r="BD43" i="16"/>
  <c r="BC43" i="16"/>
  <c r="BA43" i="16"/>
  <c r="K43" i="16"/>
  <c r="I43" i="16"/>
  <c r="G43" i="16"/>
  <c r="BB43" i="16" s="1"/>
  <c r="BE42" i="16"/>
  <c r="BD42" i="16"/>
  <c r="BC42" i="16"/>
  <c r="BA42" i="16"/>
  <c r="K42" i="16"/>
  <c r="I42" i="16"/>
  <c r="G42" i="16"/>
  <c r="BB42" i="16" s="1"/>
  <c r="BE41" i="16"/>
  <c r="BD41" i="16"/>
  <c r="BC41" i="16"/>
  <c r="BA41" i="16"/>
  <c r="K41" i="16"/>
  <c r="I41" i="16"/>
  <c r="G41" i="16"/>
  <c r="BB41" i="16" s="1"/>
  <c r="BE40" i="16"/>
  <c r="BD40" i="16"/>
  <c r="BC40" i="16"/>
  <c r="BA40" i="16"/>
  <c r="K40" i="16"/>
  <c r="I40" i="16"/>
  <c r="G40" i="16"/>
  <c r="BB40" i="16" s="1"/>
  <c r="BE39" i="16"/>
  <c r="BD39" i="16"/>
  <c r="BC39" i="16"/>
  <c r="BA39" i="16"/>
  <c r="K39" i="16"/>
  <c r="I39" i="16"/>
  <c r="G39" i="16"/>
  <c r="BB39" i="16" s="1"/>
  <c r="BE38" i="16"/>
  <c r="BD38" i="16"/>
  <c r="BC38" i="16"/>
  <c r="BA38" i="16"/>
  <c r="K38" i="16"/>
  <c r="I38" i="16"/>
  <c r="G38" i="16"/>
  <c r="BB38" i="16" s="1"/>
  <c r="BE37" i="16"/>
  <c r="BD37" i="16"/>
  <c r="BC37" i="16"/>
  <c r="BA37" i="16"/>
  <c r="K37" i="16"/>
  <c r="I37" i="16"/>
  <c r="G37" i="16"/>
  <c r="BB37" i="16" s="1"/>
  <c r="BE36" i="16"/>
  <c r="BD36" i="16"/>
  <c r="BC36" i="16"/>
  <c r="BA36" i="16"/>
  <c r="K36" i="16"/>
  <c r="I36" i="16"/>
  <c r="G36" i="16"/>
  <c r="BB36" i="16" s="1"/>
  <c r="BE35" i="16"/>
  <c r="BD35" i="16"/>
  <c r="BC35" i="16"/>
  <c r="BA35" i="16"/>
  <c r="K35" i="16"/>
  <c r="I35" i="16"/>
  <c r="G35" i="16"/>
  <c r="BB35" i="16" s="1"/>
  <c r="BE34" i="16"/>
  <c r="BD34" i="16"/>
  <c r="BD45" i="16" s="1"/>
  <c r="H10" i="15" s="1"/>
  <c r="BC34" i="16"/>
  <c r="BA34" i="16"/>
  <c r="K34" i="16"/>
  <c r="K45" i="16" s="1"/>
  <c r="I34" i="16"/>
  <c r="G34" i="16"/>
  <c r="G45" i="16" s="1"/>
  <c r="B10" i="15"/>
  <c r="A10" i="15"/>
  <c r="BE45" i="16"/>
  <c r="I10" i="15" s="1"/>
  <c r="BC45" i="16"/>
  <c r="G10" i="15" s="1"/>
  <c r="BA45" i="16"/>
  <c r="E10" i="15" s="1"/>
  <c r="I45" i="16"/>
  <c r="BE31" i="16"/>
  <c r="BD31" i="16"/>
  <c r="BC31" i="16"/>
  <c r="BA31" i="16"/>
  <c r="K31" i="16"/>
  <c r="I31" i="16"/>
  <c r="G31" i="16"/>
  <c r="BB31" i="16" s="1"/>
  <c r="BE30" i="16"/>
  <c r="BD30" i="16"/>
  <c r="BC30" i="16"/>
  <c r="BA30" i="16"/>
  <c r="K30" i="16"/>
  <c r="I30" i="16"/>
  <c r="G30" i="16"/>
  <c r="BB30" i="16" s="1"/>
  <c r="BE29" i="16"/>
  <c r="BD29" i="16"/>
  <c r="BC29" i="16"/>
  <c r="BA29" i="16"/>
  <c r="K29" i="16"/>
  <c r="I29" i="16"/>
  <c r="G29" i="16"/>
  <c r="BB29" i="16" s="1"/>
  <c r="BE28" i="16"/>
  <c r="BD28" i="16"/>
  <c r="BC28" i="16"/>
  <c r="BA28" i="16"/>
  <c r="K28" i="16"/>
  <c r="I28" i="16"/>
  <c r="G28" i="16"/>
  <c r="BB28" i="16" s="1"/>
  <c r="BE27" i="16"/>
  <c r="BD27" i="16"/>
  <c r="BC27" i="16"/>
  <c r="BA27" i="16"/>
  <c r="K27" i="16"/>
  <c r="I27" i="16"/>
  <c r="G27" i="16"/>
  <c r="BB27" i="16" s="1"/>
  <c r="BE26" i="16"/>
  <c r="BD26" i="16"/>
  <c r="BC26" i="16"/>
  <c r="BA26" i="16"/>
  <c r="K26" i="16"/>
  <c r="I26" i="16"/>
  <c r="G26" i="16"/>
  <c r="BB26" i="16" s="1"/>
  <c r="BE25" i="16"/>
  <c r="BD25" i="16"/>
  <c r="BC25" i="16"/>
  <c r="BA25" i="16"/>
  <c r="K25" i="16"/>
  <c r="I25" i="16"/>
  <c r="G25" i="16"/>
  <c r="BB25" i="16" s="1"/>
  <c r="BE24" i="16"/>
  <c r="BD24" i="16"/>
  <c r="BC24" i="16"/>
  <c r="BA24" i="16"/>
  <c r="K24" i="16"/>
  <c r="I24" i="16"/>
  <c r="G24" i="16"/>
  <c r="BB24" i="16" s="1"/>
  <c r="BE23" i="16"/>
  <c r="BD23" i="16"/>
  <c r="BC23" i="16"/>
  <c r="BA23" i="16"/>
  <c r="K23" i="16"/>
  <c r="I23" i="16"/>
  <c r="G23" i="16"/>
  <c r="BB23" i="16" s="1"/>
  <c r="BE22" i="16"/>
  <c r="BD22" i="16"/>
  <c r="BC22" i="16"/>
  <c r="BA22" i="16"/>
  <c r="K22" i="16"/>
  <c r="I22" i="16"/>
  <c r="G22" i="16"/>
  <c r="BB22" i="16" s="1"/>
  <c r="BE21" i="16"/>
  <c r="BD21" i="16"/>
  <c r="BC21" i="16"/>
  <c r="BA21" i="16"/>
  <c r="K21" i="16"/>
  <c r="I21" i="16"/>
  <c r="G21" i="16"/>
  <c r="BB21" i="16" s="1"/>
  <c r="BE20" i="16"/>
  <c r="BD20" i="16"/>
  <c r="BC20" i="16"/>
  <c r="BA20" i="16"/>
  <c r="K20" i="16"/>
  <c r="I20" i="16"/>
  <c r="G20" i="16"/>
  <c r="BB20" i="16" s="1"/>
  <c r="BE19" i="16"/>
  <c r="BD19" i="16"/>
  <c r="BC19" i="16"/>
  <c r="BA19" i="16"/>
  <c r="K19" i="16"/>
  <c r="I19" i="16"/>
  <c r="G19" i="16"/>
  <c r="BB19" i="16" s="1"/>
  <c r="BE18" i="16"/>
  <c r="BD18" i="16"/>
  <c r="BC18" i="16"/>
  <c r="BA18" i="16"/>
  <c r="K18" i="16"/>
  <c r="I18" i="16"/>
  <c r="G18" i="16"/>
  <c r="BB18" i="16" s="1"/>
  <c r="BE17" i="16"/>
  <c r="BD17" i="16"/>
  <c r="BC17" i="16"/>
  <c r="BA17" i="16"/>
  <c r="K17" i="16"/>
  <c r="I17" i="16"/>
  <c r="G17" i="16"/>
  <c r="BB17" i="16" s="1"/>
  <c r="BE16" i="16"/>
  <c r="BE32" i="16" s="1"/>
  <c r="I9" i="15" s="1"/>
  <c r="BD16" i="16"/>
  <c r="BC16" i="16"/>
  <c r="BC32" i="16" s="1"/>
  <c r="G9" i="15" s="1"/>
  <c r="BA16" i="16"/>
  <c r="BA32" i="16" s="1"/>
  <c r="E9" i="15" s="1"/>
  <c r="K16" i="16"/>
  <c r="I16" i="16"/>
  <c r="I32" i="16" s="1"/>
  <c r="G16" i="16"/>
  <c r="BB16" i="16" s="1"/>
  <c r="B9" i="15"/>
  <c r="A9" i="15"/>
  <c r="BD32" i="16"/>
  <c r="H9" i="15" s="1"/>
  <c r="K32" i="16"/>
  <c r="G32" i="16"/>
  <c r="BE13" i="16"/>
  <c r="BD13" i="16"/>
  <c r="BD14" i="16" s="1"/>
  <c r="H8" i="15" s="1"/>
  <c r="BC13" i="16"/>
  <c r="BB13" i="16"/>
  <c r="BB14" i="16" s="1"/>
  <c r="F8" i="15" s="1"/>
  <c r="K13" i="16"/>
  <c r="K14" i="16" s="1"/>
  <c r="I13" i="16"/>
  <c r="G13" i="16"/>
  <c r="BA13" i="16" s="1"/>
  <c r="BA14" i="16" s="1"/>
  <c r="E8" i="15" s="1"/>
  <c r="B8" i="15"/>
  <c r="A8" i="15"/>
  <c r="BE14" i="16"/>
  <c r="I8" i="15" s="1"/>
  <c r="BC14" i="16"/>
  <c r="G8" i="15" s="1"/>
  <c r="I14" i="16"/>
  <c r="BE10" i="16"/>
  <c r="BD10" i="16"/>
  <c r="BC10" i="16"/>
  <c r="BB10" i="16"/>
  <c r="BA10" i="16"/>
  <c r="K10" i="16"/>
  <c r="I10" i="16"/>
  <c r="G10" i="16"/>
  <c r="BE9" i="16"/>
  <c r="BD9" i="16"/>
  <c r="BC9" i="16"/>
  <c r="BB9" i="16"/>
  <c r="BA9" i="16"/>
  <c r="K9" i="16"/>
  <c r="I9" i="16"/>
  <c r="G9" i="16"/>
  <c r="BE8" i="16"/>
  <c r="BE11" i="16" s="1"/>
  <c r="I7" i="15" s="1"/>
  <c r="BD8" i="16"/>
  <c r="BC8" i="16"/>
  <c r="BC11" i="16" s="1"/>
  <c r="G7" i="15" s="1"/>
  <c r="BB8" i="16"/>
  <c r="BA8" i="16"/>
  <c r="BA11" i="16" s="1"/>
  <c r="E7" i="15" s="1"/>
  <c r="K8" i="16"/>
  <c r="I8" i="16"/>
  <c r="I11" i="16" s="1"/>
  <c r="G8" i="16"/>
  <c r="B7" i="15"/>
  <c r="A7" i="15"/>
  <c r="BD11" i="16"/>
  <c r="H7" i="15" s="1"/>
  <c r="BB11" i="16"/>
  <c r="F7" i="15" s="1"/>
  <c r="K11" i="16"/>
  <c r="G11" i="16"/>
  <c r="E4" i="16"/>
  <c r="F3" i="16"/>
  <c r="C33" i="14"/>
  <c r="F33" i="14" s="1"/>
  <c r="C31" i="14"/>
  <c r="G7" i="14"/>
  <c r="H31" i="12"/>
  <c r="I30" i="12"/>
  <c r="D21" i="11"/>
  <c r="I29" i="12"/>
  <c r="G21" i="11" s="1"/>
  <c r="D20" i="11"/>
  <c r="I28" i="12"/>
  <c r="G20" i="11" s="1"/>
  <c r="G19" i="11"/>
  <c r="D19" i="11"/>
  <c r="I27" i="12"/>
  <c r="G18" i="11"/>
  <c r="D18" i="11"/>
  <c r="I26" i="12"/>
  <c r="D17" i="11"/>
  <c r="I25" i="12"/>
  <c r="G17" i="11" s="1"/>
  <c r="D16" i="11"/>
  <c r="I24" i="12"/>
  <c r="G16" i="11" s="1"/>
  <c r="G15" i="11"/>
  <c r="D15" i="11"/>
  <c r="I23" i="12"/>
  <c r="BE82" i="13"/>
  <c r="BD82" i="13"/>
  <c r="BC82" i="13"/>
  <c r="BA82" i="13"/>
  <c r="K82" i="13"/>
  <c r="I82" i="13"/>
  <c r="G82" i="13"/>
  <c r="BB82" i="13" s="1"/>
  <c r="BE81" i="13"/>
  <c r="BD81" i="13"/>
  <c r="BC81" i="13"/>
  <c r="BA81" i="13"/>
  <c r="K81" i="13"/>
  <c r="I81" i="13"/>
  <c r="G81" i="13"/>
  <c r="BB81" i="13" s="1"/>
  <c r="BE80" i="13"/>
  <c r="BD80" i="13"/>
  <c r="BC80" i="13"/>
  <c r="BA80" i="13"/>
  <c r="K80" i="13"/>
  <c r="I80" i="13"/>
  <c r="G80" i="13"/>
  <c r="BB80" i="13" s="1"/>
  <c r="BE79" i="13"/>
  <c r="BD79" i="13"/>
  <c r="BC79" i="13"/>
  <c r="BA79" i="13"/>
  <c r="K79" i="13"/>
  <c r="I79" i="13"/>
  <c r="G79" i="13"/>
  <c r="BB79" i="13" s="1"/>
  <c r="BE78" i="13"/>
  <c r="BD78" i="13"/>
  <c r="BC78" i="13"/>
  <c r="BA78" i="13"/>
  <c r="K78" i="13"/>
  <c r="I78" i="13"/>
  <c r="G78" i="13"/>
  <c r="BB78" i="13" s="1"/>
  <c r="BE77" i="13"/>
  <c r="BD77" i="13"/>
  <c r="BC77" i="13"/>
  <c r="BA77" i="13"/>
  <c r="K77" i="13"/>
  <c r="I77" i="13"/>
  <c r="G77" i="13"/>
  <c r="BB77" i="13" s="1"/>
  <c r="BE76" i="13"/>
  <c r="BD76" i="13"/>
  <c r="BC76" i="13"/>
  <c r="BA76" i="13"/>
  <c r="K76" i="13"/>
  <c r="I76" i="13"/>
  <c r="G76" i="13"/>
  <c r="BB76" i="13" s="1"/>
  <c r="BE75" i="13"/>
  <c r="BD75" i="13"/>
  <c r="BD83" i="13" s="1"/>
  <c r="H17" i="12" s="1"/>
  <c r="BC75" i="13"/>
  <c r="BC83" i="13" s="1"/>
  <c r="G17" i="12" s="1"/>
  <c r="BA75" i="13"/>
  <c r="K75" i="13"/>
  <c r="K83" i="13" s="1"/>
  <c r="I75" i="13"/>
  <c r="I83" i="13" s="1"/>
  <c r="G75" i="13"/>
  <c r="BB75" i="13" s="1"/>
  <c r="BB83" i="13" s="1"/>
  <c r="F17" i="12" s="1"/>
  <c r="B17" i="12"/>
  <c r="A17" i="12"/>
  <c r="BE83" i="13"/>
  <c r="I17" i="12" s="1"/>
  <c r="BA83" i="13"/>
  <c r="E17" i="12" s="1"/>
  <c r="G83" i="13"/>
  <c r="BE72" i="13"/>
  <c r="BD72" i="13"/>
  <c r="BC72" i="13"/>
  <c r="BA72" i="13"/>
  <c r="K72" i="13"/>
  <c r="I72" i="13"/>
  <c r="G72" i="13"/>
  <c r="BB72" i="13" s="1"/>
  <c r="BE71" i="13"/>
  <c r="BD71" i="13"/>
  <c r="BC71" i="13"/>
  <c r="BC73" i="13" s="1"/>
  <c r="G16" i="12" s="1"/>
  <c r="BB71" i="13"/>
  <c r="BB73" i="13" s="1"/>
  <c r="F16" i="12" s="1"/>
  <c r="BA71" i="13"/>
  <c r="K71" i="13"/>
  <c r="I71" i="13"/>
  <c r="I73" i="13" s="1"/>
  <c r="G71" i="13"/>
  <c r="G73" i="13" s="1"/>
  <c r="B16" i="12"/>
  <c r="A16" i="12"/>
  <c r="BE73" i="13"/>
  <c r="I16" i="12" s="1"/>
  <c r="BD73" i="13"/>
  <c r="H16" i="12" s="1"/>
  <c r="BA73" i="13"/>
  <c r="E16" i="12" s="1"/>
  <c r="K73" i="13"/>
  <c r="BE68" i="13"/>
  <c r="BE69" i="13" s="1"/>
  <c r="I15" i="12" s="1"/>
  <c r="BD68" i="13"/>
  <c r="BC68" i="13"/>
  <c r="BB68" i="13"/>
  <c r="BB69" i="13" s="1"/>
  <c r="F15" i="12" s="1"/>
  <c r="BA68" i="13"/>
  <c r="BA69" i="13" s="1"/>
  <c r="E15" i="12" s="1"/>
  <c r="K68" i="13"/>
  <c r="I68" i="13"/>
  <c r="G68" i="13"/>
  <c r="G69" i="13" s="1"/>
  <c r="B15" i="12"/>
  <c r="A15" i="12"/>
  <c r="BD69" i="13"/>
  <c r="H15" i="12" s="1"/>
  <c r="BC69" i="13"/>
  <c r="G15" i="12" s="1"/>
  <c r="K69" i="13"/>
  <c r="I69" i="13"/>
  <c r="BE65" i="13"/>
  <c r="BD65" i="13"/>
  <c r="BC65" i="13"/>
  <c r="BB65" i="13"/>
  <c r="BA65" i="13"/>
  <c r="K65" i="13"/>
  <c r="I65" i="13"/>
  <c r="G65" i="13"/>
  <c r="BE64" i="13"/>
  <c r="BD64" i="13"/>
  <c r="BC64" i="13"/>
  <c r="BB64" i="13"/>
  <c r="BA64" i="13"/>
  <c r="K64" i="13"/>
  <c r="I64" i="13"/>
  <c r="G64" i="13"/>
  <c r="BE63" i="13"/>
  <c r="BD63" i="13"/>
  <c r="BC63" i="13"/>
  <c r="BB63" i="13"/>
  <c r="BA63" i="13"/>
  <c r="K63" i="13"/>
  <c r="I63" i="13"/>
  <c r="G63" i="13"/>
  <c r="BE62" i="13"/>
  <c r="BD62" i="13"/>
  <c r="BC62" i="13"/>
  <c r="BB62" i="13"/>
  <c r="BA62" i="13"/>
  <c r="K62" i="13"/>
  <c r="I62" i="13"/>
  <c r="G62" i="13"/>
  <c r="BE61" i="13"/>
  <c r="BD61" i="13"/>
  <c r="BC61" i="13"/>
  <c r="BB61" i="13"/>
  <c r="BA61" i="13"/>
  <c r="K61" i="13"/>
  <c r="I61" i="13"/>
  <c r="G61" i="13"/>
  <c r="BE60" i="13"/>
  <c r="BE66" i="13" s="1"/>
  <c r="I14" i="12" s="1"/>
  <c r="BD60" i="13"/>
  <c r="BD66" i="13" s="1"/>
  <c r="H14" i="12" s="1"/>
  <c r="BC60" i="13"/>
  <c r="BB60" i="13"/>
  <c r="BA60" i="13"/>
  <c r="BA66" i="13" s="1"/>
  <c r="E14" i="12" s="1"/>
  <c r="K60" i="13"/>
  <c r="K66" i="13" s="1"/>
  <c r="I60" i="13"/>
  <c r="G60" i="13"/>
  <c r="B14" i="12"/>
  <c r="A14" i="12"/>
  <c r="BC66" i="13"/>
  <c r="G14" i="12" s="1"/>
  <c r="BB66" i="13"/>
  <c r="F14" i="12" s="1"/>
  <c r="I66" i="13"/>
  <c r="G66" i="13"/>
  <c r="BE57" i="13"/>
  <c r="BD57" i="13"/>
  <c r="BC57" i="13"/>
  <c r="BB57" i="13"/>
  <c r="K57" i="13"/>
  <c r="I57" i="13"/>
  <c r="G57" i="13"/>
  <c r="BA57" i="13" s="1"/>
  <c r="BE56" i="13"/>
  <c r="BD56" i="13"/>
  <c r="BC56" i="13"/>
  <c r="BB56" i="13"/>
  <c r="K56" i="13"/>
  <c r="I56" i="13"/>
  <c r="G56" i="13"/>
  <c r="BA56" i="13" s="1"/>
  <c r="BE55" i="13"/>
  <c r="BD55" i="13"/>
  <c r="BC55" i="13"/>
  <c r="BB55" i="13"/>
  <c r="K55" i="13"/>
  <c r="I55" i="13"/>
  <c r="G55" i="13"/>
  <c r="BA55" i="13" s="1"/>
  <c r="BE54" i="13"/>
  <c r="BD54" i="13"/>
  <c r="BC54" i="13"/>
  <c r="BB54" i="13"/>
  <c r="K54" i="13"/>
  <c r="I54" i="13"/>
  <c r="G54" i="13"/>
  <c r="BA54" i="13" s="1"/>
  <c r="BE53" i="13"/>
  <c r="BD53" i="13"/>
  <c r="BC53" i="13"/>
  <c r="BB53" i="13"/>
  <c r="BA53" i="13"/>
  <c r="K53" i="13"/>
  <c r="I53" i="13"/>
  <c r="G53" i="13"/>
  <c r="BE52" i="13"/>
  <c r="BD52" i="13"/>
  <c r="BC52" i="13"/>
  <c r="BB52" i="13"/>
  <c r="BA52" i="13"/>
  <c r="K52" i="13"/>
  <c r="I52" i="13"/>
  <c r="G52" i="13"/>
  <c r="BE51" i="13"/>
  <c r="BD51" i="13"/>
  <c r="BC51" i="13"/>
  <c r="BB51" i="13"/>
  <c r="BA51" i="13"/>
  <c r="K51" i="13"/>
  <c r="I51" i="13"/>
  <c r="G51" i="13"/>
  <c r="BE50" i="13"/>
  <c r="BD50" i="13"/>
  <c r="BC50" i="13"/>
  <c r="BB50" i="13"/>
  <c r="BA50" i="13"/>
  <c r="K50" i="13"/>
  <c r="I50" i="13"/>
  <c r="G50" i="13"/>
  <c r="BE49" i="13"/>
  <c r="BD49" i="13"/>
  <c r="BD58" i="13" s="1"/>
  <c r="H13" i="12" s="1"/>
  <c r="BC49" i="13"/>
  <c r="BC58" i="13" s="1"/>
  <c r="G13" i="12" s="1"/>
  <c r="BB49" i="13"/>
  <c r="BA49" i="13"/>
  <c r="K49" i="13"/>
  <c r="K58" i="13" s="1"/>
  <c r="I49" i="13"/>
  <c r="I58" i="13" s="1"/>
  <c r="G49" i="13"/>
  <c r="B13" i="12"/>
  <c r="A13" i="12"/>
  <c r="BE58" i="13"/>
  <c r="I13" i="12" s="1"/>
  <c r="BB58" i="13"/>
  <c r="F13" i="12" s="1"/>
  <c r="G58" i="13"/>
  <c r="BE46" i="13"/>
  <c r="BD46" i="13"/>
  <c r="BC46" i="13"/>
  <c r="BC47" i="13" s="1"/>
  <c r="G12" i="12" s="1"/>
  <c r="BB46" i="13"/>
  <c r="BB47" i="13" s="1"/>
  <c r="F12" i="12" s="1"/>
  <c r="K46" i="13"/>
  <c r="I46" i="13"/>
  <c r="I47" i="13" s="1"/>
  <c r="G46" i="13"/>
  <c r="BA46" i="13" s="1"/>
  <c r="BA47" i="13" s="1"/>
  <c r="E12" i="12" s="1"/>
  <c r="B12" i="12"/>
  <c r="A12" i="12"/>
  <c r="BE47" i="13"/>
  <c r="I12" i="12" s="1"/>
  <c r="BD47" i="13"/>
  <c r="H12" i="12" s="1"/>
  <c r="K47" i="13"/>
  <c r="BE43" i="13"/>
  <c r="BD43" i="13"/>
  <c r="BC43" i="13"/>
  <c r="BB43" i="13"/>
  <c r="BA43" i="13"/>
  <c r="K43" i="13"/>
  <c r="I43" i="13"/>
  <c r="G43" i="13"/>
  <c r="BE42" i="13"/>
  <c r="BD42" i="13"/>
  <c r="BC42" i="13"/>
  <c r="BB42" i="13"/>
  <c r="BA42" i="13"/>
  <c r="K42" i="13"/>
  <c r="I42" i="13"/>
  <c r="G42" i="13"/>
  <c r="BE41" i="13"/>
  <c r="BD41" i="13"/>
  <c r="BC41" i="13"/>
  <c r="BB41" i="13"/>
  <c r="BA41" i="13"/>
  <c r="K41" i="13"/>
  <c r="I41" i="13"/>
  <c r="G41" i="13"/>
  <c r="BE40" i="13"/>
  <c r="BD40" i="13"/>
  <c r="BC40" i="13"/>
  <c r="BB40" i="13"/>
  <c r="BA40" i="13"/>
  <c r="K40" i="13"/>
  <c r="I40" i="13"/>
  <c r="G40" i="13"/>
  <c r="BE39" i="13"/>
  <c r="BD39" i="13"/>
  <c r="BC39" i="13"/>
  <c r="BB39" i="13"/>
  <c r="BA39" i="13"/>
  <c r="K39" i="13"/>
  <c r="I39" i="13"/>
  <c r="G39" i="13"/>
  <c r="BE38" i="13"/>
  <c r="BD38" i="13"/>
  <c r="BC38" i="13"/>
  <c r="BB38" i="13"/>
  <c r="BA38" i="13"/>
  <c r="K38" i="13"/>
  <c r="I38" i="13"/>
  <c r="G38" i="13"/>
  <c r="BE37" i="13"/>
  <c r="BD37" i="13"/>
  <c r="BC37" i="13"/>
  <c r="BB37" i="13"/>
  <c r="BA37" i="13"/>
  <c r="K37" i="13"/>
  <c r="I37" i="13"/>
  <c r="G37" i="13"/>
  <c r="BE36" i="13"/>
  <c r="BD36" i="13"/>
  <c r="BC36" i="13"/>
  <c r="BB36" i="13"/>
  <c r="BA36" i="13"/>
  <c r="K36" i="13"/>
  <c r="I36" i="13"/>
  <c r="G36" i="13"/>
  <c r="BE35" i="13"/>
  <c r="BD35" i="13"/>
  <c r="BC35" i="13"/>
  <c r="BB35" i="13"/>
  <c r="BA35" i="13"/>
  <c r="K35" i="13"/>
  <c r="I35" i="13"/>
  <c r="G35" i="13"/>
  <c r="BE34" i="13"/>
  <c r="BD34" i="13"/>
  <c r="BC34" i="13"/>
  <c r="BB34" i="13"/>
  <c r="BA34" i="13"/>
  <c r="K34" i="13"/>
  <c r="I34" i="13"/>
  <c r="G34" i="13"/>
  <c r="BE33" i="13"/>
  <c r="BD33" i="13"/>
  <c r="BC33" i="13"/>
  <c r="BB33" i="13"/>
  <c r="BA33" i="13"/>
  <c r="K33" i="13"/>
  <c r="I33" i="13"/>
  <c r="G33" i="13"/>
  <c r="BE32" i="13"/>
  <c r="BD32" i="13"/>
  <c r="BC32" i="13"/>
  <c r="BB32" i="13"/>
  <c r="BA32" i="13"/>
  <c r="K32" i="13"/>
  <c r="I32" i="13"/>
  <c r="G32" i="13"/>
  <c r="BE31" i="13"/>
  <c r="BD31" i="13"/>
  <c r="BC31" i="13"/>
  <c r="BB31" i="13"/>
  <c r="BA31" i="13"/>
  <c r="K31" i="13"/>
  <c r="I31" i="13"/>
  <c r="G31" i="13"/>
  <c r="BE30" i="13"/>
  <c r="BD30" i="13"/>
  <c r="BC30" i="13"/>
  <c r="BB30" i="13"/>
  <c r="BA30" i="13"/>
  <c r="K30" i="13"/>
  <c r="I30" i="13"/>
  <c r="G30" i="13"/>
  <c r="BE29" i="13"/>
  <c r="BD29" i="13"/>
  <c r="BC29" i="13"/>
  <c r="BB29" i="13"/>
  <c r="BA29" i="13"/>
  <c r="K29" i="13"/>
  <c r="I29" i="13"/>
  <c r="G29" i="13"/>
  <c r="BE28" i="13"/>
  <c r="BD28" i="13"/>
  <c r="BC28" i="13"/>
  <c r="BB28" i="13"/>
  <c r="BA28" i="13"/>
  <c r="K28" i="13"/>
  <c r="I28" i="13"/>
  <c r="G28" i="13"/>
  <c r="BE27" i="13"/>
  <c r="BD27" i="13"/>
  <c r="BC27" i="13"/>
  <c r="BB27" i="13"/>
  <c r="BA27" i="13"/>
  <c r="K27" i="13"/>
  <c r="I27" i="13"/>
  <c r="G27" i="13"/>
  <c r="BE26" i="13"/>
  <c r="BD26" i="13"/>
  <c r="BC26" i="13"/>
  <c r="BB26" i="13"/>
  <c r="BA26" i="13"/>
  <c r="K26" i="13"/>
  <c r="I26" i="13"/>
  <c r="G26" i="13"/>
  <c r="BE25" i="13"/>
  <c r="BD25" i="13"/>
  <c r="BC25" i="13"/>
  <c r="BB25" i="13"/>
  <c r="BA25" i="13"/>
  <c r="K25" i="13"/>
  <c r="I25" i="13"/>
  <c r="G25" i="13"/>
  <c r="BE24" i="13"/>
  <c r="BE44" i="13" s="1"/>
  <c r="I11" i="12" s="1"/>
  <c r="BD24" i="13"/>
  <c r="BC24" i="13"/>
  <c r="BB24" i="13"/>
  <c r="BB44" i="13" s="1"/>
  <c r="F11" i="12" s="1"/>
  <c r="BA24" i="13"/>
  <c r="BA44" i="13" s="1"/>
  <c r="E11" i="12" s="1"/>
  <c r="K24" i="13"/>
  <c r="I24" i="13"/>
  <c r="G24" i="13"/>
  <c r="G44" i="13" s="1"/>
  <c r="B11" i="12"/>
  <c r="A11" i="12"/>
  <c r="BD44" i="13"/>
  <c r="H11" i="12" s="1"/>
  <c r="BC44" i="13"/>
  <c r="G11" i="12" s="1"/>
  <c r="K44" i="13"/>
  <c r="I44" i="13"/>
  <c r="BE21" i="13"/>
  <c r="BE22" i="13" s="1"/>
  <c r="I10" i="12" s="1"/>
  <c r="BD21" i="13"/>
  <c r="BD22" i="13" s="1"/>
  <c r="H10" i="12" s="1"/>
  <c r="BC21" i="13"/>
  <c r="BB21" i="13"/>
  <c r="BA21" i="13"/>
  <c r="BA22" i="13" s="1"/>
  <c r="E10" i="12" s="1"/>
  <c r="K21" i="13"/>
  <c r="K22" i="13" s="1"/>
  <c r="I21" i="13"/>
  <c r="G21" i="13"/>
  <c r="B10" i="12"/>
  <c r="A10" i="12"/>
  <c r="BC22" i="13"/>
  <c r="G10" i="12" s="1"/>
  <c r="BB22" i="13"/>
  <c r="F10" i="12" s="1"/>
  <c r="I22" i="13"/>
  <c r="G22" i="13"/>
  <c r="BE18" i="13"/>
  <c r="BD18" i="13"/>
  <c r="BC18" i="13"/>
  <c r="BB18" i="13"/>
  <c r="K18" i="13"/>
  <c r="I18" i="13"/>
  <c r="G18" i="13"/>
  <c r="BA18" i="13" s="1"/>
  <c r="BE17" i="13"/>
  <c r="BD17" i="13"/>
  <c r="BD19" i="13" s="1"/>
  <c r="H9" i="12" s="1"/>
  <c r="BC17" i="13"/>
  <c r="BC19" i="13" s="1"/>
  <c r="G9" i="12" s="1"/>
  <c r="BB17" i="13"/>
  <c r="K17" i="13"/>
  <c r="K19" i="13" s="1"/>
  <c r="I17" i="13"/>
  <c r="I19" i="13" s="1"/>
  <c r="G17" i="13"/>
  <c r="BA17" i="13" s="1"/>
  <c r="B9" i="12"/>
  <c r="A9" i="12"/>
  <c r="BE19" i="13"/>
  <c r="I9" i="12" s="1"/>
  <c r="BB19" i="13"/>
  <c r="F9" i="12" s="1"/>
  <c r="G19" i="13"/>
  <c r="BE14" i="13"/>
  <c r="BD14" i="13"/>
  <c r="BC14" i="13"/>
  <c r="BB14" i="13"/>
  <c r="K14" i="13"/>
  <c r="I14" i="13"/>
  <c r="G14" i="13"/>
  <c r="BA14" i="13" s="1"/>
  <c r="BE13" i="13"/>
  <c r="BD13" i="13"/>
  <c r="BC13" i="13"/>
  <c r="BC15" i="13" s="1"/>
  <c r="G8" i="12" s="1"/>
  <c r="BB13" i="13"/>
  <c r="BB15" i="13" s="1"/>
  <c r="F8" i="12" s="1"/>
  <c r="K13" i="13"/>
  <c r="I13" i="13"/>
  <c r="I15" i="13" s="1"/>
  <c r="G13" i="13"/>
  <c r="BA13" i="13" s="1"/>
  <c r="BA15" i="13" s="1"/>
  <c r="E8" i="12" s="1"/>
  <c r="B8" i="12"/>
  <c r="A8" i="12"/>
  <c r="BE15" i="13"/>
  <c r="I8" i="12" s="1"/>
  <c r="BD15" i="13"/>
  <c r="H8" i="12" s="1"/>
  <c r="K15" i="13"/>
  <c r="BE10" i="13"/>
  <c r="BD10" i="13"/>
  <c r="BC10" i="13"/>
  <c r="BB10" i="13"/>
  <c r="BA10" i="13"/>
  <c r="K10" i="13"/>
  <c r="I10" i="13"/>
  <c r="G10" i="13"/>
  <c r="BE9" i="13"/>
  <c r="BD9" i="13"/>
  <c r="BC9" i="13"/>
  <c r="BB9" i="13"/>
  <c r="BA9" i="13"/>
  <c r="K9" i="13"/>
  <c r="I9" i="13"/>
  <c r="G9" i="13"/>
  <c r="BE8" i="13"/>
  <c r="BE11" i="13" s="1"/>
  <c r="I7" i="12" s="1"/>
  <c r="BD8" i="13"/>
  <c r="BC8" i="13"/>
  <c r="BB8" i="13"/>
  <c r="BB11" i="13" s="1"/>
  <c r="F7" i="12" s="1"/>
  <c r="BA8" i="13"/>
  <c r="BA11" i="13" s="1"/>
  <c r="E7" i="12" s="1"/>
  <c r="K8" i="13"/>
  <c r="I8" i="13"/>
  <c r="G8" i="13"/>
  <c r="G11" i="13" s="1"/>
  <c r="B7" i="12"/>
  <c r="A7" i="12"/>
  <c r="BD11" i="13"/>
  <c r="H7" i="12" s="1"/>
  <c r="BC11" i="13"/>
  <c r="G7" i="12" s="1"/>
  <c r="K11" i="13"/>
  <c r="I11" i="13"/>
  <c r="E4" i="13"/>
  <c r="F3" i="13"/>
  <c r="G23" i="11"/>
  <c r="C33" i="11"/>
  <c r="F33" i="11" s="1"/>
  <c r="C31" i="11"/>
  <c r="G7" i="11"/>
  <c r="H29" i="9"/>
  <c r="I28" i="9"/>
  <c r="G21" i="8"/>
  <c r="D21" i="8"/>
  <c r="I27" i="9"/>
  <c r="D20" i="8"/>
  <c r="I26" i="9"/>
  <c r="G20" i="8" s="1"/>
  <c r="D19" i="8"/>
  <c r="I25" i="9"/>
  <c r="G19" i="8" s="1"/>
  <c r="D18" i="8"/>
  <c r="I24" i="9"/>
  <c r="G18" i="8" s="1"/>
  <c r="G17" i="8"/>
  <c r="D17" i="8"/>
  <c r="I23" i="9"/>
  <c r="G16" i="8"/>
  <c r="D16" i="8"/>
  <c r="I22" i="9"/>
  <c r="D15" i="8"/>
  <c r="I21" i="9"/>
  <c r="G15" i="8" s="1"/>
  <c r="BE48" i="10"/>
  <c r="BE49" i="10" s="1"/>
  <c r="I15" i="9" s="1"/>
  <c r="BD48" i="10"/>
  <c r="BC48" i="10"/>
  <c r="BC49" i="10" s="1"/>
  <c r="G15" i="9" s="1"/>
  <c r="BA48" i="10"/>
  <c r="BA49" i="10" s="1"/>
  <c r="E15" i="9" s="1"/>
  <c r="K48" i="10"/>
  <c r="I48" i="10"/>
  <c r="I49" i="10" s="1"/>
  <c r="G48" i="10"/>
  <c r="G49" i="10" s="1"/>
  <c r="B15" i="9"/>
  <c r="A15" i="9"/>
  <c r="BD49" i="10"/>
  <c r="H15" i="9" s="1"/>
  <c r="K49" i="10"/>
  <c r="BE45" i="10"/>
  <c r="BD45" i="10"/>
  <c r="BD46" i="10" s="1"/>
  <c r="H14" i="9" s="1"/>
  <c r="BC45" i="10"/>
  <c r="BA45" i="10"/>
  <c r="K45" i="10"/>
  <c r="I45" i="10"/>
  <c r="G45" i="10"/>
  <c r="BB45" i="10" s="1"/>
  <c r="BE44" i="10"/>
  <c r="BE46" i="10" s="1"/>
  <c r="I14" i="9" s="1"/>
  <c r="BD44" i="10"/>
  <c r="BC44" i="10"/>
  <c r="BA44" i="10"/>
  <c r="K44" i="10"/>
  <c r="I44" i="10"/>
  <c r="G44" i="10"/>
  <c r="G46" i="10" s="1"/>
  <c r="B14" i="9"/>
  <c r="A14" i="9"/>
  <c r="BC46" i="10"/>
  <c r="G14" i="9" s="1"/>
  <c r="K46" i="10"/>
  <c r="I46" i="10"/>
  <c r="BE41" i="10"/>
  <c r="BD41" i="10"/>
  <c r="BC41" i="10"/>
  <c r="BA41" i="10"/>
  <c r="K41" i="10"/>
  <c r="I41" i="10"/>
  <c r="G41" i="10"/>
  <c r="BB41" i="10" s="1"/>
  <c r="BE40" i="10"/>
  <c r="BE42" i="10" s="1"/>
  <c r="I13" i="9" s="1"/>
  <c r="BD40" i="10"/>
  <c r="BD42" i="10" s="1"/>
  <c r="BC40" i="10"/>
  <c r="BA40" i="10"/>
  <c r="BA42" i="10" s="1"/>
  <c r="E13" i="9" s="1"/>
  <c r="K40" i="10"/>
  <c r="I40" i="10"/>
  <c r="G40" i="10"/>
  <c r="BB40" i="10" s="1"/>
  <c r="BB42" i="10" s="1"/>
  <c r="F13" i="9" s="1"/>
  <c r="H13" i="9"/>
  <c r="B13" i="9"/>
  <c r="A13" i="9"/>
  <c r="BC42" i="10"/>
  <c r="G13" i="9" s="1"/>
  <c r="I42" i="10"/>
  <c r="G42" i="10"/>
  <c r="BE37" i="10"/>
  <c r="BD37" i="10"/>
  <c r="BD38" i="10" s="1"/>
  <c r="H12" i="9" s="1"/>
  <c r="BC37" i="10"/>
  <c r="BC38" i="10" s="1"/>
  <c r="G12" i="9" s="1"/>
  <c r="BB37" i="10"/>
  <c r="K37" i="10"/>
  <c r="K38" i="10" s="1"/>
  <c r="I37" i="10"/>
  <c r="I38" i="10" s="1"/>
  <c r="G37" i="10"/>
  <c r="BA37" i="10" s="1"/>
  <c r="BA38" i="10" s="1"/>
  <c r="E12" i="9" s="1"/>
  <c r="B12" i="9"/>
  <c r="A12" i="9"/>
  <c r="BE38" i="10"/>
  <c r="I12" i="9" s="1"/>
  <c r="BB38" i="10"/>
  <c r="F12" i="9" s="1"/>
  <c r="G38" i="10"/>
  <c r="BE34" i="10"/>
  <c r="BD34" i="10"/>
  <c r="BC34" i="10"/>
  <c r="BB34" i="10"/>
  <c r="K34" i="10"/>
  <c r="I34" i="10"/>
  <c r="G34" i="10"/>
  <c r="BA34" i="10" s="1"/>
  <c r="BE33" i="10"/>
  <c r="BD33" i="10"/>
  <c r="BC33" i="10"/>
  <c r="BB33" i="10"/>
  <c r="K33" i="10"/>
  <c r="I33" i="10"/>
  <c r="G33" i="10"/>
  <c r="BA33" i="10" s="1"/>
  <c r="BE32" i="10"/>
  <c r="BD32" i="10"/>
  <c r="BC32" i="10"/>
  <c r="BC35" i="10" s="1"/>
  <c r="G11" i="9" s="1"/>
  <c r="BB32" i="10"/>
  <c r="BB35" i="10" s="1"/>
  <c r="K32" i="10"/>
  <c r="I32" i="10"/>
  <c r="I35" i="10" s="1"/>
  <c r="G32" i="10"/>
  <c r="G35" i="10" s="1"/>
  <c r="F11" i="9"/>
  <c r="B11" i="9"/>
  <c r="A11" i="9"/>
  <c r="BE35" i="10"/>
  <c r="I11" i="9" s="1"/>
  <c r="BD35" i="10"/>
  <c r="H11" i="9" s="1"/>
  <c r="K35" i="10"/>
  <c r="BE29" i="10"/>
  <c r="BE30" i="10" s="1"/>
  <c r="BD29" i="10"/>
  <c r="BC29" i="10"/>
  <c r="BB29" i="10"/>
  <c r="BB30" i="10" s="1"/>
  <c r="F10" i="9" s="1"/>
  <c r="BA29" i="10"/>
  <c r="BA30" i="10" s="1"/>
  <c r="E10" i="9" s="1"/>
  <c r="K29" i="10"/>
  <c r="I29" i="10"/>
  <c r="G29" i="10"/>
  <c r="G30" i="10" s="1"/>
  <c r="I10" i="9"/>
  <c r="B10" i="9"/>
  <c r="A10" i="9"/>
  <c r="BD30" i="10"/>
  <c r="H10" i="9" s="1"/>
  <c r="BC30" i="10"/>
  <c r="G10" i="9" s="1"/>
  <c r="K30" i="10"/>
  <c r="I30" i="10"/>
  <c r="BE26" i="10"/>
  <c r="BD26" i="10"/>
  <c r="BC26" i="10"/>
  <c r="BB26" i="10"/>
  <c r="BA26" i="10"/>
  <c r="K26" i="10"/>
  <c r="I26" i="10"/>
  <c r="G26" i="10"/>
  <c r="BE25" i="10"/>
  <c r="BD25" i="10"/>
  <c r="BC25" i="10"/>
  <c r="BB25" i="10"/>
  <c r="BA25" i="10"/>
  <c r="K25" i="10"/>
  <c r="I25" i="10"/>
  <c r="G25" i="10"/>
  <c r="BE24" i="10"/>
  <c r="BD24" i="10"/>
  <c r="BC24" i="10"/>
  <c r="BB24" i="10"/>
  <c r="BA24" i="10"/>
  <c r="K24" i="10"/>
  <c r="I24" i="10"/>
  <c r="G24" i="10"/>
  <c r="BE23" i="10"/>
  <c r="BD23" i="10"/>
  <c r="BC23" i="10"/>
  <c r="BB23" i="10"/>
  <c r="BA23" i="10"/>
  <c r="K23" i="10"/>
  <c r="I23" i="10"/>
  <c r="G23" i="10"/>
  <c r="BE22" i="10"/>
  <c r="BD22" i="10"/>
  <c r="BC22" i="10"/>
  <c r="BB22" i="10"/>
  <c r="BA22" i="10"/>
  <c r="K22" i="10"/>
  <c r="I22" i="10"/>
  <c r="G22" i="10"/>
  <c r="BE21" i="10"/>
  <c r="BD21" i="10"/>
  <c r="BC21" i="10"/>
  <c r="BB21" i="10"/>
  <c r="BA21" i="10"/>
  <c r="K21" i="10"/>
  <c r="I21" i="10"/>
  <c r="G21" i="10"/>
  <c r="BE20" i="10"/>
  <c r="BD20" i="10"/>
  <c r="BC20" i="10"/>
  <c r="BB20" i="10"/>
  <c r="BA20" i="10"/>
  <c r="K20" i="10"/>
  <c r="I20" i="10"/>
  <c r="G20" i="10"/>
  <c r="BE19" i="10"/>
  <c r="BD19" i="10"/>
  <c r="BC19" i="10"/>
  <c r="BB19" i="10"/>
  <c r="BA19" i="10"/>
  <c r="K19" i="10"/>
  <c r="I19" i="10"/>
  <c r="G19" i="10"/>
  <c r="BE18" i="10"/>
  <c r="BD18" i="10"/>
  <c r="BC18" i="10"/>
  <c r="BB18" i="10"/>
  <c r="BA18" i="10"/>
  <c r="K18" i="10"/>
  <c r="I18" i="10"/>
  <c r="G18" i="10"/>
  <c r="BE17" i="10"/>
  <c r="BD17" i="10"/>
  <c r="BC17" i="10"/>
  <c r="BB17" i="10"/>
  <c r="BA17" i="10"/>
  <c r="K17" i="10"/>
  <c r="I17" i="10"/>
  <c r="G17" i="10"/>
  <c r="BE16" i="10"/>
  <c r="BD16" i="10"/>
  <c r="BC16" i="10"/>
  <c r="BB16" i="10"/>
  <c r="BA16" i="10"/>
  <c r="K16" i="10"/>
  <c r="I16" i="10"/>
  <c r="G16" i="10"/>
  <c r="BE15" i="10"/>
  <c r="BE27" i="10" s="1"/>
  <c r="I9" i="9" s="1"/>
  <c r="BD15" i="10"/>
  <c r="BD27" i="10" s="1"/>
  <c r="H9" i="9" s="1"/>
  <c r="BC15" i="10"/>
  <c r="BC27" i="10" s="1"/>
  <c r="G9" i="9" s="1"/>
  <c r="BB15" i="10"/>
  <c r="BA15" i="10"/>
  <c r="BA27" i="10" s="1"/>
  <c r="E9" i="9" s="1"/>
  <c r="K15" i="10"/>
  <c r="K27" i="10" s="1"/>
  <c r="I15" i="10"/>
  <c r="G15" i="10"/>
  <c r="B9" i="9"/>
  <c r="A9" i="9"/>
  <c r="BB27" i="10"/>
  <c r="F9" i="9" s="1"/>
  <c r="I27" i="10"/>
  <c r="G27" i="10"/>
  <c r="BE12" i="10"/>
  <c r="BD12" i="10"/>
  <c r="BC12" i="10"/>
  <c r="BB12" i="10"/>
  <c r="K12" i="10"/>
  <c r="I12" i="10"/>
  <c r="G12" i="10"/>
  <c r="BA12" i="10" s="1"/>
  <c r="BE11" i="10"/>
  <c r="BD11" i="10"/>
  <c r="BD13" i="10" s="1"/>
  <c r="H8" i="9" s="1"/>
  <c r="BC11" i="10"/>
  <c r="BC13" i="10" s="1"/>
  <c r="G8" i="9" s="1"/>
  <c r="BB11" i="10"/>
  <c r="K11" i="10"/>
  <c r="K13" i="10" s="1"/>
  <c r="I11" i="10"/>
  <c r="G11" i="10"/>
  <c r="BA11" i="10" s="1"/>
  <c r="BA13" i="10" s="1"/>
  <c r="E8" i="9" s="1"/>
  <c r="B8" i="9"/>
  <c r="A8" i="9"/>
  <c r="BE13" i="10"/>
  <c r="I8" i="9" s="1"/>
  <c r="BB13" i="10"/>
  <c r="F8" i="9" s="1"/>
  <c r="G13" i="10"/>
  <c r="BE8" i="10"/>
  <c r="BD8" i="10"/>
  <c r="BC8" i="10"/>
  <c r="BC9" i="10" s="1"/>
  <c r="G7" i="9" s="1"/>
  <c r="BB8" i="10"/>
  <c r="BB9" i="10" s="1"/>
  <c r="K8" i="10"/>
  <c r="I8" i="10"/>
  <c r="I9" i="10" s="1"/>
  <c r="G8" i="10"/>
  <c r="G9" i="10" s="1"/>
  <c r="F7" i="9"/>
  <c r="B7" i="9"/>
  <c r="A7" i="9"/>
  <c r="BE9" i="10"/>
  <c r="I7" i="9" s="1"/>
  <c r="BD9" i="10"/>
  <c r="H7" i="9" s="1"/>
  <c r="K9" i="10"/>
  <c r="E4" i="10"/>
  <c r="F3" i="10"/>
  <c r="G23" i="8"/>
  <c r="C33" i="8"/>
  <c r="F33" i="8" s="1"/>
  <c r="C31" i="8"/>
  <c r="G7" i="8"/>
  <c r="H30" i="6"/>
  <c r="I29" i="6"/>
  <c r="D21" i="5"/>
  <c r="I28" i="6"/>
  <c r="G21" i="5" s="1"/>
  <c r="D20" i="5"/>
  <c r="I27" i="6"/>
  <c r="G20" i="5" s="1"/>
  <c r="G19" i="5"/>
  <c r="D19" i="5"/>
  <c r="I26" i="6"/>
  <c r="G18" i="5"/>
  <c r="D18" i="5"/>
  <c r="I25" i="6"/>
  <c r="D17" i="5"/>
  <c r="I24" i="6"/>
  <c r="G17" i="5" s="1"/>
  <c r="D16" i="5"/>
  <c r="I23" i="6"/>
  <c r="G16" i="5" s="1"/>
  <c r="G15" i="5"/>
  <c r="D15" i="5"/>
  <c r="I22" i="6"/>
  <c r="BE115" i="7"/>
  <c r="BD115" i="7"/>
  <c r="BC115" i="7"/>
  <c r="BA115" i="7"/>
  <c r="K115" i="7"/>
  <c r="I115" i="7"/>
  <c r="G115" i="7"/>
  <c r="BB115" i="7" s="1"/>
  <c r="BE114" i="7"/>
  <c r="BD114" i="7"/>
  <c r="BC114" i="7"/>
  <c r="BA114" i="7"/>
  <c r="K114" i="7"/>
  <c r="I114" i="7"/>
  <c r="G114" i="7"/>
  <c r="BB114" i="7" s="1"/>
  <c r="BE113" i="7"/>
  <c r="BD113" i="7"/>
  <c r="BC113" i="7"/>
  <c r="BA113" i="7"/>
  <c r="K113" i="7"/>
  <c r="I113" i="7"/>
  <c r="G113" i="7"/>
  <c r="BB113" i="7" s="1"/>
  <c r="BE112" i="7"/>
  <c r="BD112" i="7"/>
  <c r="BC112" i="7"/>
  <c r="BA112" i="7"/>
  <c r="K112" i="7"/>
  <c r="I112" i="7"/>
  <c r="G112" i="7"/>
  <c r="BB112" i="7" s="1"/>
  <c r="BE111" i="7"/>
  <c r="BD111" i="7"/>
  <c r="BC111" i="7"/>
  <c r="BA111" i="7"/>
  <c r="K111" i="7"/>
  <c r="I111" i="7"/>
  <c r="G111" i="7"/>
  <c r="BB111" i="7" s="1"/>
  <c r="BE110" i="7"/>
  <c r="BD110" i="7"/>
  <c r="BC110" i="7"/>
  <c r="BA110" i="7"/>
  <c r="K110" i="7"/>
  <c r="I110" i="7"/>
  <c r="G110" i="7"/>
  <c r="BB110" i="7" s="1"/>
  <c r="BE109" i="7"/>
  <c r="BD109" i="7"/>
  <c r="BC109" i="7"/>
  <c r="BA109" i="7"/>
  <c r="K109" i="7"/>
  <c r="I109" i="7"/>
  <c r="G109" i="7"/>
  <c r="BB109" i="7" s="1"/>
  <c r="BE108" i="7"/>
  <c r="BD108" i="7"/>
  <c r="BC108" i="7"/>
  <c r="BA108" i="7"/>
  <c r="K108" i="7"/>
  <c r="K116" i="7" s="1"/>
  <c r="I108" i="7"/>
  <c r="I116" i="7" s="1"/>
  <c r="G108" i="7"/>
  <c r="BB108" i="7" s="1"/>
  <c r="BB116" i="7" s="1"/>
  <c r="F16" i="6" s="1"/>
  <c r="B16" i="6"/>
  <c r="A16" i="6"/>
  <c r="BE116" i="7"/>
  <c r="I16" i="6" s="1"/>
  <c r="BC116" i="7"/>
  <c r="G16" i="6" s="1"/>
  <c r="BA116" i="7"/>
  <c r="E16" i="6" s="1"/>
  <c r="G116" i="7"/>
  <c r="BE105" i="7"/>
  <c r="BD105" i="7"/>
  <c r="BC105" i="7"/>
  <c r="BA105" i="7"/>
  <c r="K105" i="7"/>
  <c r="I105" i="7"/>
  <c r="G105" i="7"/>
  <c r="BB105" i="7" s="1"/>
  <c r="BE104" i="7"/>
  <c r="BD104" i="7"/>
  <c r="BC104" i="7"/>
  <c r="BA104" i="7"/>
  <c r="K104" i="7"/>
  <c r="I104" i="7"/>
  <c r="G104" i="7"/>
  <c r="BB104" i="7" s="1"/>
  <c r="BE103" i="7"/>
  <c r="BD103" i="7"/>
  <c r="BC103" i="7"/>
  <c r="BA103" i="7"/>
  <c r="K103" i="7"/>
  <c r="I103" i="7"/>
  <c r="G103" i="7"/>
  <c r="BB103" i="7" s="1"/>
  <c r="BE102" i="7"/>
  <c r="BD102" i="7"/>
  <c r="BC102" i="7"/>
  <c r="BA102" i="7"/>
  <c r="K102" i="7"/>
  <c r="I102" i="7"/>
  <c r="G102" i="7"/>
  <c r="BB102" i="7" s="1"/>
  <c r="BE101" i="7"/>
  <c r="BD101" i="7"/>
  <c r="BC101" i="7"/>
  <c r="BA101" i="7"/>
  <c r="K101" i="7"/>
  <c r="I101" i="7"/>
  <c r="G101" i="7"/>
  <c r="BB101" i="7" s="1"/>
  <c r="BE100" i="7"/>
  <c r="BD100" i="7"/>
  <c r="BC100" i="7"/>
  <c r="BA100" i="7"/>
  <c r="K100" i="7"/>
  <c r="I100" i="7"/>
  <c r="G100" i="7"/>
  <c r="BB100" i="7" s="1"/>
  <c r="BE99" i="7"/>
  <c r="BD99" i="7"/>
  <c r="BC99" i="7"/>
  <c r="BA99" i="7"/>
  <c r="K99" i="7"/>
  <c r="I99" i="7"/>
  <c r="G99" i="7"/>
  <c r="BB99" i="7" s="1"/>
  <c r="BE98" i="7"/>
  <c r="BD98" i="7"/>
  <c r="BC98" i="7"/>
  <c r="BA98" i="7"/>
  <c r="K98" i="7"/>
  <c r="I98" i="7"/>
  <c r="G98" i="7"/>
  <c r="BB98" i="7" s="1"/>
  <c r="BE97" i="7"/>
  <c r="BD97" i="7"/>
  <c r="BC97" i="7"/>
  <c r="BA97" i="7"/>
  <c r="K97" i="7"/>
  <c r="I97" i="7"/>
  <c r="G97" i="7"/>
  <c r="BB97" i="7" s="1"/>
  <c r="BE96" i="7"/>
  <c r="BD96" i="7"/>
  <c r="BC96" i="7"/>
  <c r="BA96" i="7"/>
  <c r="K96" i="7"/>
  <c r="I96" i="7"/>
  <c r="G96" i="7"/>
  <c r="BB96" i="7" s="1"/>
  <c r="BE95" i="7"/>
  <c r="BD95" i="7"/>
  <c r="BC95" i="7"/>
  <c r="BA95" i="7"/>
  <c r="K95" i="7"/>
  <c r="I95" i="7"/>
  <c r="G95" i="7"/>
  <c r="BB95" i="7" s="1"/>
  <c r="BE94" i="7"/>
  <c r="BD94" i="7"/>
  <c r="BC94" i="7"/>
  <c r="BA94" i="7"/>
  <c r="K94" i="7"/>
  <c r="I94" i="7"/>
  <c r="G94" i="7"/>
  <c r="BB94" i="7" s="1"/>
  <c r="BE93" i="7"/>
  <c r="BD93" i="7"/>
  <c r="BC93" i="7"/>
  <c r="BA93" i="7"/>
  <c r="K93" i="7"/>
  <c r="I93" i="7"/>
  <c r="G93" i="7"/>
  <c r="BB93" i="7" s="1"/>
  <c r="BE92" i="7"/>
  <c r="BD92" i="7"/>
  <c r="BC92" i="7"/>
  <c r="BA92" i="7"/>
  <c r="K92" i="7"/>
  <c r="I92" i="7"/>
  <c r="G92" i="7"/>
  <c r="BB92" i="7" s="1"/>
  <c r="BE91" i="7"/>
  <c r="BD91" i="7"/>
  <c r="BC91" i="7"/>
  <c r="BA91" i="7"/>
  <c r="K91" i="7"/>
  <c r="I91" i="7"/>
  <c r="G91" i="7"/>
  <c r="BB91" i="7" s="1"/>
  <c r="BE90" i="7"/>
  <c r="BD90" i="7"/>
  <c r="BC90" i="7"/>
  <c r="BA90" i="7"/>
  <c r="K90" i="7"/>
  <c r="I90" i="7"/>
  <c r="G90" i="7"/>
  <c r="BB90" i="7" s="1"/>
  <c r="BE89" i="7"/>
  <c r="BD89" i="7"/>
  <c r="BC89" i="7"/>
  <c r="BC106" i="7" s="1"/>
  <c r="G15" i="6" s="1"/>
  <c r="BA89" i="7"/>
  <c r="K89" i="7"/>
  <c r="I89" i="7"/>
  <c r="I106" i="7" s="1"/>
  <c r="G89" i="7"/>
  <c r="G106" i="7" s="1"/>
  <c r="B15" i="6"/>
  <c r="A15" i="6"/>
  <c r="BE106" i="7"/>
  <c r="I15" i="6" s="1"/>
  <c r="BD106" i="7"/>
  <c r="H15" i="6" s="1"/>
  <c r="BA106" i="7"/>
  <c r="E15" i="6" s="1"/>
  <c r="K106" i="7"/>
  <c r="BE86" i="7"/>
  <c r="BD86" i="7"/>
  <c r="BC86" i="7"/>
  <c r="BA86" i="7"/>
  <c r="K86" i="7"/>
  <c r="I86" i="7"/>
  <c r="G86" i="7"/>
  <c r="BB86" i="7" s="1"/>
  <c r="BE85" i="7"/>
  <c r="BD85" i="7"/>
  <c r="BC85" i="7"/>
  <c r="BA85" i="7"/>
  <c r="K85" i="7"/>
  <c r="I85" i="7"/>
  <c r="G85" i="7"/>
  <c r="BB85" i="7" s="1"/>
  <c r="BE84" i="7"/>
  <c r="BD84" i="7"/>
  <c r="BC84" i="7"/>
  <c r="BA84" i="7"/>
  <c r="K84" i="7"/>
  <c r="I84" i="7"/>
  <c r="G84" i="7"/>
  <c r="BB84" i="7" s="1"/>
  <c r="BE83" i="7"/>
  <c r="BD83" i="7"/>
  <c r="BC83" i="7"/>
  <c r="BA83" i="7"/>
  <c r="K83" i="7"/>
  <c r="I83" i="7"/>
  <c r="G83" i="7"/>
  <c r="BB83" i="7" s="1"/>
  <c r="BE82" i="7"/>
  <c r="BD82" i="7"/>
  <c r="BC82" i="7"/>
  <c r="BA82" i="7"/>
  <c r="K82" i="7"/>
  <c r="I82" i="7"/>
  <c r="G82" i="7"/>
  <c r="BB82" i="7" s="1"/>
  <c r="BE81" i="7"/>
  <c r="BD81" i="7"/>
  <c r="BC81" i="7"/>
  <c r="BA81" i="7"/>
  <c r="K81" i="7"/>
  <c r="I81" i="7"/>
  <c r="G81" i="7"/>
  <c r="BB81" i="7" s="1"/>
  <c r="BE80" i="7"/>
  <c r="BD80" i="7"/>
  <c r="BC80" i="7"/>
  <c r="BA80" i="7"/>
  <c r="K80" i="7"/>
  <c r="I80" i="7"/>
  <c r="G80" i="7"/>
  <c r="BB80" i="7" s="1"/>
  <c r="BE79" i="7"/>
  <c r="BD79" i="7"/>
  <c r="BC79" i="7"/>
  <c r="BA79" i="7"/>
  <c r="K79" i="7"/>
  <c r="I79" i="7"/>
  <c r="G79" i="7"/>
  <c r="BB79" i="7" s="1"/>
  <c r="BE78" i="7"/>
  <c r="BD78" i="7"/>
  <c r="BC78" i="7"/>
  <c r="BA78" i="7"/>
  <c r="K78" i="7"/>
  <c r="I78" i="7"/>
  <c r="G78" i="7"/>
  <c r="BB78" i="7" s="1"/>
  <c r="BE77" i="7"/>
  <c r="BD77" i="7"/>
  <c r="BC77" i="7"/>
  <c r="BA77" i="7"/>
  <c r="K77" i="7"/>
  <c r="I77" i="7"/>
  <c r="G77" i="7"/>
  <c r="G87" i="7" s="1"/>
  <c r="B14" i="6"/>
  <c r="A14" i="6"/>
  <c r="BE87" i="7"/>
  <c r="I14" i="6" s="1"/>
  <c r="BD87" i="7"/>
  <c r="H14" i="6" s="1"/>
  <c r="BC87" i="7"/>
  <c r="G14" i="6" s="1"/>
  <c r="BA87" i="7"/>
  <c r="E14" i="6" s="1"/>
  <c r="K87" i="7"/>
  <c r="I87" i="7"/>
  <c r="BE74" i="7"/>
  <c r="BD74" i="7"/>
  <c r="BC74" i="7"/>
  <c r="BA74" i="7"/>
  <c r="K74" i="7"/>
  <c r="I74" i="7"/>
  <c r="G74" i="7"/>
  <c r="BB74" i="7" s="1"/>
  <c r="BE73" i="7"/>
  <c r="BD73" i="7"/>
  <c r="BC73" i="7"/>
  <c r="BA73" i="7"/>
  <c r="K73" i="7"/>
  <c r="I73" i="7"/>
  <c r="G73" i="7"/>
  <c r="BB73" i="7" s="1"/>
  <c r="BE72" i="7"/>
  <c r="BD72" i="7"/>
  <c r="BC72" i="7"/>
  <c r="BA72" i="7"/>
  <c r="K72" i="7"/>
  <c r="I72" i="7"/>
  <c r="G72" i="7"/>
  <c r="BB72" i="7" s="1"/>
  <c r="BE71" i="7"/>
  <c r="BD71" i="7"/>
  <c r="BC71" i="7"/>
  <c r="BA71" i="7"/>
  <c r="K71" i="7"/>
  <c r="I71" i="7"/>
  <c r="G71" i="7"/>
  <c r="BB71" i="7" s="1"/>
  <c r="BE70" i="7"/>
  <c r="BD70" i="7"/>
  <c r="BC70" i="7"/>
  <c r="BA70" i="7"/>
  <c r="K70" i="7"/>
  <c r="I70" i="7"/>
  <c r="G70" i="7"/>
  <c r="BB70" i="7" s="1"/>
  <c r="BE69" i="7"/>
  <c r="BD69" i="7"/>
  <c r="BC69" i="7"/>
  <c r="BA69" i="7"/>
  <c r="K69" i="7"/>
  <c r="I69" i="7"/>
  <c r="G69" i="7"/>
  <c r="BB69" i="7" s="1"/>
  <c r="BE68" i="7"/>
  <c r="BD68" i="7"/>
  <c r="BC68" i="7"/>
  <c r="BA68" i="7"/>
  <c r="K68" i="7"/>
  <c r="I68" i="7"/>
  <c r="G68" i="7"/>
  <c r="BB68" i="7" s="1"/>
  <c r="BE67" i="7"/>
  <c r="BD67" i="7"/>
  <c r="BC67" i="7"/>
  <c r="BA67" i="7"/>
  <c r="K67" i="7"/>
  <c r="I67" i="7"/>
  <c r="G67" i="7"/>
  <c r="BB67" i="7" s="1"/>
  <c r="BE66" i="7"/>
  <c r="BD66" i="7"/>
  <c r="BC66" i="7"/>
  <c r="BA66" i="7"/>
  <c r="K66" i="7"/>
  <c r="I66" i="7"/>
  <c r="G66" i="7"/>
  <c r="BB66" i="7" s="1"/>
  <c r="BE65" i="7"/>
  <c r="BD65" i="7"/>
  <c r="BC65" i="7"/>
  <c r="BA65" i="7"/>
  <c r="K65" i="7"/>
  <c r="I65" i="7"/>
  <c r="G65" i="7"/>
  <c r="BB65" i="7" s="1"/>
  <c r="BE64" i="7"/>
  <c r="BE75" i="7" s="1"/>
  <c r="I13" i="6" s="1"/>
  <c r="BD64" i="7"/>
  <c r="BC64" i="7"/>
  <c r="BA64" i="7"/>
  <c r="K64" i="7"/>
  <c r="K75" i="7" s="1"/>
  <c r="I64" i="7"/>
  <c r="G64" i="7"/>
  <c r="BB64" i="7" s="1"/>
  <c r="B13" i="6"/>
  <c r="A13" i="6"/>
  <c r="BD75" i="7"/>
  <c r="H13" i="6" s="1"/>
  <c r="BC75" i="7"/>
  <c r="G13" i="6" s="1"/>
  <c r="I75" i="7"/>
  <c r="G75" i="7"/>
  <c r="BE61" i="7"/>
  <c r="BD61" i="7"/>
  <c r="BC61" i="7"/>
  <c r="BA61" i="7"/>
  <c r="K61" i="7"/>
  <c r="I61" i="7"/>
  <c r="G61" i="7"/>
  <c r="BB61" i="7" s="1"/>
  <c r="BE60" i="7"/>
  <c r="BD60" i="7"/>
  <c r="BC60" i="7"/>
  <c r="BA60" i="7"/>
  <c r="K60" i="7"/>
  <c r="I60" i="7"/>
  <c r="G60" i="7"/>
  <c r="BB60" i="7" s="1"/>
  <c r="BE59" i="7"/>
  <c r="BD59" i="7"/>
  <c r="BC59" i="7"/>
  <c r="BA59" i="7"/>
  <c r="K59" i="7"/>
  <c r="I59" i="7"/>
  <c r="G59" i="7"/>
  <c r="BB59" i="7" s="1"/>
  <c r="BE58" i="7"/>
  <c r="BD58" i="7"/>
  <c r="BC58" i="7"/>
  <c r="BA58" i="7"/>
  <c r="K58" i="7"/>
  <c r="I58" i="7"/>
  <c r="G58" i="7"/>
  <c r="BB58" i="7" s="1"/>
  <c r="BE57" i="7"/>
  <c r="BD57" i="7"/>
  <c r="BC57" i="7"/>
  <c r="BA57" i="7"/>
  <c r="K57" i="7"/>
  <c r="I57" i="7"/>
  <c r="G57" i="7"/>
  <c r="BB57" i="7" s="1"/>
  <c r="BE56" i="7"/>
  <c r="BD56" i="7"/>
  <c r="BC56" i="7"/>
  <c r="BA56" i="7"/>
  <c r="K56" i="7"/>
  <c r="I56" i="7"/>
  <c r="G56" i="7"/>
  <c r="BB56" i="7" s="1"/>
  <c r="BE55" i="7"/>
  <c r="BD55" i="7"/>
  <c r="BC55" i="7"/>
  <c r="BA55" i="7"/>
  <c r="K55" i="7"/>
  <c r="I55" i="7"/>
  <c r="G55" i="7"/>
  <c r="BB55" i="7" s="1"/>
  <c r="BE54" i="7"/>
  <c r="BD54" i="7"/>
  <c r="BC54" i="7"/>
  <c r="BA54" i="7"/>
  <c r="K54" i="7"/>
  <c r="I54" i="7"/>
  <c r="G54" i="7"/>
  <c r="BB54" i="7" s="1"/>
  <c r="BE53" i="7"/>
  <c r="BD53" i="7"/>
  <c r="BC53" i="7"/>
  <c r="BA53" i="7"/>
  <c r="K53" i="7"/>
  <c r="I53" i="7"/>
  <c r="G53" i="7"/>
  <c r="BB53" i="7" s="1"/>
  <c r="BE52" i="7"/>
  <c r="BD52" i="7"/>
  <c r="BC52" i="7"/>
  <c r="BC62" i="7" s="1"/>
  <c r="G12" i="6" s="1"/>
  <c r="BA52" i="7"/>
  <c r="K52" i="7"/>
  <c r="I52" i="7"/>
  <c r="G52" i="7"/>
  <c r="BB52" i="7" s="1"/>
  <c r="BE51" i="7"/>
  <c r="BD51" i="7"/>
  <c r="BD62" i="7" s="1"/>
  <c r="H12" i="6" s="1"/>
  <c r="BC51" i="7"/>
  <c r="BA51" i="7"/>
  <c r="K51" i="7"/>
  <c r="I51" i="7"/>
  <c r="I62" i="7" s="1"/>
  <c r="G51" i="7"/>
  <c r="BB51" i="7" s="1"/>
  <c r="B12" i="6"/>
  <c r="A12" i="6"/>
  <c r="BE62" i="7"/>
  <c r="I12" i="6" s="1"/>
  <c r="BB62" i="7"/>
  <c r="F12" i="6" s="1"/>
  <c r="BA62" i="7"/>
  <c r="E12" i="6" s="1"/>
  <c r="G62" i="7"/>
  <c r="BE48" i="7"/>
  <c r="BD48" i="7"/>
  <c r="BC48" i="7"/>
  <c r="BA48" i="7"/>
  <c r="K48" i="7"/>
  <c r="I48" i="7"/>
  <c r="G48" i="7"/>
  <c r="BB48" i="7" s="1"/>
  <c r="BE47" i="7"/>
  <c r="BD47" i="7"/>
  <c r="BC47" i="7"/>
  <c r="BA47" i="7"/>
  <c r="K47" i="7"/>
  <c r="I47" i="7"/>
  <c r="G47" i="7"/>
  <c r="BB47" i="7" s="1"/>
  <c r="BE46" i="7"/>
  <c r="BD46" i="7"/>
  <c r="BC46" i="7"/>
  <c r="BA46" i="7"/>
  <c r="K46" i="7"/>
  <c r="I46" i="7"/>
  <c r="G46" i="7"/>
  <c r="BB46" i="7" s="1"/>
  <c r="BE45" i="7"/>
  <c r="BD45" i="7"/>
  <c r="BC45" i="7"/>
  <c r="BA45" i="7"/>
  <c r="K45" i="7"/>
  <c r="I45" i="7"/>
  <c r="G45" i="7"/>
  <c r="BB45" i="7" s="1"/>
  <c r="BE44" i="7"/>
  <c r="BD44" i="7"/>
  <c r="BC44" i="7"/>
  <c r="BA44" i="7"/>
  <c r="K44" i="7"/>
  <c r="I44" i="7"/>
  <c r="G44" i="7"/>
  <c r="BB44" i="7" s="1"/>
  <c r="BE43" i="7"/>
  <c r="BD43" i="7"/>
  <c r="BC43" i="7"/>
  <c r="BA43" i="7"/>
  <c r="K43" i="7"/>
  <c r="I43" i="7"/>
  <c r="G43" i="7"/>
  <c r="BB43" i="7" s="1"/>
  <c r="BE42" i="7"/>
  <c r="BD42" i="7"/>
  <c r="BC42" i="7"/>
  <c r="BA42" i="7"/>
  <c r="K42" i="7"/>
  <c r="I42" i="7"/>
  <c r="G42" i="7"/>
  <c r="BB42" i="7" s="1"/>
  <c r="BE41" i="7"/>
  <c r="BD41" i="7"/>
  <c r="BC41" i="7"/>
  <c r="BA41" i="7"/>
  <c r="K41" i="7"/>
  <c r="I41" i="7"/>
  <c r="G41" i="7"/>
  <c r="BB41" i="7" s="1"/>
  <c r="BE40" i="7"/>
  <c r="BD40" i="7"/>
  <c r="BC40" i="7"/>
  <c r="BA40" i="7"/>
  <c r="K40" i="7"/>
  <c r="I40" i="7"/>
  <c r="G40" i="7"/>
  <c r="BB40" i="7" s="1"/>
  <c r="BE39" i="7"/>
  <c r="BD39" i="7"/>
  <c r="BC39" i="7"/>
  <c r="BA39" i="7"/>
  <c r="K39" i="7"/>
  <c r="I39" i="7"/>
  <c r="G39" i="7"/>
  <c r="BB39" i="7" s="1"/>
  <c r="BE38" i="7"/>
  <c r="BD38" i="7"/>
  <c r="BC38" i="7"/>
  <c r="BA38" i="7"/>
  <c r="K38" i="7"/>
  <c r="I38" i="7"/>
  <c r="G38" i="7"/>
  <c r="BB38" i="7" s="1"/>
  <c r="BE37" i="7"/>
  <c r="BD37" i="7"/>
  <c r="BC37" i="7"/>
  <c r="BA37" i="7"/>
  <c r="K37" i="7"/>
  <c r="I37" i="7"/>
  <c r="G37" i="7"/>
  <c r="BB37" i="7" s="1"/>
  <c r="BE36" i="7"/>
  <c r="BD36" i="7"/>
  <c r="BC36" i="7"/>
  <c r="BA36" i="7"/>
  <c r="K36" i="7"/>
  <c r="I36" i="7"/>
  <c r="G36" i="7"/>
  <c r="BB36" i="7" s="1"/>
  <c r="BE35" i="7"/>
  <c r="BD35" i="7"/>
  <c r="BC35" i="7"/>
  <c r="BA35" i="7"/>
  <c r="K35" i="7"/>
  <c r="I35" i="7"/>
  <c r="G35" i="7"/>
  <c r="BB35" i="7" s="1"/>
  <c r="BE34" i="7"/>
  <c r="BD34" i="7"/>
  <c r="BC34" i="7"/>
  <c r="BA34" i="7"/>
  <c r="K34" i="7"/>
  <c r="I34" i="7"/>
  <c r="G34" i="7"/>
  <c r="BB34" i="7" s="1"/>
  <c r="BE33" i="7"/>
  <c r="BD33" i="7"/>
  <c r="BC33" i="7"/>
  <c r="BC49" i="7" s="1"/>
  <c r="G11" i="6" s="1"/>
  <c r="BA33" i="7"/>
  <c r="K33" i="7"/>
  <c r="I33" i="7"/>
  <c r="I49" i="7" s="1"/>
  <c r="G33" i="7"/>
  <c r="G49" i="7" s="1"/>
  <c r="B11" i="6"/>
  <c r="A11" i="6"/>
  <c r="BE49" i="7"/>
  <c r="I11" i="6" s="1"/>
  <c r="BD49" i="7"/>
  <c r="H11" i="6" s="1"/>
  <c r="BA49" i="7"/>
  <c r="E11" i="6" s="1"/>
  <c r="K49" i="7"/>
  <c r="BE30" i="7"/>
  <c r="BE31" i="7" s="1"/>
  <c r="I10" i="6" s="1"/>
  <c r="BD30" i="7"/>
  <c r="BC30" i="7"/>
  <c r="BB30" i="7"/>
  <c r="BB31" i="7" s="1"/>
  <c r="BA30" i="7"/>
  <c r="K30" i="7"/>
  <c r="I30" i="7"/>
  <c r="G30" i="7"/>
  <c r="G31" i="7" s="1"/>
  <c r="F10" i="6"/>
  <c r="B10" i="6"/>
  <c r="A10" i="6"/>
  <c r="BD31" i="7"/>
  <c r="H10" i="6" s="1"/>
  <c r="BC31" i="7"/>
  <c r="G10" i="6" s="1"/>
  <c r="BA31" i="7"/>
  <c r="E10" i="6" s="1"/>
  <c r="K31" i="7"/>
  <c r="I31" i="7"/>
  <c r="BE27" i="7"/>
  <c r="BD27" i="7"/>
  <c r="BC27" i="7"/>
  <c r="BB27" i="7"/>
  <c r="BA27" i="7"/>
  <c r="K27" i="7"/>
  <c r="I27" i="7"/>
  <c r="G27" i="7"/>
  <c r="BE26" i="7"/>
  <c r="BD26" i="7"/>
  <c r="BC26" i="7"/>
  <c r="BB26" i="7"/>
  <c r="BA26" i="7"/>
  <c r="K26" i="7"/>
  <c r="I26" i="7"/>
  <c r="G26" i="7"/>
  <c r="BE25" i="7"/>
  <c r="BE28" i="7" s="1"/>
  <c r="BD25" i="7"/>
  <c r="BC25" i="7"/>
  <c r="BB25" i="7"/>
  <c r="BA25" i="7"/>
  <c r="BA28" i="7" s="1"/>
  <c r="K25" i="7"/>
  <c r="K28" i="7" s="1"/>
  <c r="I25" i="7"/>
  <c r="G25" i="7"/>
  <c r="I9" i="6"/>
  <c r="E9" i="6"/>
  <c r="B9" i="6"/>
  <c r="A9" i="6"/>
  <c r="BD28" i="7"/>
  <c r="H9" i="6" s="1"/>
  <c r="BC28" i="7"/>
  <c r="G9" i="6" s="1"/>
  <c r="BB28" i="7"/>
  <c r="F9" i="6" s="1"/>
  <c r="I28" i="7"/>
  <c r="G28" i="7"/>
  <c r="BE22" i="7"/>
  <c r="BD22" i="7"/>
  <c r="BC22" i="7"/>
  <c r="BB22" i="7"/>
  <c r="K22" i="7"/>
  <c r="I22" i="7"/>
  <c r="G22" i="7"/>
  <c r="BA22" i="7" s="1"/>
  <c r="BE21" i="7"/>
  <c r="BD21" i="7"/>
  <c r="BC21" i="7"/>
  <c r="BB21" i="7"/>
  <c r="K21" i="7"/>
  <c r="I21" i="7"/>
  <c r="G21" i="7"/>
  <c r="BA21" i="7" s="1"/>
  <c r="BE20" i="7"/>
  <c r="BD20" i="7"/>
  <c r="BC20" i="7"/>
  <c r="BB20" i="7"/>
  <c r="K20" i="7"/>
  <c r="I20" i="7"/>
  <c r="G20" i="7"/>
  <c r="BA20" i="7" s="1"/>
  <c r="BE19" i="7"/>
  <c r="BD19" i="7"/>
  <c r="BC19" i="7"/>
  <c r="BB19" i="7"/>
  <c r="K19" i="7"/>
  <c r="I19" i="7"/>
  <c r="G19" i="7"/>
  <c r="BA19" i="7" s="1"/>
  <c r="BE18" i="7"/>
  <c r="BD18" i="7"/>
  <c r="BC18" i="7"/>
  <c r="BB18" i="7"/>
  <c r="BA18" i="7"/>
  <c r="K18" i="7"/>
  <c r="I18" i="7"/>
  <c r="G18" i="7"/>
  <c r="BE17" i="7"/>
  <c r="BD17" i="7"/>
  <c r="BC17" i="7"/>
  <c r="BB17" i="7"/>
  <c r="K17" i="7"/>
  <c r="I17" i="7"/>
  <c r="G17" i="7"/>
  <c r="BA17" i="7" s="1"/>
  <c r="BE16" i="7"/>
  <c r="BD16" i="7"/>
  <c r="BC16" i="7"/>
  <c r="BB16" i="7"/>
  <c r="K16" i="7"/>
  <c r="I16" i="7"/>
  <c r="G16" i="7"/>
  <c r="BA16" i="7" s="1"/>
  <c r="BE15" i="7"/>
  <c r="BD15" i="7"/>
  <c r="BC15" i="7"/>
  <c r="BB15" i="7"/>
  <c r="K15" i="7"/>
  <c r="I15" i="7"/>
  <c r="G15" i="7"/>
  <c r="BA15" i="7" s="1"/>
  <c r="BE14" i="7"/>
  <c r="BD14" i="7"/>
  <c r="BC14" i="7"/>
  <c r="BB14" i="7"/>
  <c r="K14" i="7"/>
  <c r="I14" i="7"/>
  <c r="G14" i="7"/>
  <c r="BA14" i="7" s="1"/>
  <c r="BE13" i="7"/>
  <c r="BD13" i="7"/>
  <c r="BC13" i="7"/>
  <c r="BB13" i="7"/>
  <c r="BA13" i="7"/>
  <c r="K13" i="7"/>
  <c r="I13" i="7"/>
  <c r="G13" i="7"/>
  <c r="BE12" i="7"/>
  <c r="BD12" i="7"/>
  <c r="BC12" i="7"/>
  <c r="BC23" i="7" s="1"/>
  <c r="G8" i="6" s="1"/>
  <c r="BB12" i="7"/>
  <c r="BA12" i="7"/>
  <c r="K12" i="7"/>
  <c r="I12" i="7"/>
  <c r="I23" i="7" s="1"/>
  <c r="G12" i="7"/>
  <c r="B8" i="6"/>
  <c r="A8" i="6"/>
  <c r="BE23" i="7"/>
  <c r="I8" i="6" s="1"/>
  <c r="BB23" i="7"/>
  <c r="F8" i="6" s="1"/>
  <c r="G23" i="7"/>
  <c r="BE9" i="7"/>
  <c r="BD9" i="7"/>
  <c r="BC9" i="7"/>
  <c r="BB9" i="7"/>
  <c r="K9" i="7"/>
  <c r="I9" i="7"/>
  <c r="G9" i="7"/>
  <c r="BA9" i="7" s="1"/>
  <c r="BE8" i="7"/>
  <c r="BD8" i="7"/>
  <c r="BC8" i="7"/>
  <c r="BC10" i="7" s="1"/>
  <c r="G7" i="6" s="1"/>
  <c r="BB8" i="7"/>
  <c r="BB10" i="7" s="1"/>
  <c r="F7" i="6" s="1"/>
  <c r="K8" i="7"/>
  <c r="I8" i="7"/>
  <c r="G8" i="7"/>
  <c r="BA8" i="7" s="1"/>
  <c r="B7" i="6"/>
  <c r="A7" i="6"/>
  <c r="BE10" i="7"/>
  <c r="I7" i="6" s="1"/>
  <c r="BD10" i="7"/>
  <c r="H7" i="6" s="1"/>
  <c r="BA10" i="7"/>
  <c r="E7" i="6" s="1"/>
  <c r="K10" i="7"/>
  <c r="E4" i="7"/>
  <c r="F3" i="7"/>
  <c r="G23" i="5"/>
  <c r="C33" i="5"/>
  <c r="F33" i="5" s="1"/>
  <c r="C31" i="5"/>
  <c r="G7" i="5"/>
  <c r="H34" i="3"/>
  <c r="I33" i="3"/>
  <c r="G21" i="2"/>
  <c r="D21" i="2"/>
  <c r="I32" i="3"/>
  <c r="D20" i="2"/>
  <c r="I31" i="3"/>
  <c r="G20" i="2" s="1"/>
  <c r="D19" i="2"/>
  <c r="I30" i="3"/>
  <c r="G19" i="2" s="1"/>
  <c r="D18" i="2"/>
  <c r="I29" i="3"/>
  <c r="G18" i="2" s="1"/>
  <c r="G17" i="2"/>
  <c r="D17" i="2"/>
  <c r="I28" i="3"/>
  <c r="D16" i="2"/>
  <c r="I27" i="3"/>
  <c r="G16" i="2" s="1"/>
  <c r="D15" i="2"/>
  <c r="I26" i="3"/>
  <c r="G15" i="2" s="1"/>
  <c r="BE119" i="4"/>
  <c r="BE120" i="4" s="1"/>
  <c r="BD119" i="4"/>
  <c r="BC119" i="4"/>
  <c r="BC120" i="4" s="1"/>
  <c r="BA119" i="4"/>
  <c r="BA120" i="4" s="1"/>
  <c r="K119" i="4"/>
  <c r="I119" i="4"/>
  <c r="I120" i="4" s="1"/>
  <c r="G119" i="4"/>
  <c r="BB119" i="4" s="1"/>
  <c r="I20" i="3"/>
  <c r="G20" i="3"/>
  <c r="E20" i="3"/>
  <c r="B20" i="3"/>
  <c r="A20" i="3"/>
  <c r="BD120" i="4"/>
  <c r="H20" i="3" s="1"/>
  <c r="BB120" i="4"/>
  <c r="F20" i="3" s="1"/>
  <c r="K120" i="4"/>
  <c r="G120" i="4"/>
  <c r="BE116" i="4"/>
  <c r="BD116" i="4"/>
  <c r="BC116" i="4"/>
  <c r="BA116" i="4"/>
  <c r="K116" i="4"/>
  <c r="I116" i="4"/>
  <c r="G116" i="4"/>
  <c r="BB116" i="4" s="1"/>
  <c r="BE115" i="4"/>
  <c r="BD115" i="4"/>
  <c r="BC115" i="4"/>
  <c r="BA115" i="4"/>
  <c r="K115" i="4"/>
  <c r="I115" i="4"/>
  <c r="G115" i="4"/>
  <c r="BB115" i="4" s="1"/>
  <c r="BE114" i="4"/>
  <c r="BD114" i="4"/>
  <c r="BC114" i="4"/>
  <c r="BA114" i="4"/>
  <c r="K114" i="4"/>
  <c r="I114" i="4"/>
  <c r="G114" i="4"/>
  <c r="BB114" i="4" s="1"/>
  <c r="BE113" i="4"/>
  <c r="BD113" i="4"/>
  <c r="BC113" i="4"/>
  <c r="BA113" i="4"/>
  <c r="K113" i="4"/>
  <c r="I113" i="4"/>
  <c r="G113" i="4"/>
  <c r="G117" i="4" s="1"/>
  <c r="B19" i="3"/>
  <c r="A19" i="3"/>
  <c r="BE117" i="4"/>
  <c r="I19" i="3" s="1"/>
  <c r="BC117" i="4"/>
  <c r="G19" i="3" s="1"/>
  <c r="BA117" i="4"/>
  <c r="E19" i="3" s="1"/>
  <c r="I117" i="4"/>
  <c r="BE110" i="4"/>
  <c r="BD110" i="4"/>
  <c r="BC110" i="4"/>
  <c r="BA110" i="4"/>
  <c r="K110" i="4"/>
  <c r="I110" i="4"/>
  <c r="G110" i="4"/>
  <c r="BB110" i="4" s="1"/>
  <c r="BE109" i="4"/>
  <c r="BD109" i="4"/>
  <c r="BC109" i="4"/>
  <c r="BA109" i="4"/>
  <c r="K109" i="4"/>
  <c r="I109" i="4"/>
  <c r="G109" i="4"/>
  <c r="BB109" i="4" s="1"/>
  <c r="BE108" i="4"/>
  <c r="BD108" i="4"/>
  <c r="BC108" i="4"/>
  <c r="BA108" i="4"/>
  <c r="K108" i="4"/>
  <c r="I108" i="4"/>
  <c r="G108" i="4"/>
  <c r="BB108" i="4" s="1"/>
  <c r="BE107" i="4"/>
  <c r="BD107" i="4"/>
  <c r="BC107" i="4"/>
  <c r="BA107" i="4"/>
  <c r="K107" i="4"/>
  <c r="I107" i="4"/>
  <c r="G107" i="4"/>
  <c r="BB107" i="4" s="1"/>
  <c r="BE106" i="4"/>
  <c r="BD106" i="4"/>
  <c r="BC106" i="4"/>
  <c r="BA106" i="4"/>
  <c r="K106" i="4"/>
  <c r="I106" i="4"/>
  <c r="G106" i="4"/>
  <c r="BB106" i="4" s="1"/>
  <c r="BE105" i="4"/>
  <c r="BD105" i="4"/>
  <c r="BC105" i="4"/>
  <c r="BA105" i="4"/>
  <c r="K105" i="4"/>
  <c r="I105" i="4"/>
  <c r="G105" i="4"/>
  <c r="BB105" i="4" s="1"/>
  <c r="BE104" i="4"/>
  <c r="BD104" i="4"/>
  <c r="BC104" i="4"/>
  <c r="BA104" i="4"/>
  <c r="K104" i="4"/>
  <c r="I104" i="4"/>
  <c r="I111" i="4" s="1"/>
  <c r="G104" i="4"/>
  <c r="BB104" i="4" s="1"/>
  <c r="B18" i="3"/>
  <c r="A18" i="3"/>
  <c r="BD111" i="4"/>
  <c r="H18" i="3" s="1"/>
  <c r="BB111" i="4"/>
  <c r="F18" i="3" s="1"/>
  <c r="K111" i="4"/>
  <c r="G111" i="4"/>
  <c r="BE101" i="4"/>
  <c r="BD101" i="4"/>
  <c r="BC101" i="4"/>
  <c r="BA101" i="4"/>
  <c r="K101" i="4"/>
  <c r="I101" i="4"/>
  <c r="G101" i="4"/>
  <c r="BB101" i="4" s="1"/>
  <c r="BE100" i="4"/>
  <c r="BD100" i="4"/>
  <c r="BC100" i="4"/>
  <c r="BA100" i="4"/>
  <c r="K100" i="4"/>
  <c r="I100" i="4"/>
  <c r="G100" i="4"/>
  <c r="BB100" i="4" s="1"/>
  <c r="BE99" i="4"/>
  <c r="BD99" i="4"/>
  <c r="BC99" i="4"/>
  <c r="BA99" i="4"/>
  <c r="K99" i="4"/>
  <c r="I99" i="4"/>
  <c r="G99" i="4"/>
  <c r="BB99" i="4" s="1"/>
  <c r="BE98" i="4"/>
  <c r="BD98" i="4"/>
  <c r="BC98" i="4"/>
  <c r="BA98" i="4"/>
  <c r="K98" i="4"/>
  <c r="I98" i="4"/>
  <c r="G98" i="4"/>
  <c r="BB98" i="4" s="1"/>
  <c r="BE97" i="4"/>
  <c r="BD97" i="4"/>
  <c r="BC97" i="4"/>
  <c r="BA97" i="4"/>
  <c r="K97" i="4"/>
  <c r="I97" i="4"/>
  <c r="G97" i="4"/>
  <c r="BB97" i="4" s="1"/>
  <c r="BE96" i="4"/>
  <c r="BD96" i="4"/>
  <c r="BC96" i="4"/>
  <c r="BA96" i="4"/>
  <c r="K96" i="4"/>
  <c r="I96" i="4"/>
  <c r="G96" i="4"/>
  <c r="BB96" i="4" s="1"/>
  <c r="BE95" i="4"/>
  <c r="BD95" i="4"/>
  <c r="BC95" i="4"/>
  <c r="BA95" i="4"/>
  <c r="K95" i="4"/>
  <c r="I95" i="4"/>
  <c r="G95" i="4"/>
  <c r="BB95" i="4" s="1"/>
  <c r="BE94" i="4"/>
  <c r="BD94" i="4"/>
  <c r="BC94" i="4"/>
  <c r="BA94" i="4"/>
  <c r="K94" i="4"/>
  <c r="I94" i="4"/>
  <c r="G94" i="4"/>
  <c r="BB94" i="4" s="1"/>
  <c r="BE93" i="4"/>
  <c r="BD93" i="4"/>
  <c r="BC93" i="4"/>
  <c r="BA93" i="4"/>
  <c r="K93" i="4"/>
  <c r="I93" i="4"/>
  <c r="G93" i="4"/>
  <c r="BB93" i="4" s="1"/>
  <c r="BE92" i="4"/>
  <c r="BD92" i="4"/>
  <c r="BC92" i="4"/>
  <c r="BA92" i="4"/>
  <c r="K92" i="4"/>
  <c r="I92" i="4"/>
  <c r="G92" i="4"/>
  <c r="G102" i="4" s="1"/>
  <c r="B17" i="3"/>
  <c r="A17" i="3"/>
  <c r="BE102" i="4"/>
  <c r="I17" i="3" s="1"/>
  <c r="BC102" i="4"/>
  <c r="G17" i="3" s="1"/>
  <c r="BA102" i="4"/>
  <c r="E17" i="3" s="1"/>
  <c r="I102" i="4"/>
  <c r="BE89" i="4"/>
  <c r="BD89" i="4"/>
  <c r="BC89" i="4"/>
  <c r="BA89" i="4"/>
  <c r="K89" i="4"/>
  <c r="I89" i="4"/>
  <c r="G89" i="4"/>
  <c r="BB89" i="4" s="1"/>
  <c r="BE88" i="4"/>
  <c r="BD88" i="4"/>
  <c r="BC88" i="4"/>
  <c r="BA88" i="4"/>
  <c r="K88" i="4"/>
  <c r="I88" i="4"/>
  <c r="G88" i="4"/>
  <c r="BB88" i="4" s="1"/>
  <c r="BE87" i="4"/>
  <c r="BD87" i="4"/>
  <c r="BC87" i="4"/>
  <c r="BA87" i="4"/>
  <c r="K87" i="4"/>
  <c r="I87" i="4"/>
  <c r="I90" i="4" s="1"/>
  <c r="G87" i="4"/>
  <c r="BB87" i="4" s="1"/>
  <c r="B16" i="3"/>
  <c r="A16" i="3"/>
  <c r="BD90" i="4"/>
  <c r="H16" i="3" s="1"/>
  <c r="BB90" i="4"/>
  <c r="F16" i="3" s="1"/>
  <c r="K90" i="4"/>
  <c r="G90" i="4"/>
  <c r="BE84" i="4"/>
  <c r="BD84" i="4"/>
  <c r="BD85" i="4" s="1"/>
  <c r="H15" i="3" s="1"/>
  <c r="BC84" i="4"/>
  <c r="BB84" i="4"/>
  <c r="BB85" i="4" s="1"/>
  <c r="F15" i="3" s="1"/>
  <c r="K84" i="4"/>
  <c r="K85" i="4" s="1"/>
  <c r="I84" i="4"/>
  <c r="G84" i="4"/>
  <c r="B15" i="3"/>
  <c r="A15" i="3"/>
  <c r="BE85" i="4"/>
  <c r="I15" i="3" s="1"/>
  <c r="BC85" i="4"/>
  <c r="G15" i="3" s="1"/>
  <c r="I85" i="4"/>
  <c r="BE81" i="4"/>
  <c r="BD81" i="4"/>
  <c r="BC81" i="4"/>
  <c r="BB81" i="4"/>
  <c r="BA81" i="4"/>
  <c r="K81" i="4"/>
  <c r="I81" i="4"/>
  <c r="G81" i="4"/>
  <c r="BE80" i="4"/>
  <c r="BE82" i="4" s="1"/>
  <c r="BD80" i="4"/>
  <c r="BC80" i="4"/>
  <c r="BC82" i="4" s="1"/>
  <c r="G14" i="3" s="1"/>
  <c r="BB80" i="4"/>
  <c r="BA80" i="4"/>
  <c r="BA82" i="4" s="1"/>
  <c r="E14" i="3" s="1"/>
  <c r="K80" i="4"/>
  <c r="I80" i="4"/>
  <c r="I82" i="4" s="1"/>
  <c r="G80" i="4"/>
  <c r="I14" i="3"/>
  <c r="B14" i="3"/>
  <c r="A14" i="3"/>
  <c r="BD82" i="4"/>
  <c r="H14" i="3" s="1"/>
  <c r="BB82" i="4"/>
  <c r="F14" i="3" s="1"/>
  <c r="K82" i="4"/>
  <c r="G82" i="4"/>
  <c r="BE77" i="4"/>
  <c r="BD77" i="4"/>
  <c r="BC77" i="4"/>
  <c r="BB77" i="4"/>
  <c r="K77" i="4"/>
  <c r="I77" i="4"/>
  <c r="G77" i="4"/>
  <c r="BA77" i="4" s="1"/>
  <c r="BE76" i="4"/>
  <c r="BD76" i="4"/>
  <c r="BC76" i="4"/>
  <c r="BB76" i="4"/>
  <c r="K76" i="4"/>
  <c r="I76" i="4"/>
  <c r="G76" i="4"/>
  <c r="BA76" i="4" s="1"/>
  <c r="BE75" i="4"/>
  <c r="BD75" i="4"/>
  <c r="BC75" i="4"/>
  <c r="BB75" i="4"/>
  <c r="K75" i="4"/>
  <c r="I75" i="4"/>
  <c r="G75" i="4"/>
  <c r="BA75" i="4" s="1"/>
  <c r="BE74" i="4"/>
  <c r="BD74" i="4"/>
  <c r="BC74" i="4"/>
  <c r="BB74" i="4"/>
  <c r="K74" i="4"/>
  <c r="I74" i="4"/>
  <c r="G74" i="4"/>
  <c r="BA74" i="4" s="1"/>
  <c r="BE73" i="4"/>
  <c r="BD73" i="4"/>
  <c r="BC73" i="4"/>
  <c r="BB73" i="4"/>
  <c r="K73" i="4"/>
  <c r="I73" i="4"/>
  <c r="G73" i="4"/>
  <c r="BA73" i="4" s="1"/>
  <c r="BE72" i="4"/>
  <c r="BD72" i="4"/>
  <c r="BC72" i="4"/>
  <c r="BB72" i="4"/>
  <c r="K72" i="4"/>
  <c r="I72" i="4"/>
  <c r="G72" i="4"/>
  <c r="BA72" i="4" s="1"/>
  <c r="BE71" i="4"/>
  <c r="BD71" i="4"/>
  <c r="BD78" i="4" s="1"/>
  <c r="H13" i="3" s="1"/>
  <c r="BC71" i="4"/>
  <c r="BB71" i="4"/>
  <c r="K71" i="4"/>
  <c r="I71" i="4"/>
  <c r="G71" i="4"/>
  <c r="B13" i="3"/>
  <c r="A13" i="3"/>
  <c r="BE78" i="4"/>
  <c r="I13" i="3" s="1"/>
  <c r="BC78" i="4"/>
  <c r="G13" i="3" s="1"/>
  <c r="I78" i="4"/>
  <c r="BE68" i="4"/>
  <c r="BD68" i="4"/>
  <c r="BC68" i="4"/>
  <c r="BB68" i="4"/>
  <c r="BA68" i="4"/>
  <c r="K68" i="4"/>
  <c r="I68" i="4"/>
  <c r="G68" i="4"/>
  <c r="BE67" i="4"/>
  <c r="BD67" i="4"/>
  <c r="BC67" i="4"/>
  <c r="BB67" i="4"/>
  <c r="BA67" i="4"/>
  <c r="K67" i="4"/>
  <c r="I67" i="4"/>
  <c r="G67" i="4"/>
  <c r="BE66" i="4"/>
  <c r="BD66" i="4"/>
  <c r="BC66" i="4"/>
  <c r="BB66" i="4"/>
  <c r="BA66" i="4"/>
  <c r="K66" i="4"/>
  <c r="I66" i="4"/>
  <c r="G66" i="4"/>
  <c r="BE65" i="4"/>
  <c r="BD65" i="4"/>
  <c r="BC65" i="4"/>
  <c r="BB65" i="4"/>
  <c r="BA65" i="4"/>
  <c r="K65" i="4"/>
  <c r="I65" i="4"/>
  <c r="G65" i="4"/>
  <c r="BE64" i="4"/>
  <c r="BD64" i="4"/>
  <c r="BC64" i="4"/>
  <c r="BB64" i="4"/>
  <c r="BA64" i="4"/>
  <c r="K64" i="4"/>
  <c r="I64" i="4"/>
  <c r="G64" i="4"/>
  <c r="BE63" i="4"/>
  <c r="BD63" i="4"/>
  <c r="BC63" i="4"/>
  <c r="BB63" i="4"/>
  <c r="BA63" i="4"/>
  <c r="K63" i="4"/>
  <c r="I63" i="4"/>
  <c r="G63" i="4"/>
  <c r="BE62" i="4"/>
  <c r="BD62" i="4"/>
  <c r="BC62" i="4"/>
  <c r="BB62" i="4"/>
  <c r="BA62" i="4"/>
  <c r="K62" i="4"/>
  <c r="I62" i="4"/>
  <c r="G62" i="4"/>
  <c r="BE61" i="4"/>
  <c r="BD61" i="4"/>
  <c r="BC61" i="4"/>
  <c r="BB61" i="4"/>
  <c r="BA61" i="4"/>
  <c r="K61" i="4"/>
  <c r="I61" i="4"/>
  <c r="G61" i="4"/>
  <c r="BE60" i="4"/>
  <c r="BD60" i="4"/>
  <c r="BC60" i="4"/>
  <c r="BB60" i="4"/>
  <c r="BA60" i="4"/>
  <c r="K60" i="4"/>
  <c r="I60" i="4"/>
  <c r="G60" i="4"/>
  <c r="BE59" i="4"/>
  <c r="BD59" i="4"/>
  <c r="BC59" i="4"/>
  <c r="BB59" i="4"/>
  <c r="BA59" i="4"/>
  <c r="K59" i="4"/>
  <c r="I59" i="4"/>
  <c r="G59" i="4"/>
  <c r="BE58" i="4"/>
  <c r="BD58" i="4"/>
  <c r="BC58" i="4"/>
  <c r="BB58" i="4"/>
  <c r="BA58" i="4"/>
  <c r="K58" i="4"/>
  <c r="I58" i="4"/>
  <c r="G58" i="4"/>
  <c r="BE57" i="4"/>
  <c r="BD57" i="4"/>
  <c r="BC57" i="4"/>
  <c r="BB57" i="4"/>
  <c r="BA57" i="4"/>
  <c r="K57" i="4"/>
  <c r="I57" i="4"/>
  <c r="G57" i="4"/>
  <c r="BE56" i="4"/>
  <c r="BD56" i="4"/>
  <c r="BC56" i="4"/>
  <c r="BB56" i="4"/>
  <c r="BA56" i="4"/>
  <c r="K56" i="4"/>
  <c r="I56" i="4"/>
  <c r="G56" i="4"/>
  <c r="BE55" i="4"/>
  <c r="BD55" i="4"/>
  <c r="BC55" i="4"/>
  <c r="BB55" i="4"/>
  <c r="BA55" i="4"/>
  <c r="K55" i="4"/>
  <c r="I55" i="4"/>
  <c r="G55" i="4"/>
  <c r="BE54" i="4"/>
  <c r="BE69" i="4" s="1"/>
  <c r="BD54" i="4"/>
  <c r="BC54" i="4"/>
  <c r="BC69" i="4" s="1"/>
  <c r="G12" i="3" s="1"/>
  <c r="BB54" i="4"/>
  <c r="BA54" i="4"/>
  <c r="BA69" i="4" s="1"/>
  <c r="E12" i="3" s="1"/>
  <c r="K54" i="4"/>
  <c r="I54" i="4"/>
  <c r="I69" i="4" s="1"/>
  <c r="G54" i="4"/>
  <c r="I12" i="3"/>
  <c r="B12" i="3"/>
  <c r="A12" i="3"/>
  <c r="BD69" i="4"/>
  <c r="H12" i="3" s="1"/>
  <c r="BB69" i="4"/>
  <c r="F12" i="3" s="1"/>
  <c r="K69" i="4"/>
  <c r="G69" i="4"/>
  <c r="BE51" i="4"/>
  <c r="BD51" i="4"/>
  <c r="BC51" i="4"/>
  <c r="BB51" i="4"/>
  <c r="K51" i="4"/>
  <c r="I51" i="4"/>
  <c r="G51" i="4"/>
  <c r="BA51" i="4" s="1"/>
  <c r="BE50" i="4"/>
  <c r="BD50" i="4"/>
  <c r="BC50" i="4"/>
  <c r="BB50" i="4"/>
  <c r="K50" i="4"/>
  <c r="I50" i="4"/>
  <c r="G50" i="4"/>
  <c r="BA50" i="4" s="1"/>
  <c r="BE49" i="4"/>
  <c r="BD49" i="4"/>
  <c r="BC49" i="4"/>
  <c r="BB49" i="4"/>
  <c r="K49" i="4"/>
  <c r="I49" i="4"/>
  <c r="G49" i="4"/>
  <c r="BA49" i="4" s="1"/>
  <c r="BE48" i="4"/>
  <c r="BD48" i="4"/>
  <c r="BC48" i="4"/>
  <c r="BB48" i="4"/>
  <c r="K48" i="4"/>
  <c r="I48" i="4"/>
  <c r="G48" i="4"/>
  <c r="B11" i="3"/>
  <c r="A11" i="3"/>
  <c r="BE52" i="4"/>
  <c r="I11" i="3" s="1"/>
  <c r="BC52" i="4"/>
  <c r="G11" i="3" s="1"/>
  <c r="I52" i="4"/>
  <c r="BE45" i="4"/>
  <c r="BD45" i="4"/>
  <c r="BC45" i="4"/>
  <c r="BB45" i="4"/>
  <c r="BA45" i="4"/>
  <c r="K45" i="4"/>
  <c r="I45" i="4"/>
  <c r="G45" i="4"/>
  <c r="BE44" i="4"/>
  <c r="BD44" i="4"/>
  <c r="BC44" i="4"/>
  <c r="BB44" i="4"/>
  <c r="BA44" i="4"/>
  <c r="K44" i="4"/>
  <c r="I44" i="4"/>
  <c r="G44" i="4"/>
  <c r="BE43" i="4"/>
  <c r="BD43" i="4"/>
  <c r="BC43" i="4"/>
  <c r="BB43" i="4"/>
  <c r="BA43" i="4"/>
  <c r="K43" i="4"/>
  <c r="I43" i="4"/>
  <c r="G43" i="4"/>
  <c r="BE42" i="4"/>
  <c r="BD42" i="4"/>
  <c r="BC42" i="4"/>
  <c r="BB42" i="4"/>
  <c r="BA42" i="4"/>
  <c r="K42" i="4"/>
  <c r="I42" i="4"/>
  <c r="G42" i="4"/>
  <c r="BE41" i="4"/>
  <c r="BD41" i="4"/>
  <c r="BC41" i="4"/>
  <c r="BB41" i="4"/>
  <c r="BA41" i="4"/>
  <c r="K41" i="4"/>
  <c r="I41" i="4"/>
  <c r="G41" i="4"/>
  <c r="BE40" i="4"/>
  <c r="BD40" i="4"/>
  <c r="BC40" i="4"/>
  <c r="BB40" i="4"/>
  <c r="BA40" i="4"/>
  <c r="K40" i="4"/>
  <c r="I40" i="4"/>
  <c r="G40" i="4"/>
  <c r="BE39" i="4"/>
  <c r="BD39" i="4"/>
  <c r="BC39" i="4"/>
  <c r="BB39" i="4"/>
  <c r="BA39" i="4"/>
  <c r="K39" i="4"/>
  <c r="I39" i="4"/>
  <c r="G39" i="4"/>
  <c r="BE38" i="4"/>
  <c r="BD38" i="4"/>
  <c r="BC38" i="4"/>
  <c r="BB38" i="4"/>
  <c r="BA38" i="4"/>
  <c r="K38" i="4"/>
  <c r="I38" i="4"/>
  <c r="G38" i="4"/>
  <c r="BE37" i="4"/>
  <c r="BD37" i="4"/>
  <c r="BC37" i="4"/>
  <c r="BB37" i="4"/>
  <c r="BA37" i="4"/>
  <c r="K37" i="4"/>
  <c r="I37" i="4"/>
  <c r="G37" i="4"/>
  <c r="BE36" i="4"/>
  <c r="BD36" i="4"/>
  <c r="BC36" i="4"/>
  <c r="BB36" i="4"/>
  <c r="BA36" i="4"/>
  <c r="K36" i="4"/>
  <c r="I36" i="4"/>
  <c r="G36" i="4"/>
  <c r="BE35" i="4"/>
  <c r="BD35" i="4"/>
  <c r="BC35" i="4"/>
  <c r="BB35" i="4"/>
  <c r="BA35" i="4"/>
  <c r="K35" i="4"/>
  <c r="I35" i="4"/>
  <c r="G35" i="4"/>
  <c r="BE34" i="4"/>
  <c r="BD34" i="4"/>
  <c r="BC34" i="4"/>
  <c r="BB34" i="4"/>
  <c r="BA34" i="4"/>
  <c r="K34" i="4"/>
  <c r="I34" i="4"/>
  <c r="G34" i="4"/>
  <c r="BE33" i="4"/>
  <c r="BD33" i="4"/>
  <c r="BC33" i="4"/>
  <c r="BB33" i="4"/>
  <c r="BA33" i="4"/>
  <c r="K33" i="4"/>
  <c r="I33" i="4"/>
  <c r="G33" i="4"/>
  <c r="BE32" i="4"/>
  <c r="BD32" i="4"/>
  <c r="BC32" i="4"/>
  <c r="BB32" i="4"/>
  <c r="BA32" i="4"/>
  <c r="K32" i="4"/>
  <c r="I32" i="4"/>
  <c r="G32" i="4"/>
  <c r="BE31" i="4"/>
  <c r="BD31" i="4"/>
  <c r="BC31" i="4"/>
  <c r="BB31" i="4"/>
  <c r="BA31" i="4"/>
  <c r="K31" i="4"/>
  <c r="I31" i="4"/>
  <c r="G31" i="4"/>
  <c r="BE30" i="4"/>
  <c r="BD30" i="4"/>
  <c r="BC30" i="4"/>
  <c r="BB30" i="4"/>
  <c r="BA30" i="4"/>
  <c r="K30" i="4"/>
  <c r="I30" i="4"/>
  <c r="G30" i="4"/>
  <c r="BE29" i="4"/>
  <c r="BD29" i="4"/>
  <c r="BC29" i="4"/>
  <c r="BB29" i="4"/>
  <c r="BA29" i="4"/>
  <c r="K29" i="4"/>
  <c r="I29" i="4"/>
  <c r="G29" i="4"/>
  <c r="BE28" i="4"/>
  <c r="BD28" i="4"/>
  <c r="BC28" i="4"/>
  <c r="BB28" i="4"/>
  <c r="BA28" i="4"/>
  <c r="K28" i="4"/>
  <c r="I28" i="4"/>
  <c r="G28" i="4"/>
  <c r="BE27" i="4"/>
  <c r="BD27" i="4"/>
  <c r="BC27" i="4"/>
  <c r="BB27" i="4"/>
  <c r="BA27" i="4"/>
  <c r="K27" i="4"/>
  <c r="I27" i="4"/>
  <c r="G27" i="4"/>
  <c r="BE26" i="4"/>
  <c r="BD26" i="4"/>
  <c r="BC26" i="4"/>
  <c r="BB26" i="4"/>
  <c r="BA26" i="4"/>
  <c r="K26" i="4"/>
  <c r="I26" i="4"/>
  <c r="G26" i="4"/>
  <c r="BE25" i="4"/>
  <c r="BD25" i="4"/>
  <c r="BC25" i="4"/>
  <c r="BB25" i="4"/>
  <c r="BA25" i="4"/>
  <c r="K25" i="4"/>
  <c r="I25" i="4"/>
  <c r="G25" i="4"/>
  <c r="BE24" i="4"/>
  <c r="BD24" i="4"/>
  <c r="BC24" i="4"/>
  <c r="BB24" i="4"/>
  <c r="BA24" i="4"/>
  <c r="K24" i="4"/>
  <c r="I24" i="4"/>
  <c r="G24" i="4"/>
  <c r="BE23" i="4"/>
  <c r="BD23" i="4"/>
  <c r="BC23" i="4"/>
  <c r="BB23" i="4"/>
  <c r="BA23" i="4"/>
  <c r="K23" i="4"/>
  <c r="I23" i="4"/>
  <c r="G23" i="4"/>
  <c r="BE22" i="4"/>
  <c r="BD22" i="4"/>
  <c r="BC22" i="4"/>
  <c r="BB22" i="4"/>
  <c r="BA22" i="4"/>
  <c r="K22" i="4"/>
  <c r="I22" i="4"/>
  <c r="G22" i="4"/>
  <c r="BE21" i="4"/>
  <c r="BD21" i="4"/>
  <c r="BC21" i="4"/>
  <c r="BB21" i="4"/>
  <c r="BA21" i="4"/>
  <c r="K21" i="4"/>
  <c r="I21" i="4"/>
  <c r="G21" i="4"/>
  <c r="BE20" i="4"/>
  <c r="BD20" i="4"/>
  <c r="BC20" i="4"/>
  <c r="BB20" i="4"/>
  <c r="BA20" i="4"/>
  <c r="K20" i="4"/>
  <c r="I20" i="4"/>
  <c r="G20" i="4"/>
  <c r="BE19" i="4"/>
  <c r="BE46" i="4" s="1"/>
  <c r="BD19" i="4"/>
  <c r="BC19" i="4"/>
  <c r="BC46" i="4" s="1"/>
  <c r="BB19" i="4"/>
  <c r="BA19" i="4"/>
  <c r="BA46" i="4" s="1"/>
  <c r="K19" i="4"/>
  <c r="I19" i="4"/>
  <c r="I46" i="4" s="1"/>
  <c r="G19" i="4"/>
  <c r="I10" i="3"/>
  <c r="G10" i="3"/>
  <c r="E10" i="3"/>
  <c r="B10" i="3"/>
  <c r="A10" i="3"/>
  <c r="BD46" i="4"/>
  <c r="H10" i="3" s="1"/>
  <c r="BB46" i="4"/>
  <c r="F10" i="3" s="1"/>
  <c r="K46" i="4"/>
  <c r="G46" i="4"/>
  <c r="BE16" i="4"/>
  <c r="BD16" i="4"/>
  <c r="BD17" i="4" s="1"/>
  <c r="H9" i="3" s="1"/>
  <c r="BC16" i="4"/>
  <c r="BB16" i="4"/>
  <c r="BB17" i="4" s="1"/>
  <c r="K16" i="4"/>
  <c r="K17" i="4" s="1"/>
  <c r="I16" i="4"/>
  <c r="G16" i="4"/>
  <c r="F9" i="3"/>
  <c r="B9" i="3"/>
  <c r="A9" i="3"/>
  <c r="BE17" i="4"/>
  <c r="I9" i="3" s="1"/>
  <c r="BC17" i="4"/>
  <c r="G9" i="3" s="1"/>
  <c r="I17" i="4"/>
  <c r="BE13" i="4"/>
  <c r="BD13" i="4"/>
  <c r="BC13" i="4"/>
  <c r="BB13" i="4"/>
  <c r="BA13" i="4"/>
  <c r="K13" i="4"/>
  <c r="I13" i="4"/>
  <c r="G13" i="4"/>
  <c r="BE12" i="4"/>
  <c r="BE14" i="4" s="1"/>
  <c r="BD12" i="4"/>
  <c r="BC12" i="4"/>
  <c r="BC14" i="4" s="1"/>
  <c r="BB12" i="4"/>
  <c r="BA12" i="4"/>
  <c r="BA14" i="4" s="1"/>
  <c r="K12" i="4"/>
  <c r="I12" i="4"/>
  <c r="I14" i="4" s="1"/>
  <c r="G12" i="4"/>
  <c r="I8" i="3"/>
  <c r="G8" i="3"/>
  <c r="E8" i="3"/>
  <c r="B8" i="3"/>
  <c r="A8" i="3"/>
  <c r="BD14" i="4"/>
  <c r="H8" i="3" s="1"/>
  <c r="BB14" i="4"/>
  <c r="F8" i="3" s="1"/>
  <c r="K14" i="4"/>
  <c r="G14" i="4"/>
  <c r="BE9" i="4"/>
  <c r="BD9" i="4"/>
  <c r="BC9" i="4"/>
  <c r="BB9" i="4"/>
  <c r="K9" i="4"/>
  <c r="I9" i="4"/>
  <c r="G9" i="4"/>
  <c r="BA9" i="4" s="1"/>
  <c r="BE8" i="4"/>
  <c r="BD8" i="4"/>
  <c r="BD10" i="4" s="1"/>
  <c r="BC8" i="4"/>
  <c r="BB8" i="4"/>
  <c r="BB10" i="4" s="1"/>
  <c r="F7" i="3" s="1"/>
  <c r="K8" i="4"/>
  <c r="I8" i="4"/>
  <c r="G8" i="4"/>
  <c r="H7" i="3"/>
  <c r="B7" i="3"/>
  <c r="A7" i="3"/>
  <c r="BE10" i="4"/>
  <c r="I7" i="3" s="1"/>
  <c r="BC10" i="4"/>
  <c r="G7" i="3" s="1"/>
  <c r="I10" i="4"/>
  <c r="E4" i="4"/>
  <c r="F3" i="4"/>
  <c r="G23" i="2"/>
  <c r="F33" i="2"/>
  <c r="C33" i="2"/>
  <c r="C31" i="2"/>
  <c r="G7" i="2"/>
  <c r="H124" i="1"/>
  <c r="J106" i="1"/>
  <c r="I106" i="1"/>
  <c r="H106" i="1"/>
  <c r="G106" i="1"/>
  <c r="F106" i="1"/>
  <c r="H65" i="1"/>
  <c r="G65" i="1"/>
  <c r="I64" i="1"/>
  <c r="F64" i="1" s="1"/>
  <c r="I63" i="1"/>
  <c r="F63" i="1" s="1"/>
  <c r="I62" i="1"/>
  <c r="F62" i="1" s="1"/>
  <c r="I61" i="1"/>
  <c r="F61" i="1" s="1"/>
  <c r="I60" i="1"/>
  <c r="F60" i="1" s="1"/>
  <c r="I59" i="1"/>
  <c r="F59" i="1" s="1"/>
  <c r="I58" i="1"/>
  <c r="F58" i="1" s="1"/>
  <c r="I57" i="1"/>
  <c r="F57" i="1" s="1"/>
  <c r="I56" i="1"/>
  <c r="F56" i="1" s="1"/>
  <c r="I55" i="1"/>
  <c r="F55" i="1" s="1"/>
  <c r="I54" i="1"/>
  <c r="F54" i="1" s="1"/>
  <c r="I53" i="1"/>
  <c r="F53" i="1" s="1"/>
  <c r="I52" i="1"/>
  <c r="F52" i="1" s="1"/>
  <c r="I51" i="1"/>
  <c r="F51" i="1" s="1"/>
  <c r="I50" i="1"/>
  <c r="F50" i="1" s="1"/>
  <c r="I49" i="1"/>
  <c r="F49" i="1" s="1"/>
  <c r="I48" i="1"/>
  <c r="F48" i="1" s="1"/>
  <c r="I47" i="1"/>
  <c r="F47" i="1" s="1"/>
  <c r="I46" i="1"/>
  <c r="F46" i="1" s="1"/>
  <c r="I45" i="1"/>
  <c r="F45" i="1" s="1"/>
  <c r="H44" i="1"/>
  <c r="G44" i="1"/>
  <c r="H38" i="1"/>
  <c r="I21" i="1" s="1"/>
  <c r="I22" i="1" s="1"/>
  <c r="G38" i="1"/>
  <c r="I37" i="1"/>
  <c r="F37" i="1" s="1"/>
  <c r="I36" i="1"/>
  <c r="F36" i="1" s="1"/>
  <c r="I35" i="1"/>
  <c r="F35" i="1" s="1"/>
  <c r="I34" i="1"/>
  <c r="F34" i="1" s="1"/>
  <c r="I33" i="1"/>
  <c r="F33" i="1" s="1"/>
  <c r="I32" i="1"/>
  <c r="F32" i="1" s="1"/>
  <c r="I31" i="1"/>
  <c r="F31" i="1" s="1"/>
  <c r="I30" i="1"/>
  <c r="H29" i="1"/>
  <c r="G29" i="1"/>
  <c r="D22" i="1"/>
  <c r="D20" i="1"/>
  <c r="I20" i="1" s="1"/>
  <c r="I19" i="1"/>
  <c r="I2" i="1"/>
  <c r="H9" i="60" l="1"/>
  <c r="C17" i="59" s="1"/>
  <c r="G22" i="59"/>
  <c r="BB50" i="61"/>
  <c r="F8" i="60" s="1"/>
  <c r="F9" i="60" s="1"/>
  <c r="C16" i="59" s="1"/>
  <c r="E9" i="60"/>
  <c r="C15" i="59" s="1"/>
  <c r="G36" i="61"/>
  <c r="G22" i="56"/>
  <c r="C19" i="56"/>
  <c r="C22" i="56" s="1"/>
  <c r="C23" i="56" s="1"/>
  <c r="F30" i="56" s="1"/>
  <c r="F31" i="56"/>
  <c r="F34" i="56" s="1"/>
  <c r="I13" i="54"/>
  <c r="C21" i="53" s="1"/>
  <c r="E13" i="54"/>
  <c r="C15" i="53" s="1"/>
  <c r="G22" i="53"/>
  <c r="F13" i="54"/>
  <c r="C16" i="53" s="1"/>
  <c r="G13" i="54"/>
  <c r="C18" i="53" s="1"/>
  <c r="H13" i="54"/>
  <c r="C17" i="53" s="1"/>
  <c r="I17" i="51"/>
  <c r="C21" i="50" s="1"/>
  <c r="G17" i="51"/>
  <c r="C18" i="50" s="1"/>
  <c r="BB108" i="52"/>
  <c r="F15" i="51" s="1"/>
  <c r="G22" i="50"/>
  <c r="BA8" i="52"/>
  <c r="BA11" i="52" s="1"/>
  <c r="E7" i="51" s="1"/>
  <c r="E17" i="51" s="1"/>
  <c r="C15" i="50" s="1"/>
  <c r="G11" i="52"/>
  <c r="BB30" i="52"/>
  <c r="BB48" i="52" s="1"/>
  <c r="F11" i="51" s="1"/>
  <c r="BB68" i="52"/>
  <c r="F12" i="51" s="1"/>
  <c r="H17" i="51"/>
  <c r="C17" i="50" s="1"/>
  <c r="BB11" i="52"/>
  <c r="F7" i="51" s="1"/>
  <c r="BB82" i="52"/>
  <c r="BB92" i="52" s="1"/>
  <c r="F14" i="51" s="1"/>
  <c r="G108" i="52"/>
  <c r="G22" i="47"/>
  <c r="BB82" i="49"/>
  <c r="BB84" i="49" s="1"/>
  <c r="F17" i="48" s="1"/>
  <c r="I72" i="49"/>
  <c r="BB101" i="49"/>
  <c r="F19" i="48" s="1"/>
  <c r="BC116" i="49"/>
  <c r="G22" i="48" s="1"/>
  <c r="BB64" i="49"/>
  <c r="F13" i="48" s="1"/>
  <c r="BD101" i="49"/>
  <c r="H19" i="48" s="1"/>
  <c r="H23" i="48" s="1"/>
  <c r="C17" i="47" s="1"/>
  <c r="BB108" i="49"/>
  <c r="BB112" i="49" s="1"/>
  <c r="F21" i="48" s="1"/>
  <c r="I116" i="49"/>
  <c r="BA51" i="49"/>
  <c r="BA64" i="49" s="1"/>
  <c r="E13" i="48" s="1"/>
  <c r="G64" i="49"/>
  <c r="BC90" i="49"/>
  <c r="G18" i="48" s="1"/>
  <c r="K101" i="49"/>
  <c r="BA106" i="49"/>
  <c r="E20" i="48" s="1"/>
  <c r="BE106" i="49"/>
  <c r="I20" i="48" s="1"/>
  <c r="I23" i="48" s="1"/>
  <c r="C21" i="47" s="1"/>
  <c r="G10" i="45"/>
  <c r="C18" i="44" s="1"/>
  <c r="F10" i="45"/>
  <c r="C16" i="44" s="1"/>
  <c r="G22" i="44"/>
  <c r="I10" i="45"/>
  <c r="C21" i="44" s="1"/>
  <c r="H10" i="45"/>
  <c r="C17" i="44" s="1"/>
  <c r="BA24" i="46"/>
  <c r="E8" i="45" s="1"/>
  <c r="E10" i="45" s="1"/>
  <c r="C15" i="44" s="1"/>
  <c r="C19" i="44" s="1"/>
  <c r="G24" i="46"/>
  <c r="G22" i="41"/>
  <c r="BB104" i="43"/>
  <c r="BB113" i="43" s="1"/>
  <c r="F16" i="42" s="1"/>
  <c r="G22" i="43"/>
  <c r="BA48" i="43"/>
  <c r="E11" i="42" s="1"/>
  <c r="BE48" i="43"/>
  <c r="I11" i="42" s="1"/>
  <c r="BB86" i="43"/>
  <c r="F14" i="42" s="1"/>
  <c r="BB50" i="43"/>
  <c r="BB61" i="43" s="1"/>
  <c r="F12" i="42" s="1"/>
  <c r="BA27" i="43"/>
  <c r="E9" i="42" s="1"/>
  <c r="BC27" i="43"/>
  <c r="G9" i="42" s="1"/>
  <c r="BB48" i="43"/>
  <c r="F11" i="42" s="1"/>
  <c r="BC74" i="43"/>
  <c r="G13" i="42" s="1"/>
  <c r="BD86" i="43"/>
  <c r="H14" i="42" s="1"/>
  <c r="H18" i="42" s="1"/>
  <c r="C17" i="41" s="1"/>
  <c r="BA102" i="43"/>
  <c r="E15" i="42" s="1"/>
  <c r="BE102" i="43"/>
  <c r="I15" i="42" s="1"/>
  <c r="G22" i="38"/>
  <c r="BA84" i="40"/>
  <c r="BA85" i="40" s="1"/>
  <c r="E16" i="39" s="1"/>
  <c r="G85" i="40"/>
  <c r="I15" i="40"/>
  <c r="K19" i="40"/>
  <c r="I66" i="40"/>
  <c r="BC66" i="40"/>
  <c r="G13" i="39" s="1"/>
  <c r="BB100" i="40"/>
  <c r="BB115" i="40" s="1"/>
  <c r="F20" i="39" s="1"/>
  <c r="F22" i="39" s="1"/>
  <c r="C16" i="38" s="1"/>
  <c r="G15" i="40"/>
  <c r="BC90" i="40"/>
  <c r="G17" i="39" s="1"/>
  <c r="H22" i="39"/>
  <c r="C17" i="38" s="1"/>
  <c r="BA51" i="40"/>
  <c r="BA52" i="40" s="1"/>
  <c r="E12" i="39" s="1"/>
  <c r="G52" i="40"/>
  <c r="I90" i="40"/>
  <c r="BE98" i="40"/>
  <c r="I19" i="39" s="1"/>
  <c r="I22" i="39" s="1"/>
  <c r="C21" i="38" s="1"/>
  <c r="G22" i="35"/>
  <c r="H13" i="36"/>
  <c r="C17" i="35" s="1"/>
  <c r="G13" i="36"/>
  <c r="C18" i="35" s="1"/>
  <c r="BA13" i="37"/>
  <c r="E8" i="36" s="1"/>
  <c r="E13" i="36" s="1"/>
  <c r="C15" i="35" s="1"/>
  <c r="F13" i="36"/>
  <c r="C16" i="35" s="1"/>
  <c r="I13" i="36"/>
  <c r="C21" i="35" s="1"/>
  <c r="G9" i="37"/>
  <c r="G33" i="37"/>
  <c r="G22" i="32"/>
  <c r="BB32" i="34"/>
  <c r="BB49" i="34" s="1"/>
  <c r="F11" i="33" s="1"/>
  <c r="I76" i="34"/>
  <c r="BA27" i="34"/>
  <c r="E9" i="33" s="1"/>
  <c r="BB89" i="34"/>
  <c r="F14" i="33" s="1"/>
  <c r="BA110" i="34"/>
  <c r="E15" i="33" s="1"/>
  <c r="BE110" i="34"/>
  <c r="I15" i="33" s="1"/>
  <c r="I18" i="33" s="1"/>
  <c r="C21" i="32" s="1"/>
  <c r="BB112" i="34"/>
  <c r="BB121" i="34" s="1"/>
  <c r="F16" i="33" s="1"/>
  <c r="G22" i="34"/>
  <c r="BB51" i="34"/>
  <c r="BB62" i="34" s="1"/>
  <c r="F12" i="33" s="1"/>
  <c r="BC22" i="34"/>
  <c r="G8" i="33" s="1"/>
  <c r="G18" i="33" s="1"/>
  <c r="C18" i="32" s="1"/>
  <c r="BD27" i="34"/>
  <c r="H9" i="33" s="1"/>
  <c r="BD89" i="34"/>
  <c r="H14" i="33" s="1"/>
  <c r="BB110" i="34"/>
  <c r="F15" i="33" s="1"/>
  <c r="G22" i="29"/>
  <c r="I21" i="30"/>
  <c r="C21" i="29" s="1"/>
  <c r="BA8" i="31"/>
  <c r="BA11" i="31" s="1"/>
  <c r="E7" i="30" s="1"/>
  <c r="G11" i="31"/>
  <c r="K19" i="31"/>
  <c r="BB45" i="31"/>
  <c r="F11" i="30" s="1"/>
  <c r="BB63" i="31"/>
  <c r="F13" i="30" s="1"/>
  <c r="K75" i="31"/>
  <c r="BD11" i="31"/>
  <c r="H7" i="30" s="1"/>
  <c r="BB19" i="31"/>
  <c r="F9" i="30" s="1"/>
  <c r="BA24" i="31"/>
  <c r="BA45" i="31" s="1"/>
  <c r="E11" i="30" s="1"/>
  <c r="G45" i="31"/>
  <c r="G63" i="31"/>
  <c r="BA51" i="31"/>
  <c r="BA63" i="31" s="1"/>
  <c r="E13" i="30" s="1"/>
  <c r="BB75" i="31"/>
  <c r="F15" i="30" s="1"/>
  <c r="BB80" i="31"/>
  <c r="BB83" i="31" s="1"/>
  <c r="F17" i="30" s="1"/>
  <c r="BC97" i="31"/>
  <c r="G18" i="30" s="1"/>
  <c r="G21" i="30" s="1"/>
  <c r="C18" i="29" s="1"/>
  <c r="K11" i="31"/>
  <c r="G19" i="31"/>
  <c r="BA17" i="31"/>
  <c r="BA19" i="31" s="1"/>
  <c r="E9" i="30" s="1"/>
  <c r="BD45" i="31"/>
  <c r="H11" i="30" s="1"/>
  <c r="BD63" i="31"/>
  <c r="H13" i="30" s="1"/>
  <c r="BA73" i="31"/>
  <c r="BA75" i="31" s="1"/>
  <c r="E15" i="30" s="1"/>
  <c r="G75" i="31"/>
  <c r="BB99" i="31"/>
  <c r="BB103" i="31" s="1"/>
  <c r="F19" i="30" s="1"/>
  <c r="I13" i="27"/>
  <c r="C21" i="26" s="1"/>
  <c r="F13" i="27"/>
  <c r="C16" i="26" s="1"/>
  <c r="G22" i="26"/>
  <c r="E13" i="27"/>
  <c r="C15" i="26" s="1"/>
  <c r="H13" i="27"/>
  <c r="C17" i="26" s="1"/>
  <c r="G13" i="27"/>
  <c r="C18" i="26" s="1"/>
  <c r="G33" i="28"/>
  <c r="G9" i="28"/>
  <c r="G22" i="23"/>
  <c r="G29" i="25"/>
  <c r="BA26" i="25"/>
  <c r="BA29" i="25" s="1"/>
  <c r="E9" i="24" s="1"/>
  <c r="BA8" i="25"/>
  <c r="BA10" i="25" s="1"/>
  <c r="E7" i="24" s="1"/>
  <c r="G10" i="25"/>
  <c r="BD29" i="25"/>
  <c r="H9" i="24" s="1"/>
  <c r="BE75" i="25"/>
  <c r="I12" i="24" s="1"/>
  <c r="BB77" i="25"/>
  <c r="BB89" i="25" s="1"/>
  <c r="F13" i="24" s="1"/>
  <c r="BB103" i="25"/>
  <c r="BB119" i="25" s="1"/>
  <c r="F15" i="24" s="1"/>
  <c r="I130" i="25"/>
  <c r="K29" i="25"/>
  <c r="BB34" i="25"/>
  <c r="BB51" i="25" s="1"/>
  <c r="F11" i="24" s="1"/>
  <c r="BA75" i="25"/>
  <c r="E12" i="24" s="1"/>
  <c r="BE101" i="25"/>
  <c r="I14" i="24" s="1"/>
  <c r="K10" i="25"/>
  <c r="BB29" i="25"/>
  <c r="F9" i="24" s="1"/>
  <c r="BC75" i="25"/>
  <c r="G12" i="24" s="1"/>
  <c r="G17" i="24" s="1"/>
  <c r="C18" i="23" s="1"/>
  <c r="K89" i="25"/>
  <c r="BD89" i="25"/>
  <c r="H13" i="24" s="1"/>
  <c r="BA101" i="25"/>
  <c r="E14" i="24" s="1"/>
  <c r="G22" i="20"/>
  <c r="BC86" i="22"/>
  <c r="G17" i="21" s="1"/>
  <c r="BB107" i="22"/>
  <c r="BB111" i="22" s="1"/>
  <c r="F20" i="21" s="1"/>
  <c r="BA22" i="22"/>
  <c r="E9" i="21" s="1"/>
  <c r="G52" i="22"/>
  <c r="K66" i="22"/>
  <c r="BD66" i="22"/>
  <c r="H13" i="21" s="1"/>
  <c r="I86" i="22"/>
  <c r="BD101" i="22"/>
  <c r="H18" i="21" s="1"/>
  <c r="BE105" i="22"/>
  <c r="I19" i="21" s="1"/>
  <c r="I22" i="21" s="1"/>
  <c r="C21" i="20" s="1"/>
  <c r="BB101" i="22"/>
  <c r="F18" i="21" s="1"/>
  <c r="F22" i="21" s="1"/>
  <c r="C16" i="20" s="1"/>
  <c r="BC18" i="22"/>
  <c r="G8" i="21" s="1"/>
  <c r="G22" i="21" s="1"/>
  <c r="C18" i="20" s="1"/>
  <c r="BD22" i="22"/>
  <c r="H9" i="21" s="1"/>
  <c r="BA81" i="22"/>
  <c r="BA82" i="22" s="1"/>
  <c r="E16" i="21" s="1"/>
  <c r="G82" i="22"/>
  <c r="K101" i="22"/>
  <c r="G105" i="22"/>
  <c r="G22" i="17"/>
  <c r="F13" i="18"/>
  <c r="C16" i="17" s="1"/>
  <c r="H13" i="18"/>
  <c r="C17" i="17" s="1"/>
  <c r="G13" i="18"/>
  <c r="C18" i="17" s="1"/>
  <c r="BA13" i="19"/>
  <c r="E8" i="18" s="1"/>
  <c r="E13" i="18" s="1"/>
  <c r="C15" i="17" s="1"/>
  <c r="I13" i="18"/>
  <c r="C21" i="17" s="1"/>
  <c r="G9" i="19"/>
  <c r="G33" i="19"/>
  <c r="G22" i="14"/>
  <c r="E14" i="15"/>
  <c r="C15" i="14" s="1"/>
  <c r="I14" i="15"/>
  <c r="C21" i="14" s="1"/>
  <c r="H14" i="15"/>
  <c r="C17" i="14" s="1"/>
  <c r="G14" i="15"/>
  <c r="C18" i="14" s="1"/>
  <c r="BB32" i="16"/>
  <c r="F9" i="15" s="1"/>
  <c r="BB57" i="16"/>
  <c r="F11" i="15" s="1"/>
  <c r="BB59" i="16"/>
  <c r="BB69" i="16" s="1"/>
  <c r="F12" i="15" s="1"/>
  <c r="G14" i="16"/>
  <c r="BB34" i="16"/>
  <c r="BB45" i="16" s="1"/>
  <c r="F10" i="15" s="1"/>
  <c r="H18" i="12"/>
  <c r="C17" i="11" s="1"/>
  <c r="G22" i="11"/>
  <c r="I18" i="12"/>
  <c r="C21" i="11" s="1"/>
  <c r="BA58" i="13"/>
  <c r="E13" i="12" s="1"/>
  <c r="G18" i="12"/>
  <c r="C18" i="11" s="1"/>
  <c r="F18" i="12"/>
  <c r="C16" i="11" s="1"/>
  <c r="BA19" i="13"/>
  <c r="E9" i="12" s="1"/>
  <c r="G15" i="13"/>
  <c r="G47" i="13"/>
  <c r="G22" i="8"/>
  <c r="H16" i="9"/>
  <c r="C17" i="8" s="1"/>
  <c r="I16" i="9"/>
  <c r="C21" i="8" s="1"/>
  <c r="G16" i="9"/>
  <c r="C18" i="8" s="1"/>
  <c r="I13" i="10"/>
  <c r="K42" i="10"/>
  <c r="BA46" i="10"/>
  <c r="E14" i="9" s="1"/>
  <c r="BB48" i="10"/>
  <c r="BB49" i="10" s="1"/>
  <c r="F15" i="9" s="1"/>
  <c r="BA8" i="10"/>
  <c r="BA9" i="10" s="1"/>
  <c r="E7" i="9" s="1"/>
  <c r="BA32" i="10"/>
  <c r="BA35" i="10" s="1"/>
  <c r="E11" i="9" s="1"/>
  <c r="BB44" i="10"/>
  <c r="BB46" i="10" s="1"/>
  <c r="F14" i="9" s="1"/>
  <c r="G22" i="5"/>
  <c r="G17" i="6"/>
  <c r="C18" i="5" s="1"/>
  <c r="G10" i="7"/>
  <c r="BB89" i="7"/>
  <c r="BB106" i="7" s="1"/>
  <c r="F15" i="6" s="1"/>
  <c r="I17" i="6"/>
  <c r="C21" i="5" s="1"/>
  <c r="BA23" i="7"/>
  <c r="E8" i="6" s="1"/>
  <c r="BB33" i="7"/>
  <c r="BB49" i="7" s="1"/>
  <c r="F11" i="6" s="1"/>
  <c r="K62" i="7"/>
  <c r="BA75" i="7"/>
  <c r="E13" i="6" s="1"/>
  <c r="BB75" i="7"/>
  <c r="F13" i="6" s="1"/>
  <c r="BB77" i="7"/>
  <c r="BB87" i="7" s="1"/>
  <c r="F14" i="6" s="1"/>
  <c r="I10" i="7"/>
  <c r="K23" i="7"/>
  <c r="BD23" i="7"/>
  <c r="H8" i="6" s="1"/>
  <c r="BD116" i="7"/>
  <c r="H16" i="6" s="1"/>
  <c r="E103" i="1"/>
  <c r="E88" i="1"/>
  <c r="E76" i="1"/>
  <c r="E106" i="1"/>
  <c r="E81" i="1"/>
  <c r="E84" i="1"/>
  <c r="E73" i="1"/>
  <c r="E87" i="1"/>
  <c r="E95" i="1"/>
  <c r="E74" i="1"/>
  <c r="E96" i="1"/>
  <c r="E100" i="1"/>
  <c r="E80" i="1"/>
  <c r="E105" i="1"/>
  <c r="E101" i="1"/>
  <c r="E89" i="1"/>
  <c r="E91" i="1"/>
  <c r="E99" i="1"/>
  <c r="E78" i="1"/>
  <c r="E90" i="1"/>
  <c r="E79" i="1"/>
  <c r="E92" i="1"/>
  <c r="E98" i="1"/>
  <c r="E85" i="1"/>
  <c r="E83" i="1"/>
  <c r="E75" i="1"/>
  <c r="E82" i="1"/>
  <c r="E102" i="1"/>
  <c r="E94" i="1"/>
  <c r="E86" i="1"/>
  <c r="E77" i="1"/>
  <c r="E97" i="1"/>
  <c r="E104" i="1"/>
  <c r="E93" i="1"/>
  <c r="I23" i="1"/>
  <c r="G22" i="2"/>
  <c r="F30" i="1"/>
  <c r="F38" i="1" s="1"/>
  <c r="I38" i="1"/>
  <c r="I65" i="1"/>
  <c r="BD102" i="4"/>
  <c r="H17" i="3" s="1"/>
  <c r="BD117" i="4"/>
  <c r="H19" i="3" s="1"/>
  <c r="F65" i="1"/>
  <c r="BA48" i="4"/>
  <c r="BA52" i="4" s="1"/>
  <c r="E11" i="3" s="1"/>
  <c r="G52" i="4"/>
  <c r="K102" i="4"/>
  <c r="K117" i="4"/>
  <c r="BA90" i="4"/>
  <c r="E16" i="3" s="1"/>
  <c r="BA111" i="4"/>
  <c r="E18" i="3" s="1"/>
  <c r="G17" i="4"/>
  <c r="BA16" i="4"/>
  <c r="BA17" i="4" s="1"/>
  <c r="E9" i="3" s="1"/>
  <c r="K52" i="4"/>
  <c r="BB78" i="4"/>
  <c r="F13" i="3" s="1"/>
  <c r="BB92" i="4"/>
  <c r="BB102" i="4" s="1"/>
  <c r="F17" i="3" s="1"/>
  <c r="BB113" i="4"/>
  <c r="BB117" i="4" s="1"/>
  <c r="F19" i="3" s="1"/>
  <c r="BA8" i="4"/>
  <c r="BA10" i="4" s="1"/>
  <c r="E7" i="3" s="1"/>
  <c r="G10" i="4"/>
  <c r="BD52" i="4"/>
  <c r="H11" i="3" s="1"/>
  <c r="G78" i="4"/>
  <c r="BA71" i="4"/>
  <c r="BA78" i="4" s="1"/>
  <c r="E13" i="3" s="1"/>
  <c r="BE90" i="4"/>
  <c r="I16" i="3" s="1"/>
  <c r="BC111" i="4"/>
  <c r="G18" i="3" s="1"/>
  <c r="K10" i="4"/>
  <c r="BB52" i="4"/>
  <c r="F11" i="3" s="1"/>
  <c r="K78" i="4"/>
  <c r="BA84" i="4"/>
  <c r="BA85" i="4" s="1"/>
  <c r="E15" i="3" s="1"/>
  <c r="G85" i="4"/>
  <c r="BC90" i="4"/>
  <c r="G16" i="3" s="1"/>
  <c r="BE111" i="4"/>
  <c r="I18" i="3" s="1"/>
  <c r="C19" i="59" l="1"/>
  <c r="C22" i="59" s="1"/>
  <c r="C23" i="59" s="1"/>
  <c r="F30" i="59" s="1"/>
  <c r="F31" i="59" s="1"/>
  <c r="F34" i="59" s="1"/>
  <c r="C19" i="53"/>
  <c r="C22" i="53" s="1"/>
  <c r="C23" i="53" s="1"/>
  <c r="F30" i="53" s="1"/>
  <c r="F31" i="53" s="1"/>
  <c r="F34" i="53" s="1"/>
  <c r="F17" i="51"/>
  <c r="C16" i="50" s="1"/>
  <c r="C19" i="50" s="1"/>
  <c r="C22" i="50" s="1"/>
  <c r="C23" i="50" s="1"/>
  <c r="F30" i="50" s="1"/>
  <c r="G23" i="48"/>
  <c r="C18" i="47" s="1"/>
  <c r="E23" i="48"/>
  <c r="C15" i="47" s="1"/>
  <c r="F23" i="48"/>
  <c r="C16" i="47" s="1"/>
  <c r="C22" i="44"/>
  <c r="C23" i="44" s="1"/>
  <c r="F30" i="44" s="1"/>
  <c r="F31" i="44" s="1"/>
  <c r="F34" i="44" s="1"/>
  <c r="I18" i="42"/>
  <c r="C21" i="41" s="1"/>
  <c r="G18" i="42"/>
  <c r="C18" i="41" s="1"/>
  <c r="E18" i="42"/>
  <c r="C15" i="41" s="1"/>
  <c r="F18" i="42"/>
  <c r="C16" i="41" s="1"/>
  <c r="G22" i="39"/>
  <c r="C18" i="38" s="1"/>
  <c r="E22" i="39"/>
  <c r="C15" i="38" s="1"/>
  <c r="C19" i="35"/>
  <c r="C22" i="35" s="1"/>
  <c r="C23" i="35" s="1"/>
  <c r="F30" i="35" s="1"/>
  <c r="E18" i="33"/>
  <c r="C15" i="32" s="1"/>
  <c r="H18" i="33"/>
  <c r="C17" i="32" s="1"/>
  <c r="F18" i="33"/>
  <c r="C16" i="32" s="1"/>
  <c r="F21" i="30"/>
  <c r="C16" i="29" s="1"/>
  <c r="H21" i="30"/>
  <c r="C17" i="29" s="1"/>
  <c r="E21" i="30"/>
  <c r="C15" i="29" s="1"/>
  <c r="C19" i="26"/>
  <c r="C22" i="26" s="1"/>
  <c r="C23" i="26" s="1"/>
  <c r="F30" i="26" s="1"/>
  <c r="F31" i="26" s="1"/>
  <c r="F34" i="26" s="1"/>
  <c r="I17" i="24"/>
  <c r="C21" i="23" s="1"/>
  <c r="H17" i="24"/>
  <c r="C17" i="23" s="1"/>
  <c r="F17" i="24"/>
  <c r="C16" i="23" s="1"/>
  <c r="E17" i="24"/>
  <c r="C15" i="23" s="1"/>
  <c r="E22" i="21"/>
  <c r="C15" i="20" s="1"/>
  <c r="H22" i="21"/>
  <c r="C17" i="20" s="1"/>
  <c r="C19" i="17"/>
  <c r="C22" i="17" s="1"/>
  <c r="C23" i="17" s="1"/>
  <c r="F30" i="17" s="1"/>
  <c r="F14" i="15"/>
  <c r="C16" i="14" s="1"/>
  <c r="C19" i="14" s="1"/>
  <c r="C22" i="14" s="1"/>
  <c r="C23" i="14" s="1"/>
  <c r="F30" i="14" s="1"/>
  <c r="E18" i="12"/>
  <c r="C15" i="11" s="1"/>
  <c r="C19" i="11" s="1"/>
  <c r="C22" i="11" s="1"/>
  <c r="C23" i="11" s="1"/>
  <c r="F30" i="11" s="1"/>
  <c r="F31" i="11" s="1"/>
  <c r="F34" i="11" s="1"/>
  <c r="F16" i="9"/>
  <c r="C16" i="8" s="1"/>
  <c r="E16" i="9"/>
  <c r="C15" i="8" s="1"/>
  <c r="E17" i="6"/>
  <c r="C15" i="5" s="1"/>
  <c r="F17" i="6"/>
  <c r="C16" i="5" s="1"/>
  <c r="H17" i="6"/>
  <c r="C17" i="5" s="1"/>
  <c r="G21" i="3"/>
  <c r="C18" i="2" s="1"/>
  <c r="F21" i="3"/>
  <c r="C16" i="2" s="1"/>
  <c r="I21" i="3"/>
  <c r="C21" i="2" s="1"/>
  <c r="H21" i="3"/>
  <c r="C17" i="2" s="1"/>
  <c r="E21" i="3"/>
  <c r="C15" i="2" s="1"/>
  <c r="J65" i="1"/>
  <c r="J64" i="1"/>
  <c r="J60" i="1"/>
  <c r="J56" i="1"/>
  <c r="J52" i="1"/>
  <c r="J48" i="1"/>
  <c r="J61" i="1"/>
  <c r="J57" i="1"/>
  <c r="J53" i="1"/>
  <c r="J49" i="1"/>
  <c r="J45" i="1"/>
  <c r="J37" i="1"/>
  <c r="J33" i="1"/>
  <c r="J62" i="1"/>
  <c r="J58" i="1"/>
  <c r="J54" i="1"/>
  <c r="J50" i="1"/>
  <c r="J46" i="1"/>
  <c r="J34" i="1"/>
  <c r="J31" i="1"/>
  <c r="J32" i="1"/>
  <c r="J63" i="1"/>
  <c r="J59" i="1"/>
  <c r="J55" i="1"/>
  <c r="J51" i="1"/>
  <c r="J47" i="1"/>
  <c r="J38" i="1"/>
  <c r="J35" i="1"/>
  <c r="J30" i="1"/>
  <c r="J36" i="1"/>
  <c r="F31" i="50" l="1"/>
  <c r="F34" i="50" s="1"/>
  <c r="C19" i="47"/>
  <c r="C22" i="47" s="1"/>
  <c r="C23" i="47" s="1"/>
  <c r="F30" i="47" s="1"/>
  <c r="F31" i="47" s="1"/>
  <c r="F34" i="47" s="1"/>
  <c r="C19" i="41"/>
  <c r="C22" i="41" s="1"/>
  <c r="C23" i="41" s="1"/>
  <c r="F30" i="41" s="1"/>
  <c r="F31" i="41" s="1"/>
  <c r="F34" i="41" s="1"/>
  <c r="C19" i="38"/>
  <c r="C22" i="38" s="1"/>
  <c r="C23" i="38" s="1"/>
  <c r="F30" i="38" s="1"/>
  <c r="F31" i="38" s="1"/>
  <c r="F34" i="38" s="1"/>
  <c r="F31" i="35"/>
  <c r="F34" i="35" s="1"/>
  <c r="C19" i="32"/>
  <c r="C22" i="32" s="1"/>
  <c r="C23" i="32" s="1"/>
  <c r="F30" i="32" s="1"/>
  <c r="F31" i="32"/>
  <c r="F34" i="32" s="1"/>
  <c r="C19" i="29"/>
  <c r="C22" i="29" s="1"/>
  <c r="C23" i="29" s="1"/>
  <c r="F30" i="29" s="1"/>
  <c r="F31" i="29" s="1"/>
  <c r="F34" i="29" s="1"/>
  <c r="C19" i="23"/>
  <c r="C22" i="23" s="1"/>
  <c r="C23" i="23" s="1"/>
  <c r="F30" i="23" s="1"/>
  <c r="F31" i="23"/>
  <c r="F34" i="23" s="1"/>
  <c r="C19" i="20"/>
  <c r="C22" i="20" s="1"/>
  <c r="C23" i="20" s="1"/>
  <c r="F30" i="20" s="1"/>
  <c r="F31" i="20" s="1"/>
  <c r="F34" i="20" s="1"/>
  <c r="F31" i="17"/>
  <c r="F34" i="17" s="1"/>
  <c r="F31" i="14"/>
  <c r="F34" i="14" s="1"/>
  <c r="C19" i="8"/>
  <c r="C22" i="8" s="1"/>
  <c r="C23" i="8" s="1"/>
  <c r="F30" i="8" s="1"/>
  <c r="F31" i="8" s="1"/>
  <c r="F34" i="8" s="1"/>
  <c r="C19" i="5"/>
  <c r="C22" i="5" s="1"/>
  <c r="C23" i="5" s="1"/>
  <c r="F30" i="5" s="1"/>
  <c r="F31" i="5"/>
  <c r="F34" i="5" s="1"/>
  <c r="C19" i="2"/>
  <c r="C22" i="2" s="1"/>
  <c r="C23" i="2" s="1"/>
  <c r="F30" i="2" s="1"/>
  <c r="F31" i="2"/>
  <c r="F34" i="2" s="1"/>
</calcChain>
</file>

<file path=xl/sharedStrings.xml><?xml version="1.0" encoding="utf-8"?>
<sst xmlns="http://schemas.openxmlformats.org/spreadsheetml/2006/main" count="6907" uniqueCount="780">
  <si>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</si>
  <si>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</si>
  <si>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</si>
  <si>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</si>
  <si>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</si>
  <si>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</si>
  <si>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</si>
  <si>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</si>
  <si>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</si>
  <si>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</si>
  <si>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</si>
  <si>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</si>
  <si>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</si>
  <si>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</si>
  <si>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</si>
  <si>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</si>
  <si>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</si>
  <si>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</si>
  <si>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</si>
  <si>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</si>
  <si>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</si>
  <si>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</si>
  <si>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</si>
  <si>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Rekapitulace stavebních dílů</t>
  </si>
  <si>
    <t>Číslo a název dílu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</si>
  <si>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</si>
  <si>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</si>
  <si>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</si>
  <si>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</si>
  <si>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</si>
  <si>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</si>
  <si>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</si>
  <si>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</si>
  <si>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</si>
  <si>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</si>
  <si>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</si>
  <si>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</si>
  <si>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</si>
  <si>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</si>
  <si>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</si>
  <si>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</si>
  <si>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</si>
  <si>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</si>
  <si>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</si>
  <si>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</si>
  <si>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</si>
  <si>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</si>
  <si>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</si>
  <si>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</si>
  <si>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</si>
  <si>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</si>
  <si>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</si>
  <si>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</si>
  <si>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</si>
  <si>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</si>
  <si>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</si>
  <si>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</si>
  <si>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</si>
  <si>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</si>
  <si>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</si>
  <si>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</si>
  <si>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</si>
  <si>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</si>
  <si>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</si>
  <si>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</si>
  <si>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</si>
  <si>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</si>
  <si>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</si>
  <si>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</si>
  <si>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</si>
  <si>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</si>
  <si>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</si>
  <si>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</si>
  <si>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</si>
  <si>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</si>
  <si>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</si>
  <si>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</si>
  <si>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</si>
  <si>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</si>
  <si>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</si>
  <si>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</si>
  <si>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</si>
  <si>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</si>
  <si>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</si>
  <si>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</si>
  <si>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</si>
  <si>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</si>
  <si>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</si>
  <si>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</si>
  <si>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</si>
  <si>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</si>
  <si>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</si>
  <si>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</si>
  <si>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</si>
  <si>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</si>
  <si>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</si>
  <si>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</si>
  <si>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</si>
  <si>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</si>
  <si>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</si>
  <si>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</si>
  <si>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</si>
  <si>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SLEPÝ ROZPOČET</t>
  </si>
  <si>
    <t>Slepý rozpočet</t>
  </si>
  <si>
    <t>1310137</t>
  </si>
  <si>
    <t>ZŠ Bosonožská 9, Brno-Starý Lískovec</t>
  </si>
  <si>
    <t>1310137 ZŠ Bosonožská 9, Brno-Starý Lískovec</t>
  </si>
  <si>
    <t>01</t>
  </si>
  <si>
    <t>Pavilon A</t>
  </si>
  <si>
    <t>01 Pavilon A</t>
  </si>
  <si>
    <t>Vnější zateplení obvod. pláště- Rozpočtové náklady</t>
  </si>
  <si>
    <t>281</t>
  </si>
  <si>
    <t>SANACE KONSTRUKCÍ</t>
  </si>
  <si>
    <t>281 SANACE KONSTRUKCÍ</t>
  </si>
  <si>
    <t>216-001</t>
  </si>
  <si>
    <t xml:space="preserve">Očištění a příprava podkladu, penetrace </t>
  </si>
  <si>
    <t>m2</t>
  </si>
  <si>
    <t>21099-0010</t>
  </si>
  <si>
    <t>Reprofilace narušených ploch po odbourání obkladu sanační hmotou</t>
  </si>
  <si>
    <t>6</t>
  </si>
  <si>
    <t>Úpravy povrchu, podlahy</t>
  </si>
  <si>
    <t>6 Úpravy povrchu, podlahy</t>
  </si>
  <si>
    <t>602012102R00</t>
  </si>
  <si>
    <t xml:space="preserve">Postřik cementový ručně </t>
  </si>
  <si>
    <t>602013111RT5</t>
  </si>
  <si>
    <t>Omítka jádrová MV 2 ručně tloušťka vrstvy 20 mm</t>
  </si>
  <si>
    <t>62</t>
  </si>
  <si>
    <t>Úpravy povrchů vnější</t>
  </si>
  <si>
    <t>62 Úpravy povrchů vnější</t>
  </si>
  <si>
    <t>622904112R00</t>
  </si>
  <si>
    <t xml:space="preserve">Očištění fasád tlakovou vodou složitost 1 - 2 </t>
  </si>
  <si>
    <t>621</t>
  </si>
  <si>
    <t>Zateplení vnější</t>
  </si>
  <si>
    <t>621 Zateplení vnější</t>
  </si>
  <si>
    <t>622405941U00</t>
  </si>
  <si>
    <t xml:space="preserve">KZS začišťovací okenní lišta </t>
  </si>
  <si>
    <t>m</t>
  </si>
  <si>
    <t>62199-0001</t>
  </si>
  <si>
    <t xml:space="preserve">Tmelení spar </t>
  </si>
  <si>
    <t>62199-0011</t>
  </si>
  <si>
    <t xml:space="preserve">Montáž zateplení - soklová lišta </t>
  </si>
  <si>
    <t>62199-0012A</t>
  </si>
  <si>
    <t>Montáž zateplení - lepení tep. izolace a broušení EPS, XPS</t>
  </si>
  <si>
    <t>62199-0012B</t>
  </si>
  <si>
    <t>Montáž zateplení- tepelná izolace a broušení izolace z minerálních vláken</t>
  </si>
  <si>
    <t>62199-0013</t>
  </si>
  <si>
    <t xml:space="preserve">Montáž zateplení - hmoždinky </t>
  </si>
  <si>
    <t>62199-0014</t>
  </si>
  <si>
    <t xml:space="preserve">Montáž zateplení - rohovníky </t>
  </si>
  <si>
    <t>62199-0015</t>
  </si>
  <si>
    <t>Montáž zateplení - síťovina EPS, XPS</t>
  </si>
  <si>
    <t>62199-0015B</t>
  </si>
  <si>
    <t>Montáž zateplení - síťovina izolace z minerálních vláken</t>
  </si>
  <si>
    <t>62199-0016</t>
  </si>
  <si>
    <t xml:space="preserve">Montáž zateplení - penetrace </t>
  </si>
  <si>
    <t>62199-0017</t>
  </si>
  <si>
    <t xml:space="preserve">Montáž zateplení - omítkovina </t>
  </si>
  <si>
    <t>62199-0018</t>
  </si>
  <si>
    <t xml:space="preserve">Montáž zateplení - detaily </t>
  </si>
  <si>
    <t>62199-0604a</t>
  </si>
  <si>
    <t>DOD-zateplení vnější XPS 40 mm stěrka+síťovina (pod dekor. mozaikovou omítku) bez penetrace</t>
  </si>
  <si>
    <t>62199-0616a</t>
  </si>
  <si>
    <t>DOD-zateplení vnější XPS 160 mm stěrka+síťovina (pod dekor. mozaikovou omítku) bez penetrace</t>
  </si>
  <si>
    <t>62199-0216</t>
  </si>
  <si>
    <t>DOD-zateplení vnější EPS 160 mm s PÚ silikonová omítka</t>
  </si>
  <si>
    <t>62199-0426</t>
  </si>
  <si>
    <t>DOD- zateplení vnější MIN 260 mm s PÚ silikonová omítka, podhled na průčelích se sloupy</t>
  </si>
  <si>
    <t>62199-0516</t>
  </si>
  <si>
    <t xml:space="preserve">DOD- zateplení vnější XPS 160 mm bez PÚ </t>
  </si>
  <si>
    <t>62199-0602</t>
  </si>
  <si>
    <t>DOD-zateplení vnější XPS 20 mm s PÚ silikonová omítka, ostění a nadpraží</t>
  </si>
  <si>
    <t>62199-0602a</t>
  </si>
  <si>
    <t>DOD-zateplení vnější XPS 20 mm stěrka+síťovina (pod dekor. mozaikovou omítku) bez penetrace</t>
  </si>
  <si>
    <t>62199-0616</t>
  </si>
  <si>
    <t>DOD-zateplení vnější XPS 160 mm s PÚ silikonová omítka, sokl</t>
  </si>
  <si>
    <t>62199-0901</t>
  </si>
  <si>
    <t xml:space="preserve">DOD- soklová lišta </t>
  </si>
  <si>
    <t>62199-0902</t>
  </si>
  <si>
    <t xml:space="preserve">DOD- okenní profil </t>
  </si>
  <si>
    <t>62199-0903</t>
  </si>
  <si>
    <t xml:space="preserve">DOD- rohový profil </t>
  </si>
  <si>
    <t>62199-0904</t>
  </si>
  <si>
    <t xml:space="preserve">DOD- dilatační profil </t>
  </si>
  <si>
    <t>62199-1001</t>
  </si>
  <si>
    <t>D+M mozaiková dekorativní omítka, bez vyrovnání vč. penetrace pod omítkovinu</t>
  </si>
  <si>
    <t>62199-1002</t>
  </si>
  <si>
    <t xml:space="preserve">D+M mozaiková dekorativní omítka, včetně vyrovnání </t>
  </si>
  <si>
    <t>62199-19044a</t>
  </si>
  <si>
    <t xml:space="preserve">Dodávka povrchová úprava,silikonová omítka </t>
  </si>
  <si>
    <t>63</t>
  </si>
  <si>
    <t>Podlahy a podlahové konstrukce</t>
  </si>
  <si>
    <t>63 Podlahy a podlahové konstrukce</t>
  </si>
  <si>
    <t>632451021R00</t>
  </si>
  <si>
    <t>Vyrovnávací potěr MC 15, v pásu, tl. 20 mm parapety</t>
  </si>
  <si>
    <t>6324510RRR</t>
  </si>
  <si>
    <t xml:space="preserve">Vyrovnávací vrstva sanační stěrkou </t>
  </si>
  <si>
    <t>771220131RRR</t>
  </si>
  <si>
    <t>Kladení dlažby kamenné do flexibilního lepidla pro venkovní prostředí</t>
  </si>
  <si>
    <t>58385781.A</t>
  </si>
  <si>
    <t>Deska obkladová mramor broušená  tl. 3 cm</t>
  </si>
  <si>
    <t>9</t>
  </si>
  <si>
    <t>Ostatní konstrukce, bourání</t>
  </si>
  <si>
    <t>9 Ostatní konstrukce, bourání</t>
  </si>
  <si>
    <t>113106122R00</t>
  </si>
  <si>
    <t>Rozebrání dlažeb z kamenných desek mramorové desky</t>
  </si>
  <si>
    <t>113107111R00</t>
  </si>
  <si>
    <t xml:space="preserve">Odstranění podkladu pl. 200 m2,kam.těžené tl.10 cm </t>
  </si>
  <si>
    <t>962042321R00</t>
  </si>
  <si>
    <t xml:space="preserve">Bourání zdiva nadzákladového z betonu prostého </t>
  </si>
  <si>
    <t>m3</t>
  </si>
  <si>
    <t>976072221R00</t>
  </si>
  <si>
    <t xml:space="preserve">Vybourání větracích mřížek </t>
  </si>
  <si>
    <t>kus</t>
  </si>
  <si>
    <t>978036141R00</t>
  </si>
  <si>
    <t xml:space="preserve">Otlučení omítek břízolitových v rozsahu 30 % </t>
  </si>
  <si>
    <t>978036191R00</t>
  </si>
  <si>
    <t xml:space="preserve">Otlučení omítek břízolitových v rozsahu 100 % </t>
  </si>
  <si>
    <t>978059231R00</t>
  </si>
  <si>
    <t xml:space="preserve">Odsekání obkladů stěn z uměl.kamene nad 2 m2 </t>
  </si>
  <si>
    <t>766421812RRR</t>
  </si>
  <si>
    <t xml:space="preserve">Demontáž obložení podhledů nad 1,5 m2 </t>
  </si>
  <si>
    <t>9001RRR</t>
  </si>
  <si>
    <t>Demontáž a zpětná montáž popisových tabulek cedulí a držáků praporů</t>
  </si>
  <si>
    <t>kpl</t>
  </si>
  <si>
    <t>979011111R00</t>
  </si>
  <si>
    <t xml:space="preserve">Svislá doprava suti a vybour. hmot za 2.NP a 1.PP </t>
  </si>
  <si>
    <t>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</si>
  <si>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</si>
  <si>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</si>
  <si>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</si>
  <si>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</si>
  <si>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</si>
  <si>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</si>
  <si>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</si>
  <si>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</si>
  <si>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979990001R00</t>
  </si>
  <si>
    <t xml:space="preserve">Poplatek za skládku stavební suti </t>
  </si>
  <si>
    <t>94</t>
  </si>
  <si>
    <t>Lešení a stavební výtahy</t>
  </si>
  <si>
    <t>94 Lešení a stavební výtahy</t>
  </si>
  <si>
    <t>941941032RT4</t>
  </si>
  <si>
    <t xml:space="preserve">Montáž lešení leh.řad.s podlahami,š.do 1 m, H 30 m </t>
  </si>
  <si>
    <t>941941192RT4</t>
  </si>
  <si>
    <t xml:space="preserve">Příplatek za každý měsíc použití lešení </t>
  </si>
  <si>
    <t>941941832RT4</t>
  </si>
  <si>
    <t xml:space="preserve">Demontáž lešení leh.řad.s podlahami,š.1 m, H 30 m </t>
  </si>
  <si>
    <t>941955001R00</t>
  </si>
  <si>
    <t xml:space="preserve">Lešení lehké pomocné, výška podlahy do 1,2 m </t>
  </si>
  <si>
    <t>944944011R00</t>
  </si>
  <si>
    <t xml:space="preserve">Montáž ochranné sítě z umělých vláken </t>
  </si>
  <si>
    <t>944944031R00</t>
  </si>
  <si>
    <t xml:space="preserve">Příplatek za každý měsíc použití sítí k pol. 4011 </t>
  </si>
  <si>
    <t>944944081R00</t>
  </si>
  <si>
    <t xml:space="preserve">Demontáž ochranné sítě z umělých vláken </t>
  </si>
  <si>
    <t>95</t>
  </si>
  <si>
    <t>Dokončovací konstrukce na pozemních stavbách</t>
  </si>
  <si>
    <t>95 Dokončovací konstrukce na pozemních stavbách</t>
  </si>
  <si>
    <t>953946111R00</t>
  </si>
  <si>
    <t xml:space="preserve">Osazení větracích mřížek </t>
  </si>
  <si>
    <t>284 4/Z</t>
  </si>
  <si>
    <t xml:space="preserve">DOD - větrací mřížka se síťkou plastová </t>
  </si>
  <si>
    <t>99</t>
  </si>
  <si>
    <t>Staveništní přesun hmot</t>
  </si>
  <si>
    <t>99 Staveništní přesun hmot</t>
  </si>
  <si>
    <t>999281211R00</t>
  </si>
  <si>
    <t xml:space="preserve">Přesun hmot, opravy vněj. plášťů výšky do 25 m </t>
  </si>
  <si>
    <t>725</t>
  </si>
  <si>
    <t>Zařizovací předměty</t>
  </si>
  <si>
    <t>725 Zařizovací předměty</t>
  </si>
  <si>
    <t>725980122RRR</t>
  </si>
  <si>
    <t xml:space="preserve">Revizní dvířka z plastu, 300 x 500 mm </t>
  </si>
  <si>
    <t>725980123RRR</t>
  </si>
  <si>
    <t xml:space="preserve">Revizní dvířka z plastu, 300 x 300 mm </t>
  </si>
  <si>
    <t>998725102R00</t>
  </si>
  <si>
    <t xml:space="preserve">Přesun hmot pro zařizovací předměty, výšky do 12 m </t>
  </si>
  <si>
    <t>764</t>
  </si>
  <si>
    <t>Konstrukce klempířské</t>
  </si>
  <si>
    <t>764 Konstrukce klempířské</t>
  </si>
  <si>
    <t>764410270R00</t>
  </si>
  <si>
    <t>Oplechování parapetů včetně rohů Pz s PE nástřikem rš 500 mm</t>
  </si>
  <si>
    <t>764410850R00</t>
  </si>
  <si>
    <t xml:space="preserve">Demontáž oplechování parapetů,rš od 100 do 330 mm </t>
  </si>
  <si>
    <t>764454202R00</t>
  </si>
  <si>
    <t>Odpadní trouby z Pz plechu s PE nástřikem kruhové, D 100 mm</t>
  </si>
  <si>
    <t>764454801R00</t>
  </si>
  <si>
    <t xml:space="preserve">Demontáž odpadních trub kruhových,D 75 a 100 mm </t>
  </si>
  <si>
    <t>998764202R00</t>
  </si>
  <si>
    <t xml:space="preserve">Přesun hmot pro klempířské konstr., výšky do 12 m </t>
  </si>
  <si>
    <t>767</t>
  </si>
  <si>
    <t>Konstrukce zámečnické</t>
  </si>
  <si>
    <t>767 Konstrukce zámečnické</t>
  </si>
  <si>
    <t>767996804R00</t>
  </si>
  <si>
    <t xml:space="preserve">Demontáž atypických ocelových konstr. do 500 kg </t>
  </si>
  <si>
    <t>kg</t>
  </si>
  <si>
    <t>998767202R00</t>
  </si>
  <si>
    <t xml:space="preserve">Přesun hmot pro zámečnické konstr., výšky do 12 m </t>
  </si>
  <si>
    <t>771</t>
  </si>
  <si>
    <t>Podlahy z dlaždic a obklady</t>
  </si>
  <si>
    <t>771 Podlahy z dlaždic a obklady</t>
  </si>
  <si>
    <t>771445014R00</t>
  </si>
  <si>
    <t xml:space="preserve">Obklad soklíků hutných, rovných,tmel, v.150 mm </t>
  </si>
  <si>
    <t>771578011R00</t>
  </si>
  <si>
    <t xml:space="preserve">Spára podlaha - stěna, silikonem </t>
  </si>
  <si>
    <t>59764049</t>
  </si>
  <si>
    <t>Sokl neglazovaný slinutý v 150 mm</t>
  </si>
  <si>
    <t>998771202R00</t>
  </si>
  <si>
    <t xml:space="preserve">Přesun hmot pro podlahy z dlaždic, výšky do 12 m </t>
  </si>
  <si>
    <t>783</t>
  </si>
  <si>
    <t>Nátěry</t>
  </si>
  <si>
    <t>783 Nátěry</t>
  </si>
  <si>
    <t>783225100R00</t>
  </si>
  <si>
    <t xml:space="preserve">Nátěr syntetický kovových konstrukcí 2x + 1x email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</si>
  <si>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</si>
  <si>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</si>
  <si>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</si>
  <si>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</si>
  <si>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</si>
  <si>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</si>
  <si>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</si>
  <si>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</si>
  <si>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 xml:space="preserve">
Rozsah reprofilace je určen odborným odhadem a bude upřesněn po postavení lešení, na základě destruktivní zkoušky pevnosti omítky a po podrobné prohlídce obvodového pláště.</t>
  </si>
  <si>
    <t>Statutární město Brno ÚMČ Starý Lískovec</t>
  </si>
  <si>
    <t>1 Vnější zateplení obvod. pláště- Rozpočtové náklady</t>
  </si>
  <si>
    <t>2</t>
  </si>
  <si>
    <t>Doteplení střešního pláště - Rozpočtové náklady</t>
  </si>
  <si>
    <t>622454311R00</t>
  </si>
  <si>
    <t xml:space="preserve">Oprava vnějších omítek vápenocementových </t>
  </si>
  <si>
    <t>631990050</t>
  </si>
  <si>
    <t>D+M povrchová úprava, tenkovrstvá omítka na původním povrchu</t>
  </si>
  <si>
    <t>953943111R00</t>
  </si>
  <si>
    <t xml:space="preserve">Osazení kovových předmětů do zdiva </t>
  </si>
  <si>
    <t>976072221RRR</t>
  </si>
  <si>
    <t xml:space="preserve">Vybourání odvětrávacích mřížek </t>
  </si>
  <si>
    <t>284 52</t>
  </si>
  <si>
    <t>DOD - větrací mřížka se síťkou kovová 150/150 s protidešťovými žaluziemi</t>
  </si>
  <si>
    <t>284 54</t>
  </si>
  <si>
    <t>DOD - větrací mřížka se síťkou kovová 200/200 s protidešťovými žaluziemi</t>
  </si>
  <si>
    <t>284 55</t>
  </si>
  <si>
    <t>DOD - větrací mřížka se síťkou kovová 300/300 s protidešťovými žaluziemi</t>
  </si>
  <si>
    <t>771575109T00</t>
  </si>
  <si>
    <t xml:space="preserve">Lepení dlaždic flexibilním mrazuvzdorným lepidlem </t>
  </si>
  <si>
    <t>953921111R00</t>
  </si>
  <si>
    <t xml:space="preserve">Dlaždice betonové volně na střechu, 30 x 30 x 5 cm </t>
  </si>
  <si>
    <t>953921112R00</t>
  </si>
  <si>
    <t xml:space="preserve">Příplatek za čtverce z asfaltové lepenky k - 1111 </t>
  </si>
  <si>
    <t>999281108R00</t>
  </si>
  <si>
    <t xml:space="preserve">Přesun hmot pro opravy a údržbu do výšky 12 m </t>
  </si>
  <si>
    <t>712</t>
  </si>
  <si>
    <t>Živičné krytiny</t>
  </si>
  <si>
    <t>712 Živičné krytiny</t>
  </si>
  <si>
    <t>711111001R00</t>
  </si>
  <si>
    <t>Izolace proti vlhkosti vodor. nátěr za studena polyuretanová penetrace</t>
  </si>
  <si>
    <t>712300832R00</t>
  </si>
  <si>
    <t xml:space="preserve">Odstranění živičné krytiny střech do 10° 2vrstvé </t>
  </si>
  <si>
    <t>712341559R00</t>
  </si>
  <si>
    <t xml:space="preserve">Povlaková krytina střech do 10°, NAIP přitavením </t>
  </si>
  <si>
    <t>712831100</t>
  </si>
  <si>
    <t xml:space="preserve">Samostatné vytažení izolace, samolepící pásy </t>
  </si>
  <si>
    <t>71299-0102</t>
  </si>
  <si>
    <t>Odstranění vyboulenin cca 50% z celkové plochy</t>
  </si>
  <si>
    <t>11163150</t>
  </si>
  <si>
    <t>DOD - lak izolační - polyuretanová penetrace</t>
  </si>
  <si>
    <t>62833159</t>
  </si>
  <si>
    <t>DOD - pás asfaltovaný oxidovaný, typ S vložka ze skelné tkaniny;doplnění po seříz. boulí</t>
  </si>
  <si>
    <t>628522581</t>
  </si>
  <si>
    <t>DOD - SBS pás modifikovaný asfaltový vložka z polyesterové rohože</t>
  </si>
  <si>
    <t>62852268</t>
  </si>
  <si>
    <t>DOD - SBS modifikovaný asfaltový samolepící pás</t>
  </si>
  <si>
    <t>998712202R00</t>
  </si>
  <si>
    <t xml:space="preserve">Přesun hmot pro povlakové krytiny, výšky do 12 m </t>
  </si>
  <si>
    <t>713</t>
  </si>
  <si>
    <t>Izolace tepelné</t>
  </si>
  <si>
    <t>713 Izolace tepelné</t>
  </si>
  <si>
    <t>713141125R00</t>
  </si>
  <si>
    <t>Izolace tepelná střech, desky s kašírovaným SBS modifikovaným asf. pásem, lepení</t>
  </si>
  <si>
    <t>713141131R00</t>
  </si>
  <si>
    <t xml:space="preserve">Izolace tepelná střech plně lep.za studena,1vrstvá </t>
  </si>
  <si>
    <t>713191221R00</t>
  </si>
  <si>
    <t>Izolace tepelná podlah obložení stěn pásky 80 mm atikový, přechodový klín</t>
  </si>
  <si>
    <t>28375427</t>
  </si>
  <si>
    <t xml:space="preserve">DOD - deska XPS tl. 200mm kolem vpustí </t>
  </si>
  <si>
    <t>28376787</t>
  </si>
  <si>
    <t>Dílec střešní s kašírovaným modifik. asfalt. pásem SBS, EPS 200 S tl.160mm</t>
  </si>
  <si>
    <t>28395</t>
  </si>
  <si>
    <t>DOD - deska XPS tl. 100mm atika horní strana</t>
  </si>
  <si>
    <t>63145723</t>
  </si>
  <si>
    <t xml:space="preserve">DOD - Klín atikový izolační 1000x80x80mm </t>
  </si>
  <si>
    <t>71399-0728</t>
  </si>
  <si>
    <t xml:space="preserve">DOD - zateplení EPS 200 S tl. 40 mm </t>
  </si>
  <si>
    <t>71399-1008</t>
  </si>
  <si>
    <t xml:space="preserve">DOD - zateplení EPS 100 S tl. 100 mm </t>
  </si>
  <si>
    <t>71399-1018</t>
  </si>
  <si>
    <t xml:space="preserve">DOD - zateplení EPS 200 S tl. 100 mm </t>
  </si>
  <si>
    <t>998713202R00</t>
  </si>
  <si>
    <t xml:space="preserve">Přesun hmot pro izolace tepelné, výšky do 12 m </t>
  </si>
  <si>
    <t>720</t>
  </si>
  <si>
    <t>Zdravotechnická instalace</t>
  </si>
  <si>
    <t>720 Zdravotechnická instalace</t>
  </si>
  <si>
    <t>721140802R00</t>
  </si>
  <si>
    <t xml:space="preserve">Demontáž potrubí litinového DN 100 </t>
  </si>
  <si>
    <t>721210823R00</t>
  </si>
  <si>
    <t xml:space="preserve">Demontáž střešní vpusti </t>
  </si>
  <si>
    <t>721234154R00</t>
  </si>
  <si>
    <t xml:space="preserve">Vtoky střešní renovační, izolační živič. pás </t>
  </si>
  <si>
    <t>720990012</t>
  </si>
  <si>
    <t xml:space="preserve">Košíky do vpustí lapající nečistoty </t>
  </si>
  <si>
    <t>998721202R00</t>
  </si>
  <si>
    <t xml:space="preserve">Přesun hmot pro vnitřní kanalizaci, výšky do 12 m </t>
  </si>
  <si>
    <t>762</t>
  </si>
  <si>
    <t>Konstrukce tesařské</t>
  </si>
  <si>
    <t>762 Konstrukce tesařské</t>
  </si>
  <si>
    <t>762331812R00</t>
  </si>
  <si>
    <t xml:space="preserve">Demontáž konstrukcí krovů z hranolů do 224 cm2 </t>
  </si>
  <si>
    <t>762341811R00</t>
  </si>
  <si>
    <t xml:space="preserve">Demontáž bednění střech rovných z prken hrubých </t>
  </si>
  <si>
    <t>763611232R00</t>
  </si>
  <si>
    <t xml:space="preserve">Bednění střech z desek nad tl.18 mm </t>
  </si>
  <si>
    <t>60725016</t>
  </si>
  <si>
    <t>Deska dřevoštěpková OSB 3 N tl. 22 mm</t>
  </si>
  <si>
    <t>998762202R00</t>
  </si>
  <si>
    <t xml:space="preserve">Přesun hmot pro tesařské konstrukce, výšky do 12 m </t>
  </si>
  <si>
    <t>764311831RT1</t>
  </si>
  <si>
    <t xml:space="preserve">Demontáž oplechování VZT komor </t>
  </si>
  <si>
    <t>764430220R00</t>
  </si>
  <si>
    <t>Oplechování zdí z Pz plechu s PE nástřikem rš 330, atika S3</t>
  </si>
  <si>
    <t>764430840R00</t>
  </si>
  <si>
    <t xml:space="preserve">Demontáž oplechování zdí,rš od 330 do 500 mm </t>
  </si>
  <si>
    <t>767392803R00</t>
  </si>
  <si>
    <t xml:space="preserve">Demontáž krytin střech z plechů, přistřelených </t>
  </si>
  <si>
    <t>76379</t>
  </si>
  <si>
    <t xml:space="preserve">Tmelení - připojovací lišta </t>
  </si>
  <si>
    <t>764-002</t>
  </si>
  <si>
    <t>Krycí a přítlačná lišta z Pz plechu tl. 0,6 mm s PE nástřikem, rš 120 mm</t>
  </si>
  <si>
    <t>764311202</t>
  </si>
  <si>
    <t>Oplechování  VZT komor z Pz plechu s PE nástřikem</t>
  </si>
  <si>
    <t>764430250RRR</t>
  </si>
  <si>
    <t>Oplechování zdí z Pz plechu s PE nástřikem rš 750 mm, atika S1</t>
  </si>
  <si>
    <t>Oplechování zdí z Pz plechu s PE nástřikem rš 1000 mm, napojení atiky na objekt "D"</t>
  </si>
  <si>
    <t>Oplechování zdí z Pz plechu s PE nástřikem rš 750 mm, napojení atiky na objekt "C"</t>
  </si>
  <si>
    <t>764891126RRR</t>
  </si>
  <si>
    <t>D+M komínek odvětrávací, DN 125 mm, izolovaný s integrovanou manžetou, vč. dešťové krytky</t>
  </si>
  <si>
    <t>998764203R00</t>
  </si>
  <si>
    <t xml:space="preserve">Přesun hmot pro klempířské konstr., výšky do 24 m </t>
  </si>
  <si>
    <t>1000001</t>
  </si>
  <si>
    <t xml:space="preserve">Demontáž výlezu na střechu </t>
  </si>
  <si>
    <t>767-001</t>
  </si>
  <si>
    <t>D+M střešní světlík, přesklívací kopule vrstvené dvojsklo, vnitř. tepelná folie,U=0,9W/m2K</t>
  </si>
  <si>
    <t>2 Doteplení střešního pláště - Rozpočtové náklady</t>
  </si>
  <si>
    <t>3</t>
  </si>
  <si>
    <t>Související práce - Rozpočtové náklady</t>
  </si>
  <si>
    <t>18</t>
  </si>
  <si>
    <t>Povrchové úpravy terénu</t>
  </si>
  <si>
    <t>18 Povrchové úpravy terénu</t>
  </si>
  <si>
    <t>181300010RA0</t>
  </si>
  <si>
    <t xml:space="preserve">Rekultivace pozemku kompletní </t>
  </si>
  <si>
    <t>Svislé a kompletní konstrukce</t>
  </si>
  <si>
    <t>3 Svislé a kompletní konstrukce</t>
  </si>
  <si>
    <t>95-001</t>
  </si>
  <si>
    <t>D+M Ocelových nerezových pásků včetně spojovacího materiálu</t>
  </si>
  <si>
    <t>311271175RRR</t>
  </si>
  <si>
    <t>Zdivo z tvárnic porobetonových tl. 20 cm tvárnice P 2 - 500, 599 x 249 x 200 mm</t>
  </si>
  <si>
    <t xml:space="preserve"> m2</t>
  </si>
  <si>
    <t>5a</t>
  </si>
  <si>
    <t>Okapový chodník</t>
  </si>
  <si>
    <t>5a Okapový chodník</t>
  </si>
  <si>
    <t>113106121R00</t>
  </si>
  <si>
    <t xml:space="preserve">Rozebrání dlažeb z betonových dlaždic na sucho </t>
  </si>
  <si>
    <t>451571111R00</t>
  </si>
  <si>
    <t xml:space="preserve">Lože dlažby ze štěrkopísků tl. do 10 cm </t>
  </si>
  <si>
    <t>596811111R00</t>
  </si>
  <si>
    <t xml:space="preserve">Kladení dlaždic kom.pro pěší, lože z kameniva těž. </t>
  </si>
  <si>
    <t>916561111R00</t>
  </si>
  <si>
    <t xml:space="preserve">Osazení záhon.obrubníků do lože z B 12,5 s opěrou </t>
  </si>
  <si>
    <t>59217330</t>
  </si>
  <si>
    <t>Obrubník záhonový  ABO 100-5/25 1000x50x250 mm</t>
  </si>
  <si>
    <t>59245315</t>
  </si>
  <si>
    <t>Dlaždice betonová  30x30x4,5 cm šedá</t>
  </si>
  <si>
    <t>61</t>
  </si>
  <si>
    <t>Upravy povrchů vnitřní</t>
  </si>
  <si>
    <t>61 Upravy povrchů vnitřní</t>
  </si>
  <si>
    <t>612473182R00</t>
  </si>
  <si>
    <t xml:space="preserve">Omítka vnitřního zdiva ze suché směsi, štuková </t>
  </si>
  <si>
    <t>96</t>
  </si>
  <si>
    <t>Bourání konstrukcí</t>
  </si>
  <si>
    <t>96 Bourání konstrukcí</t>
  </si>
  <si>
    <t>965081813RT1</t>
  </si>
  <si>
    <t>Bourání dlaždic teracových tl. nad 1 cm, nad 1 m2 ručně, dlaždice teracové, pro znovu použití</t>
  </si>
  <si>
    <t>771551025R00</t>
  </si>
  <si>
    <t xml:space="preserve">Montáž podlah z dlaždic teracových do MC, 25x25 cm </t>
  </si>
  <si>
    <t>773</t>
  </si>
  <si>
    <t>Podlahy teracové</t>
  </si>
  <si>
    <t>773 Podlahy teracové</t>
  </si>
  <si>
    <t>773994000R00</t>
  </si>
  <si>
    <t xml:space="preserve">Řezání spár v teracové podlaze tl. do 3 cm </t>
  </si>
  <si>
    <t>998773202R00</t>
  </si>
  <si>
    <t xml:space="preserve">Přesun hmot pro podlahy teracové, výšky do 12 m </t>
  </si>
  <si>
    <t>784</t>
  </si>
  <si>
    <t>Malby</t>
  </si>
  <si>
    <t>784 Malby</t>
  </si>
  <si>
    <t>784442001RT1</t>
  </si>
  <si>
    <t>Malba disperzní interiérová, výška do 3,8 m 1x nátěr, 1x penetrace</t>
  </si>
  <si>
    <t>3 Související práce - Rozpočtové náklady</t>
  </si>
  <si>
    <t>02</t>
  </si>
  <si>
    <t>Pavilon B</t>
  </si>
  <si>
    <t>02 Pavilon B</t>
  </si>
  <si>
    <t>1 Zemní práce</t>
  </si>
  <si>
    <t>13299-0001</t>
  </si>
  <si>
    <t xml:space="preserve">Hloubení výkopů vč.svislého a vod.přemístěn </t>
  </si>
  <si>
    <t>162702199R00</t>
  </si>
  <si>
    <t xml:space="preserve">Poplatek za skládku zeminy </t>
  </si>
  <si>
    <t>174101101R00</t>
  </si>
  <si>
    <t xml:space="preserve">Zásyp jam, rýh, šachet se zhutněním </t>
  </si>
  <si>
    <t xml:space="preserve">Montáž zateplení - lepení tep. izolace a broušení </t>
  </si>
  <si>
    <t xml:space="preserve">Montáž zateplení - síťovina </t>
  </si>
  <si>
    <t>DOD- zateplení vnější XPS 160 mm bez PÚ sokl pod terénem + skladba I</t>
  </si>
  <si>
    <t>711</t>
  </si>
  <si>
    <t>Izolace proti vodě</t>
  </si>
  <si>
    <t>711 Izolace proti vodě</t>
  </si>
  <si>
    <t>711482011RZ1</t>
  </si>
  <si>
    <t>Izolační systém fólií, svisle včetně dodávky fólie, lišty a doplňků</t>
  </si>
  <si>
    <t>998711202R00</t>
  </si>
  <si>
    <t xml:space="preserve">Přesun hmot pro izolace proti vodě, výšky do 12 m </t>
  </si>
  <si>
    <t>764395291R00</t>
  </si>
  <si>
    <t>Střešní dilatace z Pz plechu s PE nástřikem třídílná, rš 2x 500 mm +180mm</t>
  </si>
  <si>
    <t>Oplechování zdí z Pz plechu s PE nástřikem rš 1200 mm, napojení atiky na pavilon A</t>
  </si>
  <si>
    <t>03</t>
  </si>
  <si>
    <t>Pavilon C</t>
  </si>
  <si>
    <t>03 Pavilon C</t>
  </si>
  <si>
    <t>213151121R00</t>
  </si>
  <si>
    <t xml:space="preserve">Montáž geotextílie </t>
  </si>
  <si>
    <t>457541112R00</t>
  </si>
  <si>
    <t xml:space="preserve">Filtrační vrstvy z nezhutněné štěrkodrti 0-125 mm </t>
  </si>
  <si>
    <t>28697932</t>
  </si>
  <si>
    <t>Geotextilie filtrační 225 g/m2 pro vsakovací modul</t>
  </si>
  <si>
    <t>DOD-zateplení vnější XPS 160 mm s PÚ silikonová omítka, sokl závětří</t>
  </si>
  <si>
    <t xml:space="preserve">DOD-dilatační profil </t>
  </si>
  <si>
    <t>979011121R00</t>
  </si>
  <si>
    <t xml:space="preserve">Příplatek za každé další podlaží </t>
  </si>
  <si>
    <t>764352201R00</t>
  </si>
  <si>
    <t>Žlaby z Pz plechu s PE nástřikem podokapní půlkruhové, rš 250 mm</t>
  </si>
  <si>
    <t>764352800R00</t>
  </si>
  <si>
    <t xml:space="preserve">Demontáž žlabů půlkruh. rovných, rš 250 mm, do 30° </t>
  </si>
  <si>
    <t>7670012</t>
  </si>
  <si>
    <t>Úprava zábradlí bočního vstupu zkrácení, nátěr celé konstrukce</t>
  </si>
  <si>
    <t>965082941R00</t>
  </si>
  <si>
    <t xml:space="preserve">Odstranění násypu tl. nad 20 cm jakékoliv plochy </t>
  </si>
  <si>
    <t>712300831R00</t>
  </si>
  <si>
    <t xml:space="preserve">Odstranění živičné krytiny střech do 10° 1vrstvé </t>
  </si>
  <si>
    <t>713100812R00</t>
  </si>
  <si>
    <t xml:space="preserve">Odstranění tepelné izolace, polystyrén tl. do 5 cm </t>
  </si>
  <si>
    <t>28376788</t>
  </si>
  <si>
    <t>Dílec střešní ze spád. klínů s kašírovaným modifik. asfalt. pásem SBS, EPS 200S tl. min.260mm</t>
  </si>
  <si>
    <t>28394</t>
  </si>
  <si>
    <t>DOD - deska XPS tl. 50mm střecha S2, dorovnání čelní atiky</t>
  </si>
  <si>
    <t>28399</t>
  </si>
  <si>
    <t>DOD - deska XPS tl. 200mm atika horní strana</t>
  </si>
  <si>
    <t xml:space="preserve">DOD - zateplení EPS 100 S tl. 40 mm </t>
  </si>
  <si>
    <t>979990002R00</t>
  </si>
  <si>
    <t xml:space="preserve">Poplatek za skládku - hořlavé materiály </t>
  </si>
  <si>
    <t xml:space="preserve">Bednění střech z desek nad tl.18 mm,na P+D </t>
  </si>
  <si>
    <t>764430250R00</t>
  </si>
  <si>
    <t>Oplechování zdí z Pz plechu s PE nástřikem rš 600 mm, atika S2</t>
  </si>
  <si>
    <t>764430251R00</t>
  </si>
  <si>
    <t>Oplechování zdí z Pz plechu s PE nástřikem rš 600 mm vč. napojení na objekt, atika S2</t>
  </si>
  <si>
    <t>767005</t>
  </si>
  <si>
    <t xml:space="preserve">Demontáž stávajícího žebříku </t>
  </si>
  <si>
    <t>76799-0001</t>
  </si>
  <si>
    <t xml:space="preserve">D+M ocelového žebříku s madly dl. 4,0m </t>
  </si>
  <si>
    <t>999281111R00</t>
  </si>
  <si>
    <t xml:space="preserve">Přesun hmot pro opravy a údržbu do výšky 25 m </t>
  </si>
  <si>
    <t>04</t>
  </si>
  <si>
    <t>Pavilon D</t>
  </si>
  <si>
    <t>04 Pavilon D</t>
  </si>
  <si>
    <t>62199-0514</t>
  </si>
  <si>
    <t xml:space="preserve">DOD- zateplení vnější XPS 140 mm bez PÚ </t>
  </si>
  <si>
    <t>632451032R00</t>
  </si>
  <si>
    <t xml:space="preserve">Vyrovnávací potěr MC 15, v ploše, tl. 30 mm </t>
  </si>
  <si>
    <t>765901131R00</t>
  </si>
  <si>
    <t>Fólie podstřešní, pojistná hydroizolace s prostorovou smyčkovou rohoží</t>
  </si>
  <si>
    <t>764311821R00</t>
  </si>
  <si>
    <t xml:space="preserve">Demontáž krytiny, tabule 2 x 1 m, do 25 m2, do 30° </t>
  </si>
  <si>
    <t>764-005</t>
  </si>
  <si>
    <t xml:space="preserve">Krytina hladká  Pz plech 0,6 mm s PE nástřikem </t>
  </si>
  <si>
    <t>764-006</t>
  </si>
  <si>
    <t>Lemování z Pz plechu, tvrdá krytina s PE nástřikem Pz plech 0,6 mm</t>
  </si>
  <si>
    <t>M24</t>
  </si>
  <si>
    <t>Montáže vzduchotechnických zařízení</t>
  </si>
  <si>
    <t>M24 Montáže vzduchotechnických zařízení</t>
  </si>
  <si>
    <t>242001RRR</t>
  </si>
  <si>
    <t xml:space="preserve">Demontáž, úprava a zpětné osazení VZT potrubí </t>
  </si>
  <si>
    <t>764339830R00</t>
  </si>
  <si>
    <t xml:space="preserve">Demontáž lemování komínů v ploše, hl. kryt, do 30° </t>
  </si>
  <si>
    <t>Oplechování zdí z Pz plechu s PE nástřikem rš 600 mm, atika S6</t>
  </si>
  <si>
    <t>Oplechování zdí z Pz plechu s PEnástřikem rš 750 m napojení atiky nižší střechy na přiléhající objekt</t>
  </si>
  <si>
    <t>Oplechování zdí z Pz plechu s PE nástřikem rš 600 mm vč. napojení na objekt, atika S6</t>
  </si>
  <si>
    <t>M22</t>
  </si>
  <si>
    <t>Montáž sdělovací a zabezp. techniky</t>
  </si>
  <si>
    <t>M22 Montáž sdělovací a zabezp. techniky</t>
  </si>
  <si>
    <t>220110618RRR</t>
  </si>
  <si>
    <t>Demontáž a zpětná montáž antény vč. instalačního materiálu</t>
  </si>
  <si>
    <t>220110617RRR</t>
  </si>
  <si>
    <t xml:space="preserve">Anténní trojnožka ocelová 3m </t>
  </si>
  <si>
    <t>05</t>
  </si>
  <si>
    <t>Pavilon E</t>
  </si>
  <si>
    <t>05 Pavilon E</t>
  </si>
  <si>
    <t>Montáž zateplení - lepení tep. izolace a broušení izolace z minerálních vláken</t>
  </si>
  <si>
    <t>62199-0404</t>
  </si>
  <si>
    <t>DOD- zateplení vnější MIN 40 mm s PÚ sillikonová omítka</t>
  </si>
  <si>
    <t>62199-0502</t>
  </si>
  <si>
    <t>DOD-deska spádová XPS, min. tl. 20 mm, spád 2% 1300x600mm; bez PÚ, stříška nad vstupem</t>
  </si>
  <si>
    <t>DOD-zateplení vnější XPS 20 mm stěrka+síťovina (pod dekor. mozaikovou omítku), ostění a nadpraží</t>
  </si>
  <si>
    <t>766421812R00</t>
  </si>
  <si>
    <t xml:space="preserve">Demontáž obložení podhledů dřevěných nad 1,5 m2 </t>
  </si>
  <si>
    <t>968072354RRR</t>
  </si>
  <si>
    <t xml:space="preserve">Vybourání kovových mříží </t>
  </si>
  <si>
    <t>Osazení kovových předmětů do zdiva větrací mříže</t>
  </si>
  <si>
    <t>284 81/Z</t>
  </si>
  <si>
    <t>DOD - větrací mříž ocelová 650x650mm se sítí proti hmyzu a protidešťovou žaluzií</t>
  </si>
  <si>
    <t>284 96/Z</t>
  </si>
  <si>
    <t>DOD - větrací mříž ocelová 1200x600mm se sítí proti hmyzu a protidešťovou žaluzií</t>
  </si>
  <si>
    <t>723b</t>
  </si>
  <si>
    <t>Plynovod</t>
  </si>
  <si>
    <t>723b Plynovod</t>
  </si>
  <si>
    <t>823001RRR</t>
  </si>
  <si>
    <t>Úprava vedení plynu, odsazení od omítky vč. kotevního materiálu a podložení na střeše</t>
  </si>
  <si>
    <t>762431130R00</t>
  </si>
  <si>
    <t xml:space="preserve">Montáž obložení cementotřísk.deskami tl.do 50mm </t>
  </si>
  <si>
    <t>59590604</t>
  </si>
  <si>
    <t>Deska fasádní cementotřísková tl. 16 mm pro venkovní použití</t>
  </si>
  <si>
    <t xml:space="preserve">Demontáž lemování VZT komor a střešních výlezů </t>
  </si>
  <si>
    <t>D+M střešní světlík, přesklívací kopule vrstvené dvojsklo, vnitř. tepelná folie U=0,9W/m2K</t>
  </si>
  <si>
    <t>76799-0002</t>
  </si>
  <si>
    <t xml:space="preserve">Demontáž+zpětná montáž ocelového žebříku </t>
  </si>
  <si>
    <t>240070137RRR</t>
  </si>
  <si>
    <t xml:space="preserve">Demontáž a zpětná montáž VZT hlavic </t>
  </si>
  <si>
    <t>120901121R00</t>
  </si>
  <si>
    <t xml:space="preserve">Bourání konstrukcí z prostého betonu </t>
  </si>
  <si>
    <t>06</t>
  </si>
  <si>
    <t>Pavilon F</t>
  </si>
  <si>
    <t>06 Pavilon F</t>
  </si>
  <si>
    <t xml:space="preserve">Demontáž obložení podhledů hliníkových nad 1,5 m2 </t>
  </si>
  <si>
    <t>99012RRR</t>
  </si>
  <si>
    <t xml:space="preserve">Demontáž odpadkového koše </t>
  </si>
  <si>
    <t>Osazení kovových předmětů do zdiva větrací mřížky</t>
  </si>
  <si>
    <t>953981103R00</t>
  </si>
  <si>
    <t xml:space="preserve">Chemické kotvy do betonu, hl. 110 mm, M 12, ampule </t>
  </si>
  <si>
    <t>284 75/Z</t>
  </si>
  <si>
    <t>DOD - větrací mříž ocelová 400x400mm se sítí proti hmyzu a protidešťovou žaluzií</t>
  </si>
  <si>
    <t>762495000R00</t>
  </si>
  <si>
    <t xml:space="preserve">Spojovací a ochranné prostř. obložení stěn, stropů </t>
  </si>
  <si>
    <t>59590606</t>
  </si>
  <si>
    <t>Deska fasádní cementrotřísková tl. 20 mm pro venkovní použití</t>
  </si>
  <si>
    <t>764410240R00</t>
  </si>
  <si>
    <t>Oplechování parapetů Pz plech s PE nástřikem rš 250 mm</t>
  </si>
  <si>
    <t>764410260R00</t>
  </si>
  <si>
    <t>Oplechování parapetů  Pz plech s PE nástřikem rš 400 mm</t>
  </si>
  <si>
    <t>317941121RT2</t>
  </si>
  <si>
    <t>Osazení ocelových válcovaných nosníků do č.12 včetně dodávky profilu L č.5</t>
  </si>
  <si>
    <t>317941121RU3</t>
  </si>
  <si>
    <t>Osazení ocelových válcovaných nosníků do č.12 Včetně dodávky profilu U č.12,vč. pozinkování</t>
  </si>
  <si>
    <t>783904811R00</t>
  </si>
  <si>
    <t xml:space="preserve">Odrezivění kovových konstrukcí </t>
  </si>
  <si>
    <t>622471317R00</t>
  </si>
  <si>
    <t xml:space="preserve">Nátěr nebo nástřik stěn vnějších, složitost 1 - 2 </t>
  </si>
  <si>
    <t>631313611R00</t>
  </si>
  <si>
    <t xml:space="preserve">Mazanina betonová tl. 4 cm C 16/20 </t>
  </si>
  <si>
    <t>62852265</t>
  </si>
  <si>
    <t>Pás modifikovaný asfalt,vložka z Al folie kašír. skleněnými vlákny s jemným separ. posypem a folií</t>
  </si>
  <si>
    <t>Oplechování zdí z Pz plechu s PE nástřikem rš 750 mm, atika podélné strany</t>
  </si>
  <si>
    <t>Oplechování zdí z Pz plechu s PE nástřikem rš 600 mm vč. napojení na objekt, atika S4</t>
  </si>
  <si>
    <t>764430251RRR</t>
  </si>
  <si>
    <t>Oplechování zdí z Pz plechu s PE nástřikem rš 900 mm, atika příčné strany</t>
  </si>
  <si>
    <t>7670021</t>
  </si>
  <si>
    <t>D+M ocel. zábradlí schodiště vč. žárového zinku vč. komaxitu, podrobnější popis dle PD</t>
  </si>
  <si>
    <t>7670035</t>
  </si>
  <si>
    <t xml:space="preserve">Demontáž stávajícího zábradlí schodiště </t>
  </si>
  <si>
    <t>07</t>
  </si>
  <si>
    <t>Vnější ochrana před bleskem,úprava elektroinstalac</t>
  </si>
  <si>
    <t>07 Vnější ochrana před bleskem,úprava elektroinstalac</t>
  </si>
  <si>
    <t>Rozpočtové náklady - pavilony A, B, C, D, E, F</t>
  </si>
  <si>
    <t>M21</t>
  </si>
  <si>
    <t>Elektromontáže</t>
  </si>
  <si>
    <t>M21 Elektromontáže</t>
  </si>
  <si>
    <t>M21001</t>
  </si>
  <si>
    <t>Vnější systém ochrany před bleskem; úprava elektroinstace, viz samostatný položkový rozpočet</t>
  </si>
  <si>
    <t>1 Rozpočtové náklady - pavilony A, B, C, D, E, F</t>
  </si>
  <si>
    <t>08</t>
  </si>
  <si>
    <t>Výměna výplní otvorů</t>
  </si>
  <si>
    <t>08 Výměna výplní otvorů</t>
  </si>
  <si>
    <t>769</t>
  </si>
  <si>
    <t>Otvorové prvky z plastu</t>
  </si>
  <si>
    <t>769 Otvorové prvky z plastu</t>
  </si>
  <si>
    <t>769001</t>
  </si>
  <si>
    <t>D+M-Okenní sestava P1 5500x2400mm,vč.rozš. profilů vč. demontáže a zapravení PUR pěnou</t>
  </si>
  <si>
    <t>769002</t>
  </si>
  <si>
    <t>D+M-Okenní sestava P2 4065x2400mm,vč.rozš. profilů vč. demontáže a zapravení PUR pěnou</t>
  </si>
  <si>
    <t>769003</t>
  </si>
  <si>
    <t>D+M - Okno P3 1500x2400mm vč. demontáže a zapravení PUR pěnou</t>
  </si>
  <si>
    <t>769004</t>
  </si>
  <si>
    <t>D+M-Okenní sestava P4 2633x2400mm,vč.rozš. profilů vč. demontáže a zapravení PUR pěnou</t>
  </si>
  <si>
    <t>769005</t>
  </si>
  <si>
    <t>D+M-Okenní sestava P5 3000x3000mm,vč. demontáže bezp. sklo ve spodní části,vč. zapravení PUR pěnou</t>
  </si>
  <si>
    <t>769006</t>
  </si>
  <si>
    <t>D+M-Okenní sestava P6 3000x2400mm vč. demontáže a zapravení PUR pěnou</t>
  </si>
  <si>
    <t>769007</t>
  </si>
  <si>
    <t>D+M-Okenní sestava P7 5500x1800mm,bezpečnostn sklo vč. demontáže a zapravení PUR pěnou</t>
  </si>
  <si>
    <t>769008</t>
  </si>
  <si>
    <t>D+M-Okenní sestava P8 5500x2100mm,vč.rozš. profilů vč. demontáže a zapravení PUR pěnou</t>
  </si>
  <si>
    <t>769009</t>
  </si>
  <si>
    <t>D+M-Okenní sestava P9 5100x2100mm,vč.rozš. profilů vč. demontáže a zapravení PUR pěnou</t>
  </si>
  <si>
    <t>769010</t>
  </si>
  <si>
    <t>D+M-Okenní sestava P10 4950x2100,vč.rozš. profilů vč. demontáže a zapravení PUR pěnou</t>
  </si>
  <si>
    <t>769011</t>
  </si>
  <si>
    <t>D+M-Okenní sestava P11 5500x2400,ornamentální sklo vč. demontáže a zapravení PUR pěnou</t>
  </si>
  <si>
    <t>769012</t>
  </si>
  <si>
    <t>D+M-Okenní sestava P12 5500x1200mm,vč.rozš.profilů vč. demontáže a zapravení PUR pěnou</t>
  </si>
  <si>
    <t>769013</t>
  </si>
  <si>
    <t>D+M - Okno P13 1200x1200mm vč. demontáže a zapravení PUR pěnou</t>
  </si>
  <si>
    <t>769014</t>
  </si>
  <si>
    <t>D+M-Okenní sestava P14 5500x1800mm,vč.rozš.profilů vč. demontáže a zapravení PUR pěnou</t>
  </si>
  <si>
    <t>769015</t>
  </si>
  <si>
    <t>D+M - Okno P15 900x600mm,vč. demontáže vč. vnitř. plast. parapetu a zapravení PUR pěnou</t>
  </si>
  <si>
    <t>769016</t>
  </si>
  <si>
    <t>D+M - Okno P16 1500x1200mm,vč.vnitř.plast.parapetu vč. demontáže a zapravení PUR pěnou</t>
  </si>
  <si>
    <t>769017</t>
  </si>
  <si>
    <t>D+M - Okno P17 1200x1200mm,vč.vnitř.plast.parapetu vč. demontáže a zapravení PUR pěnou</t>
  </si>
  <si>
    <t>769018</t>
  </si>
  <si>
    <t>D+M-Okenní sestava P18 5500x1200mm,vč.rozš.profilů vč. demontáže a zapravení PUR pěnou</t>
  </si>
  <si>
    <t>769019</t>
  </si>
  <si>
    <t>D+M-Okenní sestava P19 2630x1200mm,vč.rozš.profilů vč. demontáže a zapravení PUR pěnou</t>
  </si>
  <si>
    <t>769020</t>
  </si>
  <si>
    <t>D+M - Okno P20 1150x500mm vč. demontáže a zapravení PUR pěnou</t>
  </si>
  <si>
    <t>769021</t>
  </si>
  <si>
    <t>D+M-Okenní sestava P21 4400x2400mm,vč.demontáže vč. vnitř. plast. parapetu a zapravení PUR pěnou</t>
  </si>
  <si>
    <t>769022</t>
  </si>
  <si>
    <t>D+M-Okenní sestava P22 3400x2400mm,vč.demontáže vč. vnitř. plast. parapetu a zapravení PUR pěnou</t>
  </si>
  <si>
    <t>769023</t>
  </si>
  <si>
    <t>D+M-Okenní sestava P23 4500x2000mm,bezpečnost sklo vč.vnitř.plast.parapetu,dmtž a zapravení PUR pěnou</t>
  </si>
  <si>
    <t>769024</t>
  </si>
  <si>
    <t>D+M-Sestava P24 2100x2000mm,spod.část bezpeč.sklo vnitř.plast. parapet,vč.dmtž a zapravení PUR pěnou</t>
  </si>
  <si>
    <t>769025</t>
  </si>
  <si>
    <t>D+M-Okenní sestava P25 5500x2100mm,vč.demontáže vč. vnitř. plast. parapetu a zapravení PUR pěnou</t>
  </si>
  <si>
    <t>769026</t>
  </si>
  <si>
    <t>D+M-Okenní sestava P26 5500x1200mm,vč.rozš.profilů vč. demontáže a zapravení PUR pěnou</t>
  </si>
  <si>
    <t>769027</t>
  </si>
  <si>
    <t xml:space="preserve">D+M paropropustná páska k plastovým výplním </t>
  </si>
  <si>
    <t>769028</t>
  </si>
  <si>
    <t xml:space="preserve">D+M parotěsná páska k plastovým výplním </t>
  </si>
  <si>
    <t>770</t>
  </si>
  <si>
    <t>Otvorové prvky z hliníku</t>
  </si>
  <si>
    <t>770 Otvorové prvky z hliníku</t>
  </si>
  <si>
    <t>770001</t>
  </si>
  <si>
    <t>D+M-Stěna Z1 22700x5400mm,vč.pákových ovladačů demontáže a zapravení PUR pěnou</t>
  </si>
  <si>
    <t>770011</t>
  </si>
  <si>
    <t>D+M-Dveřní sestava Z11 3000x3250mm, vč. dmtž zapravení PUR pěnou a panikového kování na obou kř</t>
  </si>
  <si>
    <t>770012</t>
  </si>
  <si>
    <t>D+M-Dveřní sestava Z12 3300x2700mm, vč. dmtž zapravení PUR pěnou a panikového kování na obou kř</t>
  </si>
  <si>
    <t>770013</t>
  </si>
  <si>
    <t>D+M-Dveřní sestava Z13 2000x2700mm, vč. dmtž zapravení PUR pěnou a panikového kování na obou kř</t>
  </si>
  <si>
    <t>770014</t>
  </si>
  <si>
    <t>D+M-Dveřní sestava Z14 1800x2700mm, vč. dmtž zapravení PUR pěnou a panikového kování na obou kř</t>
  </si>
  <si>
    <t>770015</t>
  </si>
  <si>
    <t>D+M-Dveřní sestava Z15 1800x2700mm, vč. dmtž zapravení PUR pěnou a panikového kování na obou kř</t>
  </si>
  <si>
    <t>770016</t>
  </si>
  <si>
    <t>D+M-Dveřní sestava Z16 2400x2350mm, vč. dmtž zapravení PUR pěnou a panikového kování na obou kř</t>
  </si>
  <si>
    <t>770017</t>
  </si>
  <si>
    <t>D+M-Dveřní sestava Z17 1800x2620mm, vč. dmtž zapravení PUR pěnou a panikového kování na obou kř</t>
  </si>
  <si>
    <t>770018</t>
  </si>
  <si>
    <t>D+M-Dveře jednokřídlové Z18 800x1970mm vč. demontáže a zapravení PUR pěnou</t>
  </si>
  <si>
    <t>770019</t>
  </si>
  <si>
    <t>D+M-Dveřní sestava Z19 3300x2700mm, vč. dmtž zapravení PUR pěnou a panikového kování na obou kř</t>
  </si>
  <si>
    <t>770020</t>
  </si>
  <si>
    <t xml:space="preserve">D+M paropropustná páska k hliníkovým výplním </t>
  </si>
  <si>
    <t>770021</t>
  </si>
  <si>
    <t xml:space="preserve">D+M parotěsná páska k hliníkovým výplním </t>
  </si>
  <si>
    <t xml:space="preserve">
POZNÁMKA: Z důvodu velkého rozměru hliníkových sestav Z1 bude pro jejich montáž nutné lešení. Je uvažováno, že bude použito lešení, které je započítáno v rámci provedení kontaktního zateplovacího systému v rozpočtu "Vnější zateplení obvodového pláště". Pokud by se zateplení realizovalo v jiném časové období než výměna těchto sestav, je nutné dopočítat potřebné lešení zvlášť.</t>
  </si>
  <si>
    <t>Slepý rozpočet stavby</t>
  </si>
  <si>
    <t>Oderská 4</t>
  </si>
  <si>
    <t>Brno</t>
  </si>
  <si>
    <t>62500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</si>
</sst>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17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8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165" fontId="1" fillId="0" borderId="17" xfId="0" applyNumberFormat="1" applyFont="1" applyBorder="1"/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5" xfId="0" applyNumberFormat="1" applyFont="1" applyFill="1" applyBorder="1" applyAlignment="1">
      <alignment horizontal="right" vertical="center"/>
    </xf>
    <xf numFmtId="165" fontId="4" fillId="4" borderId="1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4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3" fillId="0" borderId="1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4" fillId="4" borderId="3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center" vertical="center"/>
    </xf>
    <xf numFmtId="165" fontId="3" fillId="0" borderId="16" xfId="0" applyNumberFormat="1" applyFont="1" applyBorder="1"/>
    <xf numFmtId="165" fontId="3" fillId="0" borderId="17" xfId="0" applyNumberFormat="1" applyFont="1" applyBorder="1"/>
    <xf numFmtId="165" fontId="3" fillId="4" borderId="15" xfId="0" applyNumberFormat="1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0" borderId="7" xfId="0" applyNumberFormat="1" applyFont="1" applyBorder="1"/>
    <xf numFmtId="3" fontId="4" fillId="0" borderId="7" xfId="0" applyNumberFormat="1" applyFont="1" applyBorder="1" applyAlignment="1">
      <alignment horizontal="right"/>
    </xf>
    <xf numFmtId="164" fontId="3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64" fontId="3" fillId="4" borderId="2" xfId="0" applyNumberFormat="1" applyFont="1" applyFill="1" applyBorder="1"/>
    <xf numFmtId="3" fontId="4" fillId="4" borderId="2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Continuous" vertical="top"/>
    </xf>
    <xf numFmtId="0" fontId="1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49" fontId="4" fillId="2" borderId="24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centerContinuous"/>
    </xf>
    <xf numFmtId="0" fontId="3" fillId="0" borderId="19" xfId="0" applyFont="1" applyBorder="1"/>
    <xf numFmtId="49" fontId="3" fillId="0" borderId="25" xfId="0" applyNumberFormat="1" applyFont="1" applyBorder="1" applyAlignment="1">
      <alignment horizontal="left"/>
    </xf>
    <xf numFmtId="0" fontId="1" fillId="0" borderId="26" xfId="0" applyFont="1" applyBorder="1"/>
    <xf numFmtId="0" fontId="3" fillId="0" borderId="3" xfId="0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5" xfId="0" applyFont="1" applyBorder="1"/>
    <xf numFmtId="0" fontId="3" fillId="0" borderId="27" xfId="0" applyFont="1" applyBorder="1" applyAlignment="1">
      <alignment horizontal="left"/>
    </xf>
    <xf numFmtId="0" fontId="7" fillId="0" borderId="26" xfId="0" applyFont="1" applyBorder="1"/>
    <xf numFmtId="49" fontId="3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1" fillId="2" borderId="3" xfId="0" applyNumberFormat="1" applyFont="1" applyFill="1" applyBorder="1"/>
    <xf numFmtId="49" fontId="7" fillId="2" borderId="2" xfId="0" applyNumberFormat="1" applyFont="1" applyFill="1" applyBorder="1"/>
    <xf numFmtId="49" fontId="1" fillId="2" borderId="2" xfId="0" applyNumberFormat="1" applyFont="1" applyFill="1" applyBorder="1"/>
    <xf numFmtId="0" fontId="3" fillId="0" borderId="15" xfId="0" applyFont="1" applyFill="1" applyBorder="1"/>
    <xf numFmtId="3" fontId="3" fillId="0" borderId="27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8" xfId="0" applyNumberFormat="1" applyFont="1" applyFill="1" applyBorder="1"/>
    <xf numFmtId="49" fontId="1" fillId="2" borderId="5" xfId="0" applyNumberFormat="1" applyFont="1" applyFill="1" applyBorder="1"/>
    <xf numFmtId="49" fontId="7" fillId="2" borderId="0" xfId="0" applyNumberFormat="1" applyFont="1" applyFill="1" applyBorder="1"/>
    <xf numFmtId="49" fontId="1" fillId="2" borderId="0" xfId="0" applyNumberFormat="1" applyFont="1" applyFill="1" applyBorder="1"/>
    <xf numFmtId="49" fontId="3" fillId="0" borderId="15" xfId="0" applyNumberFormat="1" applyFont="1" applyBorder="1" applyAlignment="1">
      <alignment horizontal="left"/>
    </xf>
    <xf numFmtId="0" fontId="3" fillId="0" borderId="29" xfId="0" applyFont="1" applyBorder="1"/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5" xfId="0" applyNumberFormat="1" applyFont="1" applyBorder="1"/>
    <xf numFmtId="0" fontId="3" fillId="0" borderId="30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30" xfId="0" applyFont="1" applyBorder="1" applyAlignment="1">
      <alignment horizontal="left"/>
    </xf>
    <xf numFmtId="0" fontId="1" fillId="0" borderId="0" xfId="0" applyFont="1" applyBorder="1"/>
    <xf numFmtId="0" fontId="3" fillId="0" borderId="15" xfId="0" applyFont="1" applyFill="1" applyBorder="1" applyAlignment="1"/>
    <xf numFmtId="0" fontId="3" fillId="0" borderId="30" xfId="0" applyFont="1" applyFill="1" applyBorder="1" applyAlignment="1"/>
    <xf numFmtId="0" fontId="1" fillId="0" borderId="0" xfId="0" applyFont="1" applyFill="1" applyBorder="1" applyAlignment="1"/>
    <xf numFmtId="0" fontId="3" fillId="0" borderId="15" xfId="0" applyFont="1" applyBorder="1" applyAlignment="1"/>
    <xf numFmtId="0" fontId="3" fillId="0" borderId="30" xfId="0" applyFont="1" applyBorder="1" applyAlignment="1"/>
    <xf numFmtId="3" fontId="1" fillId="0" borderId="0" xfId="0" applyNumberFormat="1" applyFont="1"/>
    <xf numFmtId="0" fontId="3" fillId="0" borderId="26" xfId="0" applyFont="1" applyBorder="1"/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1" fillId="0" borderId="33" xfId="0" applyFont="1" applyBorder="1" applyAlignment="1">
      <alignment horizontal="centerContinuous" vertical="center"/>
    </xf>
    <xf numFmtId="0" fontId="1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1" fillId="2" borderId="13" xfId="0" applyFont="1" applyFill="1" applyBorder="1" applyAlignment="1">
      <alignment horizontal="centerContinuous"/>
    </xf>
    <xf numFmtId="0" fontId="1" fillId="0" borderId="36" xfId="0" applyFont="1" applyBorder="1"/>
    <xf numFmtId="0" fontId="1" fillId="0" borderId="21" xfId="0" applyFont="1" applyBorder="1"/>
    <xf numFmtId="3" fontId="1" fillId="0" borderId="25" xfId="0" applyNumberFormat="1" applyFont="1" applyBorder="1"/>
    <xf numFmtId="0" fontId="1" fillId="0" borderId="22" xfId="0" applyFont="1" applyBorder="1"/>
    <xf numFmtId="3" fontId="1" fillId="0" borderId="24" xfId="0" applyNumberFormat="1" applyFont="1" applyBorder="1"/>
    <xf numFmtId="0" fontId="1" fillId="0" borderId="23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7" xfId="0" applyFont="1" applyBorder="1"/>
    <xf numFmtId="0" fontId="1" fillId="0" borderId="21" xfId="0" applyFont="1" applyBorder="1" applyAlignment="1">
      <alignment shrinkToFit="1"/>
    </xf>
    <xf numFmtId="0" fontId="1" fillId="0" borderId="38" xfId="0" applyFont="1" applyBorder="1"/>
    <xf numFmtId="0" fontId="1" fillId="0" borderId="28" xfId="0" applyFont="1" applyBorder="1"/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3" fontId="1" fillId="0" borderId="41" xfId="0" applyNumberFormat="1" applyFont="1" applyBorder="1"/>
    <xf numFmtId="0" fontId="1" fillId="0" borderId="39" xfId="0" applyFont="1" applyBorder="1"/>
    <xf numFmtId="3" fontId="1" fillId="0" borderId="42" xfId="0" applyNumberFormat="1" applyFont="1" applyBorder="1"/>
    <xf numFmtId="0" fontId="1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5" xfId="0" applyFont="1" applyBorder="1"/>
    <xf numFmtId="0" fontId="1" fillId="0" borderId="0" xfId="0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/>
    <xf numFmtId="0" fontId="1" fillId="0" borderId="18" xfId="0" applyFont="1" applyBorder="1"/>
    <xf numFmtId="0" fontId="1" fillId="0" borderId="20" xfId="0" applyFont="1" applyBorder="1"/>
    <xf numFmtId="0" fontId="1" fillId="0" borderId="46" xfId="0" applyFont="1" applyBorder="1"/>
    <xf numFmtId="0" fontId="1" fillId="0" borderId="7" xfId="0" applyFont="1" applyBorder="1"/>
    <xf numFmtId="165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167" fontId="1" fillId="0" borderId="1" xfId="0" applyNumberFormat="1" applyFont="1" applyBorder="1" applyAlignment="1">
      <alignment horizontal="right" indent="2"/>
    </xf>
    <xf numFmtId="167" fontId="1" fillId="0" borderId="30" xfId="0" applyNumberFormat="1" applyFont="1" applyBorder="1" applyAlignment="1">
      <alignment horizontal="right" indent="2"/>
    </xf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6" fillId="0" borderId="0" xfId="0" applyFont="1"/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vertical="justify"/>
    </xf>
    <xf numFmtId="0" fontId="1" fillId="0" borderId="0" xfId="0" applyFont="1" applyAlignment="1">
      <alignment horizontal="left" wrapText="1"/>
    </xf>
    <xf numFmtId="0" fontId="1" fillId="0" borderId="49" xfId="1" applyFont="1" applyBorder="1" applyAlignment="1">
      <alignment horizontal="center"/>
    </xf>
    <xf numFmtId="0" fontId="1" fillId="0" borderId="50" xfId="1" applyFont="1" applyBorder="1" applyAlignment="1">
      <alignment horizontal="center"/>
    </xf>
    <xf numFmtId="49" fontId="7" fillId="0" borderId="51" xfId="1" applyNumberFormat="1" applyFont="1" applyBorder="1"/>
    <xf numFmtId="49" fontId="1" fillId="0" borderId="51" xfId="1" applyNumberFormat="1" applyFont="1" applyBorder="1"/>
    <xf numFmtId="49" fontId="1" fillId="0" borderId="51" xfId="1" applyNumberFormat="1" applyFont="1" applyBorder="1" applyAlignment="1">
      <alignment horizontal="right"/>
    </xf>
    <xf numFmtId="0" fontId="1" fillId="0" borderId="52" xfId="1" applyFont="1" applyBorder="1"/>
    <xf numFmtId="49" fontId="1" fillId="0" borderId="51" xfId="0" applyNumberFormat="1" applyFont="1" applyBorder="1" applyAlignment="1">
      <alignment horizontal="left"/>
    </xf>
    <xf numFmtId="0" fontId="1" fillId="0" borderId="53" xfId="0" applyNumberFormat="1" applyFont="1" applyBorder="1"/>
    <xf numFmtId="0" fontId="1" fillId="0" borderId="54" xfId="1" applyFont="1" applyBorder="1" applyAlignment="1">
      <alignment horizontal="center"/>
    </xf>
    <xf numFmtId="0" fontId="1" fillId="0" borderId="55" xfId="1" applyFont="1" applyBorder="1" applyAlignment="1">
      <alignment horizontal="center"/>
    </xf>
    <xf numFmtId="49" fontId="7" fillId="0" borderId="56" xfId="1" applyNumberFormat="1" applyFont="1" applyBorder="1"/>
    <xf numFmtId="49" fontId="1" fillId="0" borderId="56" xfId="1" applyNumberFormat="1" applyFont="1" applyBorder="1"/>
    <xf numFmtId="49" fontId="1" fillId="0" borderId="56" xfId="1" applyNumberFormat="1" applyFont="1" applyBorder="1" applyAlignment="1">
      <alignment horizontal="right"/>
    </xf>
    <xf numFmtId="0" fontId="1" fillId="0" borderId="57" xfId="1" applyFont="1" applyBorder="1" applyAlignment="1">
      <alignment horizontal="left"/>
    </xf>
    <xf numFmtId="0" fontId="1" fillId="0" borderId="56" xfId="1" applyFont="1" applyBorder="1" applyAlignment="1">
      <alignment horizontal="left"/>
    </xf>
    <xf numFmtId="0" fontId="1" fillId="0" borderId="58" xfId="1" applyFont="1" applyBorder="1" applyAlignment="1">
      <alignment horizontal="lef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1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1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4" fillId="2" borderId="24" xfId="0" applyNumberFormat="1" applyFont="1" applyFill="1" applyBorder="1" applyAlignment="1">
      <alignment horizontal="right"/>
    </xf>
    <xf numFmtId="4" fontId="4" fillId="2" borderId="44" xfId="0" applyNumberFormat="1" applyFont="1" applyFill="1" applyBorder="1" applyAlignment="1">
      <alignment horizontal="right"/>
    </xf>
    <xf numFmtId="0" fontId="1" fillId="0" borderId="31" xfId="0" applyFont="1" applyBorder="1"/>
    <xf numFmtId="3" fontId="1" fillId="0" borderId="37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1" fillId="2" borderId="39" xfId="0" applyFont="1" applyFill="1" applyBorder="1"/>
    <xf numFmtId="0" fontId="7" fillId="2" borderId="42" xfId="0" applyFont="1" applyFill="1" applyBorder="1"/>
    <xf numFmtId="0" fontId="1" fillId="2" borderId="42" xfId="0" applyFont="1" applyFill="1" applyBorder="1"/>
    <xf numFmtId="4" fontId="1" fillId="2" borderId="48" xfId="0" applyNumberFormat="1" applyFont="1" applyFill="1" applyBorder="1"/>
    <xf numFmtId="4" fontId="1" fillId="2" borderId="39" xfId="0" applyNumberFormat="1" applyFont="1" applyFill="1" applyBorder="1"/>
    <xf numFmtId="4" fontId="1" fillId="2" borderId="42" xfId="0" applyNumberFormat="1" applyFont="1" applyFill="1" applyBorder="1"/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3" fontId="3" fillId="0" borderId="0" xfId="0" applyNumberFormat="1" applyFont="1"/>
    <xf numFmtId="4" fontId="3" fillId="0" borderId="0" xfId="0" applyNumberFormat="1" applyFont="1"/>
    <xf numFmtId="0" fontId="10" fillId="0" borderId="0" xfId="1" applyFont="1" applyAlignment="1">
      <alignment horizontal="center"/>
    </xf>
    <xf numFmtId="0" fontId="1" fillId="0" borderId="0" xfId="1" applyFont="1"/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1" fillId="0" borderId="51" xfId="1" applyFont="1" applyBorder="1"/>
    <xf numFmtId="0" fontId="3" fillId="0" borderId="52" xfId="1" applyFont="1" applyBorder="1" applyAlignment="1">
      <alignment horizontal="right"/>
    </xf>
    <xf numFmtId="49" fontId="1" fillId="0" borderId="51" xfId="1" applyNumberFormat="1" applyFont="1" applyBorder="1" applyAlignment="1">
      <alignment horizontal="left"/>
    </xf>
    <xf numFmtId="0" fontId="1" fillId="0" borderId="53" xfId="1" applyFont="1" applyBorder="1"/>
    <xf numFmtId="49" fontId="1" fillId="0" borderId="54" xfId="1" applyNumberFormat="1" applyFont="1" applyBorder="1" applyAlignment="1">
      <alignment horizontal="center"/>
    </xf>
    <xf numFmtId="0" fontId="1" fillId="0" borderId="56" xfId="1" applyFont="1" applyBorder="1"/>
    <xf numFmtId="0" fontId="1" fillId="0" borderId="57" xfId="1" applyFont="1" applyBorder="1" applyAlignment="1">
      <alignment horizontal="center" shrinkToFit="1"/>
    </xf>
    <xf numFmtId="0" fontId="1" fillId="0" borderId="56" xfId="1" applyFont="1" applyBorder="1" applyAlignment="1">
      <alignment horizontal="center" shrinkToFit="1"/>
    </xf>
    <xf numFmtId="0" fontId="1" fillId="0" borderId="58" xfId="1" applyFont="1" applyBorder="1" applyAlignment="1">
      <alignment horizontal="center" shrinkToFit="1"/>
    </xf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49" fontId="3" fillId="2" borderId="15" xfId="1" applyNumberFormat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0" borderId="6" xfId="1" applyNumberFormat="1" applyFont="1" applyFill="1" applyBorder="1"/>
    <xf numFmtId="0" fontId="1" fillId="0" borderId="8" xfId="1" applyNumberFormat="1" applyFont="1" applyFill="1" applyBorder="1"/>
    <xf numFmtId="0" fontId="1" fillId="0" borderId="6" xfId="1" applyFont="1" applyFill="1" applyBorder="1"/>
    <xf numFmtId="0" fontId="1" fillId="0" borderId="8" xfId="1" applyFont="1" applyFill="1" applyBorder="1"/>
    <xf numFmtId="0" fontId="13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1" fillId="0" borderId="0" xfId="1" applyFont="1" applyBorder="1"/>
    <xf numFmtId="0" fontId="1" fillId="2" borderId="15" xfId="1" applyFont="1" applyFill="1" applyBorder="1" applyAlignment="1">
      <alignment horizontal="center"/>
    </xf>
    <xf numFmtId="49" fontId="14" fillId="2" borderId="15" xfId="1" applyNumberFormat="1" applyFont="1" applyFill="1" applyBorder="1" applyAlignment="1">
      <alignment horizontal="left"/>
    </xf>
    <xf numFmtId="0" fontId="14" fillId="2" borderId="1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3" fontId="1" fillId="0" borderId="0" xfId="1" applyNumberFormat="1" applyFont="1"/>
    <xf numFmtId="0" fontId="15" fillId="0" borderId="0" xfId="1" applyFont="1" applyAlignment="1"/>
    <xf numFmtId="0" fontId="16" fillId="0" borderId="0" xfId="1" applyFont="1" applyBorder="1"/>
    <xf numFmtId="3" fontId="16" fillId="0" borderId="0" xfId="1" applyNumberFormat="1" applyFont="1" applyBorder="1" applyAlignment="1">
      <alignment horizontal="right"/>
    </xf>
    <xf numFmtId="4" fontId="16" fillId="0" borderId="0" xfId="1" applyNumberFormat="1" applyFont="1" applyBorder="1"/>
    <xf numFmtId="0" fontId="15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8" xfId="0" applyNumberFormat="1" applyFont="1" applyBorder="1"/>
    <xf numFmtId="3" fontId="1" fillId="0" borderId="5" xfId="0" applyNumberFormat="1" applyFont="1" applyBorder="1"/>
    <xf numFmtId="3" fontId="1" fillId="0" borderId="17" xfId="0" applyNumberFormat="1" applyFont="1" applyBorder="1"/>
    <xf numFmtId="3" fontId="1" fillId="0" borderId="61" xfId="0" applyNumberFormat="1" applyFont="1" applyBorder="1"/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125"/>
  <sheetViews>
    <sheetView showGridLines="0" tabSelected="1" topLeftCell="B1" zoomScaleNormal="100" zoomScaleSheetLayoutView="75" workbookViewId="0"/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 x14ac:dyDescent="0.2"/>
    <row r="2" spans="2:15" ht="17.25" customHeight="1" x14ac:dyDescent="0.25">
      <c r="B2" s="3"/>
      <c r="C2" s="4" t="s">
        <v>776</v>
      </c>
      <c r="E2" s="5"/>
      <c r="F2" s="4"/>
      <c r="G2" s="6"/>
      <c r="H2" s="7" t="s">
        <v>0</v>
      </c>
      <c r="I2" s="8">
        <f ca="1">TODAY()</f>
        <v>41977</v>
      </c>
      <c r="K2" s="3"/>
    </row>
    <row r="3" spans="2:15" ht="6" customHeight="1" x14ac:dyDescent="0.2">
      <c r="C3" s="9"/>
      <c r="D3" s="10" t="s">
        <v>1</v>
      </c>
    </row>
    <row r="4" spans="2:15" ht="4.5" customHeight="1" x14ac:dyDescent="0.2"/>
    <row r="5" spans="2:15" ht="13.5" customHeight="1" x14ac:dyDescent="0.25">
      <c r="C5" s="11" t="s">
        <v>2</v>
      </c>
      <c r="D5" s="12" t="s">
        <v>104</v>
      </c>
      <c r="E5" s="13" t="s">
        <v>105</v>
      </c>
      <c r="F5" s="14"/>
      <c r="G5" s="15"/>
      <c r="H5" s="14"/>
      <c r="I5" s="15"/>
      <c r="O5" s="8"/>
    </row>
    <row r="7" spans="2:15" x14ac:dyDescent="0.2">
      <c r="C7" s="16" t="s">
        <v>3</v>
      </c>
      <c r="D7" s="17" t="s">
        <v>321</v>
      </c>
      <c r="H7" s="18" t="s">
        <v>4</v>
      </c>
      <c r="J7" s="17"/>
      <c r="K7" s="17"/>
    </row>
    <row r="8" spans="2:15" x14ac:dyDescent="0.2">
      <c r="D8" s="17" t="s">
        <v>777</v>
      </c>
      <c r="H8" s="18" t="s">
        <v>5</v>
      </c>
      <c r="J8" s="17"/>
      <c r="K8" s="17"/>
    </row>
    <row r="9" spans="2:15" x14ac:dyDescent="0.2">
      <c r="C9" s="18" t="s">
        <v>779</v>
      </c>
      <c r="D9" s="17" t="s">
        <v>778</v>
      </c>
      <c r="H9" s="18"/>
      <c r="J9" s="17"/>
    </row>
    <row r="10" spans="2:15" x14ac:dyDescent="0.2">
      <c r="H10" s="18"/>
      <c r="J10" s="17"/>
    </row>
    <row r="11" spans="2:15" x14ac:dyDescent="0.2">
      <c r="C11" s="16" t="s">
        <v>6</v>
      </c>
      <c r="D11" s="17"/>
      <c r="H11" s="18" t="s">
        <v>4</v>
      </c>
      <c r="J11" s="17"/>
      <c r="K11" s="17"/>
    </row>
    <row r="12" spans="2:15" x14ac:dyDescent="0.2">
      <c r="D12" s="17"/>
      <c r="H12" s="18" t="s">
        <v>5</v>
      </c>
      <c r="J12" s="17"/>
      <c r="K12" s="17"/>
    </row>
    <row r="13" spans="2:15" ht="12" customHeight="1" x14ac:dyDescent="0.2">
      <c r="C13" s="18"/>
      <c r="D13" s="17"/>
      <c r="J13" s="18"/>
    </row>
    <row r="14" spans="2:15" ht="24.75" customHeight="1" x14ac:dyDescent="0.2">
      <c r="C14" s="19" t="s">
        <v>7</v>
      </c>
      <c r="H14" s="19" t="s">
        <v>8</v>
      </c>
      <c r="J14" s="18"/>
    </row>
    <row r="15" spans="2:15" ht="12.75" customHeight="1" x14ac:dyDescent="0.2">
      <c r="J15" s="18"/>
    </row>
    <row r="16" spans="2:15" ht="28.5" customHeight="1" x14ac:dyDescent="0.2">
      <c r="C16" s="19" t="s">
        <v>9</v>
      </c>
      <c r="H16" s="19" t="s">
        <v>9</v>
      </c>
    </row>
    <row r="17" spans="2:12" ht="25.5" customHeight="1" x14ac:dyDescent="0.2"/>
    <row r="18" spans="2:12" ht="13.5" customHeight="1" x14ac:dyDescent="0.2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2" ht="15" customHeight="1" x14ac:dyDescent="0.2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34">
        <f>ROUND(G38,0)</f>
        <v>0</v>
      </c>
      <c r="J19" s="35"/>
      <c r="K19" s="36"/>
    </row>
    <row r="20" spans="2:12" x14ac:dyDescent="0.2">
      <c r="B20" s="28" t="s">
        <v>13</v>
      </c>
      <c r="C20" s="29"/>
      <c r="D20" s="30">
        <f>SazbaDPH1</f>
        <v>15</v>
      </c>
      <c r="E20" s="31" t="s">
        <v>12</v>
      </c>
      <c r="F20" s="37"/>
      <c r="G20" s="38"/>
      <c r="H20" s="38"/>
      <c r="I20" s="39">
        <f>ROUND(I19*D20/100,0)</f>
        <v>0</v>
      </c>
      <c r="J20" s="40"/>
      <c r="K20" s="36"/>
    </row>
    <row r="21" spans="2:12" x14ac:dyDescent="0.2">
      <c r="B21" s="28" t="s">
        <v>11</v>
      </c>
      <c r="C21" s="29"/>
      <c r="D21" s="30">
        <v>21</v>
      </c>
      <c r="E21" s="31" t="s">
        <v>12</v>
      </c>
      <c r="F21" s="37"/>
      <c r="G21" s="38"/>
      <c r="H21" s="38"/>
      <c r="I21" s="39">
        <f>ROUND(H38,0)</f>
        <v>0</v>
      </c>
      <c r="J21" s="40"/>
      <c r="K21" s="36"/>
    </row>
    <row r="22" spans="2:12" ht="13.5" thickBot="1" x14ac:dyDescent="0.25">
      <c r="B22" s="28" t="s">
        <v>13</v>
      </c>
      <c r="C22" s="29"/>
      <c r="D22" s="30">
        <f>SazbaDPH2</f>
        <v>21</v>
      </c>
      <c r="E22" s="31" t="s">
        <v>12</v>
      </c>
      <c r="F22" s="41"/>
      <c r="G22" s="42"/>
      <c r="H22" s="42"/>
      <c r="I22" s="43">
        <f>ROUND(I21*D21/100,0)</f>
        <v>0</v>
      </c>
      <c r="J22" s="44"/>
      <c r="K22" s="36"/>
    </row>
    <row r="23" spans="2:12" ht="16.5" thickBot="1" x14ac:dyDescent="0.25">
      <c r="B23" s="45" t="s">
        <v>14</v>
      </c>
      <c r="C23" s="46"/>
      <c r="D23" s="46"/>
      <c r="E23" s="47"/>
      <c r="F23" s="48"/>
      <c r="G23" s="49"/>
      <c r="H23" s="49"/>
      <c r="I23" s="50">
        <f>SUM(I19:I22)</f>
        <v>0</v>
      </c>
      <c r="J23" s="51"/>
      <c r="K23" s="52"/>
    </row>
    <row r="26" spans="2:12" ht="1.5" customHeight="1" x14ac:dyDescent="0.2"/>
    <row r="27" spans="2:12" ht="15.75" customHeight="1" x14ac:dyDescent="0.25">
      <c r="B27" s="13" t="s">
        <v>15</v>
      </c>
      <c r="C27" s="53"/>
      <c r="D27" s="53"/>
      <c r="E27" s="53"/>
      <c r="F27" s="53"/>
      <c r="G27" s="53"/>
      <c r="H27" s="53"/>
      <c r="I27" s="53"/>
      <c r="J27" s="53"/>
      <c r="K27" s="53"/>
      <c r="L27" s="54"/>
    </row>
    <row r="28" spans="2:12" ht="5.25" customHeight="1" x14ac:dyDescent="0.2">
      <c r="L28" s="54"/>
    </row>
    <row r="29" spans="2:12" ht="24" customHeight="1" x14ac:dyDescent="0.2">
      <c r="B29" s="55" t="s">
        <v>16</v>
      </c>
      <c r="C29" s="56"/>
      <c r="D29" s="56"/>
      <c r="E29" s="57"/>
      <c r="F29" s="58" t="s">
        <v>17</v>
      </c>
      <c r="G29" s="59" t="str">
        <f>CONCATENATE("Základ DPH ",SazbaDPH1," %")</f>
        <v>Základ DPH 15 %</v>
      </c>
      <c r="H29" s="58" t="str">
        <f>CONCATENATE("Základ DPH ",SazbaDPH2," %")</f>
        <v>Základ DPH 21 %</v>
      </c>
      <c r="I29" s="58" t="s">
        <v>18</v>
      </c>
      <c r="J29" s="58" t="s">
        <v>12</v>
      </c>
    </row>
    <row r="30" spans="2:12" x14ac:dyDescent="0.2">
      <c r="B30" s="60" t="s">
        <v>107</v>
      </c>
      <c r="C30" s="61" t="s">
        <v>108</v>
      </c>
      <c r="D30" s="62"/>
      <c r="E30" s="63"/>
      <c r="F30" s="64">
        <f>G30+H30+I30</f>
        <v>0</v>
      </c>
      <c r="G30" s="65">
        <v>0</v>
      </c>
      <c r="H30" s="66">
        <v>0</v>
      </c>
      <c r="I30" s="66">
        <f t="shared" ref="I30:I37" si="0">(G30*SazbaDPH1)/100+(H30*SazbaDPH2)/100</f>
        <v>0</v>
      </c>
      <c r="J30" s="67" t="str">
        <f t="shared" ref="J30:J37" si="1">IF(CelkemObjekty=0,"",F30/CelkemObjekty*100)</f>
        <v/>
      </c>
    </row>
    <row r="31" spans="2:12" x14ac:dyDescent="0.2">
      <c r="B31" s="68" t="s">
        <v>502</v>
      </c>
      <c r="C31" s="69" t="s">
        <v>503</v>
      </c>
      <c r="D31" s="70"/>
      <c r="E31" s="71"/>
      <c r="F31" s="72">
        <f t="shared" ref="F31:F37" si="2">G31+H31+I31</f>
        <v>0</v>
      </c>
      <c r="G31" s="73">
        <v>0</v>
      </c>
      <c r="H31" s="74">
        <v>0</v>
      </c>
      <c r="I31" s="74">
        <f t="shared" si="0"/>
        <v>0</v>
      </c>
      <c r="J31" s="67" t="str">
        <f t="shared" si="1"/>
        <v/>
      </c>
    </row>
    <row r="32" spans="2:12" x14ac:dyDescent="0.2">
      <c r="B32" s="68" t="s">
        <v>525</v>
      </c>
      <c r="C32" s="69" t="s">
        <v>526</v>
      </c>
      <c r="D32" s="70"/>
      <c r="E32" s="71"/>
      <c r="F32" s="72">
        <f t="shared" si="2"/>
        <v>0</v>
      </c>
      <c r="G32" s="73">
        <v>0</v>
      </c>
      <c r="H32" s="74">
        <v>0</v>
      </c>
      <c r="I32" s="74">
        <f t="shared" si="0"/>
        <v>0</v>
      </c>
      <c r="J32" s="67" t="str">
        <f t="shared" si="1"/>
        <v/>
      </c>
    </row>
    <row r="33" spans="2:11" x14ac:dyDescent="0.2">
      <c r="B33" s="68" t="s">
        <v>570</v>
      </c>
      <c r="C33" s="69" t="s">
        <v>571</v>
      </c>
      <c r="D33" s="70"/>
      <c r="E33" s="71"/>
      <c r="F33" s="72">
        <f t="shared" si="2"/>
        <v>0</v>
      </c>
      <c r="G33" s="73">
        <v>0</v>
      </c>
      <c r="H33" s="74">
        <v>0</v>
      </c>
      <c r="I33" s="74">
        <f t="shared" si="0"/>
        <v>0</v>
      </c>
      <c r="J33" s="67" t="str">
        <f t="shared" si="1"/>
        <v/>
      </c>
    </row>
    <row r="34" spans="2:11" x14ac:dyDescent="0.2">
      <c r="B34" s="68" t="s">
        <v>602</v>
      </c>
      <c r="C34" s="69" t="s">
        <v>603</v>
      </c>
      <c r="D34" s="70"/>
      <c r="E34" s="71"/>
      <c r="F34" s="72">
        <f t="shared" si="2"/>
        <v>0</v>
      </c>
      <c r="G34" s="73">
        <v>0</v>
      </c>
      <c r="H34" s="74">
        <v>0</v>
      </c>
      <c r="I34" s="74">
        <f t="shared" si="0"/>
        <v>0</v>
      </c>
      <c r="J34" s="67" t="str">
        <f t="shared" si="1"/>
        <v/>
      </c>
    </row>
    <row r="35" spans="2:11" x14ac:dyDescent="0.2">
      <c r="B35" s="68" t="s">
        <v>637</v>
      </c>
      <c r="C35" s="69" t="s">
        <v>638</v>
      </c>
      <c r="D35" s="70"/>
      <c r="E35" s="71"/>
      <c r="F35" s="72">
        <f t="shared" si="2"/>
        <v>0</v>
      </c>
      <c r="G35" s="73">
        <v>0</v>
      </c>
      <c r="H35" s="74">
        <v>0</v>
      </c>
      <c r="I35" s="74">
        <f t="shared" si="0"/>
        <v>0</v>
      </c>
      <c r="J35" s="67" t="str">
        <f t="shared" si="1"/>
        <v/>
      </c>
    </row>
    <row r="36" spans="2:11" x14ac:dyDescent="0.2">
      <c r="B36" s="68" t="s">
        <v>676</v>
      </c>
      <c r="C36" s="69" t="s">
        <v>677</v>
      </c>
      <c r="D36" s="70"/>
      <c r="E36" s="71"/>
      <c r="F36" s="72">
        <f t="shared" si="2"/>
        <v>0</v>
      </c>
      <c r="G36" s="73">
        <v>0</v>
      </c>
      <c r="H36" s="74">
        <v>0</v>
      </c>
      <c r="I36" s="74">
        <f t="shared" si="0"/>
        <v>0</v>
      </c>
      <c r="J36" s="67" t="str">
        <f t="shared" si="1"/>
        <v/>
      </c>
    </row>
    <row r="37" spans="2:11" x14ac:dyDescent="0.2">
      <c r="B37" s="68" t="s">
        <v>686</v>
      </c>
      <c r="C37" s="69" t="s">
        <v>687</v>
      </c>
      <c r="D37" s="70"/>
      <c r="E37" s="71"/>
      <c r="F37" s="72">
        <f t="shared" si="2"/>
        <v>0</v>
      </c>
      <c r="G37" s="73">
        <v>0</v>
      </c>
      <c r="H37" s="74">
        <v>0</v>
      </c>
      <c r="I37" s="74">
        <f t="shared" si="0"/>
        <v>0</v>
      </c>
      <c r="J37" s="67" t="str">
        <f t="shared" si="1"/>
        <v/>
      </c>
    </row>
    <row r="38" spans="2:11" ht="17.25" customHeight="1" x14ac:dyDescent="0.2">
      <c r="B38" s="75" t="s">
        <v>19</v>
      </c>
      <c r="C38" s="76"/>
      <c r="D38" s="77"/>
      <c r="E38" s="78"/>
      <c r="F38" s="79">
        <f>SUM(F30:F37)</f>
        <v>0</v>
      </c>
      <c r="G38" s="79">
        <f>SUM(G30:G37)</f>
        <v>0</v>
      </c>
      <c r="H38" s="79">
        <f>SUM(H30:H37)</f>
        <v>0</v>
      </c>
      <c r="I38" s="79">
        <f>SUM(I30:I37)</f>
        <v>0</v>
      </c>
      <c r="J38" s="80" t="str">
        <f t="shared" ref="J38" si="3">IF(CelkemObjekty=0,"",F38/CelkemObjekty*100)</f>
        <v/>
      </c>
    </row>
    <row r="39" spans="2:11" x14ac:dyDescent="0.2">
      <c r="B39" s="81"/>
      <c r="C39" s="81"/>
      <c r="D39" s="81"/>
      <c r="E39" s="81"/>
      <c r="F39" s="81"/>
      <c r="G39" s="81"/>
      <c r="H39" s="81"/>
      <c r="I39" s="81"/>
      <c r="J39" s="81"/>
      <c r="K39" s="81"/>
    </row>
    <row r="40" spans="2:11" ht="9.75" customHeight="1" x14ac:dyDescent="0.2">
      <c r="B40" s="81"/>
      <c r="C40" s="81"/>
      <c r="D40" s="81"/>
      <c r="E40" s="81"/>
      <c r="F40" s="81"/>
      <c r="G40" s="81"/>
      <c r="H40" s="81"/>
      <c r="I40" s="81"/>
      <c r="J40" s="81"/>
      <c r="K40" s="81"/>
    </row>
    <row r="41" spans="2:11" ht="7.5" customHeight="1" x14ac:dyDescent="0.2">
      <c r="B41" s="81"/>
      <c r="C41" s="81"/>
      <c r="D41" s="81"/>
      <c r="E41" s="81"/>
      <c r="F41" s="81"/>
      <c r="G41" s="81"/>
      <c r="H41" s="81"/>
      <c r="I41" s="81"/>
      <c r="J41" s="81"/>
      <c r="K41" s="81"/>
    </row>
    <row r="42" spans="2:11" ht="18" x14ac:dyDescent="0.25">
      <c r="B42" s="13" t="s">
        <v>20</v>
      </c>
      <c r="C42" s="53"/>
      <c r="D42" s="53"/>
      <c r="E42" s="53"/>
      <c r="F42" s="53"/>
      <c r="G42" s="53"/>
      <c r="H42" s="53"/>
      <c r="I42" s="53"/>
      <c r="J42" s="53"/>
      <c r="K42" s="81"/>
    </row>
    <row r="43" spans="2:11" x14ac:dyDescent="0.2">
      <c r="K43" s="81"/>
    </row>
    <row r="44" spans="2:11" ht="25.5" x14ac:dyDescent="0.2">
      <c r="B44" s="82" t="s">
        <v>21</v>
      </c>
      <c r="C44" s="83" t="s">
        <v>22</v>
      </c>
      <c r="D44" s="56"/>
      <c r="E44" s="57"/>
      <c r="F44" s="58" t="s">
        <v>17</v>
      </c>
      <c r="G44" s="59" t="str">
        <f>CONCATENATE("Základ DPH ",SazbaDPH1," %")</f>
        <v>Základ DPH 15 %</v>
      </c>
      <c r="H44" s="58" t="str">
        <f>CONCATENATE("Základ DPH ",SazbaDPH2," %")</f>
        <v>Základ DPH 21 %</v>
      </c>
      <c r="I44" s="59" t="s">
        <v>18</v>
      </c>
      <c r="J44" s="58" t="s">
        <v>12</v>
      </c>
    </row>
    <row r="45" spans="2:11" x14ac:dyDescent="0.2">
      <c r="B45" s="84" t="s">
        <v>107</v>
      </c>
      <c r="C45" s="85" t="s">
        <v>322</v>
      </c>
      <c r="D45" s="62"/>
      <c r="E45" s="63"/>
      <c r="F45" s="64">
        <f>G45+H45+I45</f>
        <v>0</v>
      </c>
      <c r="G45" s="65">
        <v>0</v>
      </c>
      <c r="H45" s="66">
        <v>0</v>
      </c>
      <c r="I45" s="73">
        <f t="shared" ref="I45:I64" si="4">(G45*SazbaDPH1)/100+(H45*SazbaDPH2)/100</f>
        <v>0</v>
      </c>
      <c r="J45" s="67" t="str">
        <f t="shared" ref="J45:J64" si="5">IF(CelkemObjekty=0,"",F45/CelkemObjekty*100)</f>
        <v/>
      </c>
    </row>
    <row r="46" spans="2:11" x14ac:dyDescent="0.2">
      <c r="B46" s="86" t="s">
        <v>107</v>
      </c>
      <c r="C46" s="87" t="s">
        <v>447</v>
      </c>
      <c r="D46" s="70"/>
      <c r="E46" s="71"/>
      <c r="F46" s="72">
        <f t="shared" ref="F46:F64" si="6">G46+H46+I46</f>
        <v>0</v>
      </c>
      <c r="G46" s="73">
        <v>0</v>
      </c>
      <c r="H46" s="74">
        <v>0</v>
      </c>
      <c r="I46" s="73">
        <f t="shared" si="4"/>
        <v>0</v>
      </c>
      <c r="J46" s="67" t="str">
        <f t="shared" si="5"/>
        <v/>
      </c>
    </row>
    <row r="47" spans="2:11" x14ac:dyDescent="0.2">
      <c r="B47" s="86" t="s">
        <v>107</v>
      </c>
      <c r="C47" s="87" t="s">
        <v>501</v>
      </c>
      <c r="D47" s="70"/>
      <c r="E47" s="71"/>
      <c r="F47" s="72">
        <f t="shared" si="6"/>
        <v>0</v>
      </c>
      <c r="G47" s="73">
        <v>0</v>
      </c>
      <c r="H47" s="74">
        <v>0</v>
      </c>
      <c r="I47" s="73">
        <f t="shared" si="4"/>
        <v>0</v>
      </c>
      <c r="J47" s="67" t="str">
        <f t="shared" si="5"/>
        <v/>
      </c>
    </row>
    <row r="48" spans="2:11" x14ac:dyDescent="0.2">
      <c r="B48" s="86" t="s">
        <v>502</v>
      </c>
      <c r="C48" s="87" t="s">
        <v>322</v>
      </c>
      <c r="D48" s="70"/>
      <c r="E48" s="71"/>
      <c r="F48" s="72">
        <f t="shared" si="6"/>
        <v>0</v>
      </c>
      <c r="G48" s="73">
        <v>0</v>
      </c>
      <c r="H48" s="74">
        <v>0</v>
      </c>
      <c r="I48" s="73">
        <f t="shared" si="4"/>
        <v>0</v>
      </c>
      <c r="J48" s="67" t="str">
        <f t="shared" si="5"/>
        <v/>
      </c>
    </row>
    <row r="49" spans="2:10" x14ac:dyDescent="0.2">
      <c r="B49" s="86" t="s">
        <v>502</v>
      </c>
      <c r="C49" s="87" t="s">
        <v>447</v>
      </c>
      <c r="D49" s="70"/>
      <c r="E49" s="71"/>
      <c r="F49" s="72">
        <f t="shared" si="6"/>
        <v>0</v>
      </c>
      <c r="G49" s="73">
        <v>0</v>
      </c>
      <c r="H49" s="74">
        <v>0</v>
      </c>
      <c r="I49" s="73">
        <f t="shared" si="4"/>
        <v>0</v>
      </c>
      <c r="J49" s="67" t="str">
        <f t="shared" si="5"/>
        <v/>
      </c>
    </row>
    <row r="50" spans="2:10" x14ac:dyDescent="0.2">
      <c r="B50" s="86" t="s">
        <v>502</v>
      </c>
      <c r="C50" s="87" t="s">
        <v>501</v>
      </c>
      <c r="D50" s="70"/>
      <c r="E50" s="71"/>
      <c r="F50" s="72">
        <f t="shared" si="6"/>
        <v>0</v>
      </c>
      <c r="G50" s="73">
        <v>0</v>
      </c>
      <c r="H50" s="74">
        <v>0</v>
      </c>
      <c r="I50" s="73">
        <f t="shared" si="4"/>
        <v>0</v>
      </c>
      <c r="J50" s="67" t="str">
        <f t="shared" si="5"/>
        <v/>
      </c>
    </row>
    <row r="51" spans="2:10" x14ac:dyDescent="0.2">
      <c r="B51" s="86" t="s">
        <v>525</v>
      </c>
      <c r="C51" s="87" t="s">
        <v>322</v>
      </c>
      <c r="D51" s="70"/>
      <c r="E51" s="71"/>
      <c r="F51" s="72">
        <f t="shared" si="6"/>
        <v>0</v>
      </c>
      <c r="G51" s="73">
        <v>0</v>
      </c>
      <c r="H51" s="74">
        <v>0</v>
      </c>
      <c r="I51" s="73">
        <f t="shared" si="4"/>
        <v>0</v>
      </c>
      <c r="J51" s="67" t="str">
        <f t="shared" si="5"/>
        <v/>
      </c>
    </row>
    <row r="52" spans="2:10" x14ac:dyDescent="0.2">
      <c r="B52" s="86" t="s">
        <v>525</v>
      </c>
      <c r="C52" s="87" t="s">
        <v>447</v>
      </c>
      <c r="D52" s="70"/>
      <c r="E52" s="71"/>
      <c r="F52" s="72">
        <f t="shared" si="6"/>
        <v>0</v>
      </c>
      <c r="G52" s="73">
        <v>0</v>
      </c>
      <c r="H52" s="74">
        <v>0</v>
      </c>
      <c r="I52" s="73">
        <f t="shared" si="4"/>
        <v>0</v>
      </c>
      <c r="J52" s="67" t="str">
        <f t="shared" si="5"/>
        <v/>
      </c>
    </row>
    <row r="53" spans="2:10" x14ac:dyDescent="0.2">
      <c r="B53" s="86" t="s">
        <v>525</v>
      </c>
      <c r="C53" s="87" t="s">
        <v>501</v>
      </c>
      <c r="D53" s="70"/>
      <c r="E53" s="71"/>
      <c r="F53" s="72">
        <f t="shared" si="6"/>
        <v>0</v>
      </c>
      <c r="G53" s="73">
        <v>0</v>
      </c>
      <c r="H53" s="74">
        <v>0</v>
      </c>
      <c r="I53" s="73">
        <f t="shared" si="4"/>
        <v>0</v>
      </c>
      <c r="J53" s="67" t="str">
        <f t="shared" si="5"/>
        <v/>
      </c>
    </row>
    <row r="54" spans="2:10" x14ac:dyDescent="0.2">
      <c r="B54" s="86" t="s">
        <v>570</v>
      </c>
      <c r="C54" s="87" t="s">
        <v>322</v>
      </c>
      <c r="D54" s="70"/>
      <c r="E54" s="71"/>
      <c r="F54" s="72">
        <f t="shared" si="6"/>
        <v>0</v>
      </c>
      <c r="G54" s="73">
        <v>0</v>
      </c>
      <c r="H54" s="74">
        <v>0</v>
      </c>
      <c r="I54" s="73">
        <f t="shared" si="4"/>
        <v>0</v>
      </c>
      <c r="J54" s="67" t="str">
        <f t="shared" si="5"/>
        <v/>
      </c>
    </row>
    <row r="55" spans="2:10" x14ac:dyDescent="0.2">
      <c r="B55" s="86" t="s">
        <v>570</v>
      </c>
      <c r="C55" s="87" t="s">
        <v>447</v>
      </c>
      <c r="D55" s="70"/>
      <c r="E55" s="71"/>
      <c r="F55" s="72">
        <f t="shared" si="6"/>
        <v>0</v>
      </c>
      <c r="G55" s="73">
        <v>0</v>
      </c>
      <c r="H55" s="74">
        <v>0</v>
      </c>
      <c r="I55" s="73">
        <f t="shared" si="4"/>
        <v>0</v>
      </c>
      <c r="J55" s="67" t="str">
        <f t="shared" si="5"/>
        <v/>
      </c>
    </row>
    <row r="56" spans="2:10" x14ac:dyDescent="0.2">
      <c r="B56" s="86" t="s">
        <v>570</v>
      </c>
      <c r="C56" s="87" t="s">
        <v>501</v>
      </c>
      <c r="D56" s="70"/>
      <c r="E56" s="71"/>
      <c r="F56" s="72">
        <f t="shared" si="6"/>
        <v>0</v>
      </c>
      <c r="G56" s="73">
        <v>0</v>
      </c>
      <c r="H56" s="74">
        <v>0</v>
      </c>
      <c r="I56" s="73">
        <f t="shared" si="4"/>
        <v>0</v>
      </c>
      <c r="J56" s="67" t="str">
        <f t="shared" si="5"/>
        <v/>
      </c>
    </row>
    <row r="57" spans="2:10" x14ac:dyDescent="0.2">
      <c r="B57" s="86" t="s">
        <v>602</v>
      </c>
      <c r="C57" s="87" t="s">
        <v>322</v>
      </c>
      <c r="D57" s="70"/>
      <c r="E57" s="71"/>
      <c r="F57" s="72">
        <f t="shared" si="6"/>
        <v>0</v>
      </c>
      <c r="G57" s="73">
        <v>0</v>
      </c>
      <c r="H57" s="74">
        <v>0</v>
      </c>
      <c r="I57" s="73">
        <f t="shared" si="4"/>
        <v>0</v>
      </c>
      <c r="J57" s="67" t="str">
        <f t="shared" si="5"/>
        <v/>
      </c>
    </row>
    <row r="58" spans="2:10" x14ac:dyDescent="0.2">
      <c r="B58" s="86" t="s">
        <v>602</v>
      </c>
      <c r="C58" s="87" t="s">
        <v>447</v>
      </c>
      <c r="D58" s="70"/>
      <c r="E58" s="71"/>
      <c r="F58" s="72">
        <f t="shared" si="6"/>
        <v>0</v>
      </c>
      <c r="G58" s="73">
        <v>0</v>
      </c>
      <c r="H58" s="74">
        <v>0</v>
      </c>
      <c r="I58" s="73">
        <f t="shared" si="4"/>
        <v>0</v>
      </c>
      <c r="J58" s="67" t="str">
        <f t="shared" si="5"/>
        <v/>
      </c>
    </row>
    <row r="59" spans="2:10" x14ac:dyDescent="0.2">
      <c r="B59" s="86" t="s">
        <v>602</v>
      </c>
      <c r="C59" s="87" t="s">
        <v>501</v>
      </c>
      <c r="D59" s="70"/>
      <c r="E59" s="71"/>
      <c r="F59" s="72">
        <f t="shared" si="6"/>
        <v>0</v>
      </c>
      <c r="G59" s="73">
        <v>0</v>
      </c>
      <c r="H59" s="74">
        <v>0</v>
      </c>
      <c r="I59" s="73">
        <f t="shared" si="4"/>
        <v>0</v>
      </c>
      <c r="J59" s="67" t="str">
        <f t="shared" si="5"/>
        <v/>
      </c>
    </row>
    <row r="60" spans="2:10" x14ac:dyDescent="0.2">
      <c r="B60" s="86" t="s">
        <v>637</v>
      </c>
      <c r="C60" s="87" t="s">
        <v>322</v>
      </c>
      <c r="D60" s="70"/>
      <c r="E60" s="71"/>
      <c r="F60" s="72">
        <f t="shared" si="6"/>
        <v>0</v>
      </c>
      <c r="G60" s="73">
        <v>0</v>
      </c>
      <c r="H60" s="74">
        <v>0</v>
      </c>
      <c r="I60" s="73">
        <f t="shared" si="4"/>
        <v>0</v>
      </c>
      <c r="J60" s="67" t="str">
        <f t="shared" si="5"/>
        <v/>
      </c>
    </row>
    <row r="61" spans="2:10" x14ac:dyDescent="0.2">
      <c r="B61" s="86" t="s">
        <v>637</v>
      </c>
      <c r="C61" s="87" t="s">
        <v>447</v>
      </c>
      <c r="D61" s="70"/>
      <c r="E61" s="71"/>
      <c r="F61" s="72">
        <f t="shared" si="6"/>
        <v>0</v>
      </c>
      <c r="G61" s="73">
        <v>0</v>
      </c>
      <c r="H61" s="74">
        <v>0</v>
      </c>
      <c r="I61" s="73">
        <f t="shared" si="4"/>
        <v>0</v>
      </c>
      <c r="J61" s="67" t="str">
        <f t="shared" si="5"/>
        <v/>
      </c>
    </row>
    <row r="62" spans="2:10" x14ac:dyDescent="0.2">
      <c r="B62" s="86" t="s">
        <v>637</v>
      </c>
      <c r="C62" s="87" t="s">
        <v>501</v>
      </c>
      <c r="D62" s="70"/>
      <c r="E62" s="71"/>
      <c r="F62" s="72">
        <f t="shared" si="6"/>
        <v>0</v>
      </c>
      <c r="G62" s="73">
        <v>0</v>
      </c>
      <c r="H62" s="74">
        <v>0</v>
      </c>
      <c r="I62" s="73">
        <f t="shared" si="4"/>
        <v>0</v>
      </c>
      <c r="J62" s="67" t="str">
        <f t="shared" si="5"/>
        <v/>
      </c>
    </row>
    <row r="63" spans="2:10" x14ac:dyDescent="0.2">
      <c r="B63" s="86" t="s">
        <v>676</v>
      </c>
      <c r="C63" s="87" t="s">
        <v>685</v>
      </c>
      <c r="D63" s="70"/>
      <c r="E63" s="71"/>
      <c r="F63" s="72">
        <f t="shared" si="6"/>
        <v>0</v>
      </c>
      <c r="G63" s="73">
        <v>0</v>
      </c>
      <c r="H63" s="74">
        <v>0</v>
      </c>
      <c r="I63" s="73">
        <f t="shared" si="4"/>
        <v>0</v>
      </c>
      <c r="J63" s="67" t="str">
        <f t="shared" si="5"/>
        <v/>
      </c>
    </row>
    <row r="64" spans="2:10" x14ac:dyDescent="0.2">
      <c r="B64" s="86" t="s">
        <v>686</v>
      </c>
      <c r="C64" s="87" t="s">
        <v>685</v>
      </c>
      <c r="D64" s="70"/>
      <c r="E64" s="71"/>
      <c r="F64" s="72">
        <f t="shared" si="6"/>
        <v>0</v>
      </c>
      <c r="G64" s="73">
        <v>0</v>
      </c>
      <c r="H64" s="74">
        <v>0</v>
      </c>
      <c r="I64" s="73">
        <f t="shared" si="4"/>
        <v>0</v>
      </c>
      <c r="J64" s="67" t="str">
        <f t="shared" si="5"/>
        <v/>
      </c>
    </row>
    <row r="65" spans="2:10" x14ac:dyDescent="0.2">
      <c r="B65" s="75" t="s">
        <v>19</v>
      </c>
      <c r="C65" s="76"/>
      <c r="D65" s="77"/>
      <c r="E65" s="78"/>
      <c r="F65" s="79">
        <f>SUM(F45:F64)</f>
        <v>0</v>
      </c>
      <c r="G65" s="88">
        <f>SUM(G45:G64)</f>
        <v>0</v>
      </c>
      <c r="H65" s="79">
        <f>SUM(H45:H64)</f>
        <v>0</v>
      </c>
      <c r="I65" s="88">
        <f>SUM(I45:I64)</f>
        <v>0</v>
      </c>
      <c r="J65" s="80" t="str">
        <f t="shared" ref="J65" si="7">IF(CelkemObjekty=0,"",F65/CelkemObjekty*100)</f>
        <v/>
      </c>
    </row>
    <row r="66" spans="2:10" ht="9" customHeight="1" x14ac:dyDescent="0.2"/>
    <row r="67" spans="2:10" ht="6" customHeight="1" x14ac:dyDescent="0.2"/>
    <row r="68" spans="2:10" ht="3" customHeight="1" x14ac:dyDescent="0.2"/>
    <row r="69" spans="2:10" ht="6.75" customHeight="1" x14ac:dyDescent="0.2"/>
    <row r="70" spans="2:10" ht="20.25" customHeight="1" x14ac:dyDescent="0.25">
      <c r="B70" s="13" t="s">
        <v>23</v>
      </c>
      <c r="C70" s="53"/>
      <c r="D70" s="53"/>
      <c r="E70" s="53"/>
      <c r="F70" s="53"/>
      <c r="G70" s="53"/>
      <c r="H70" s="53"/>
      <c r="I70" s="53"/>
      <c r="J70" s="53"/>
    </row>
    <row r="71" spans="2:10" ht="9" customHeight="1" x14ac:dyDescent="0.2"/>
    <row r="72" spans="2:10" x14ac:dyDescent="0.2">
      <c r="B72" s="55" t="s">
        <v>24</v>
      </c>
      <c r="C72" s="56"/>
      <c r="D72" s="56"/>
      <c r="E72" s="58" t="s">
        <v>12</v>
      </c>
      <c r="F72" s="58" t="s">
        <v>25</v>
      </c>
      <c r="G72" s="59" t="s">
        <v>26</v>
      </c>
      <c r="H72" s="58" t="s">
        <v>27</v>
      </c>
      <c r="I72" s="59" t="s">
        <v>28</v>
      </c>
      <c r="J72" s="89" t="s">
        <v>29</v>
      </c>
    </row>
    <row r="73" spans="2:10" x14ac:dyDescent="0.2">
      <c r="B73" s="60" t="s">
        <v>98</v>
      </c>
      <c r="C73" s="61" t="s">
        <v>99</v>
      </c>
      <c r="D73" s="62"/>
      <c r="E73" s="90" t="str">
        <f>IF(SUM(SoucetDilu)=0,"",SUM(F73:J73)/SUM(SoucetDilu)*100)</f>
        <v/>
      </c>
      <c r="F73" s="66">
        <v>0</v>
      </c>
      <c r="G73" s="65">
        <v>0</v>
      </c>
      <c r="H73" s="66">
        <v>0</v>
      </c>
      <c r="I73" s="65">
        <v>0</v>
      </c>
      <c r="J73" s="66">
        <v>0</v>
      </c>
    </row>
    <row r="74" spans="2:10" x14ac:dyDescent="0.2">
      <c r="B74" s="68" t="s">
        <v>450</v>
      </c>
      <c r="C74" s="69" t="s">
        <v>451</v>
      </c>
      <c r="D74" s="70"/>
      <c r="E74" s="91" t="str">
        <f>IF(SUM(SoucetDilu)=0,"",SUM(F74:J74)/SUM(SoucetDilu)*100)</f>
        <v/>
      </c>
      <c r="F74" s="74">
        <v>0</v>
      </c>
      <c r="G74" s="73">
        <v>0</v>
      </c>
      <c r="H74" s="74">
        <v>0</v>
      </c>
      <c r="I74" s="73">
        <v>0</v>
      </c>
      <c r="J74" s="74">
        <v>0</v>
      </c>
    </row>
    <row r="75" spans="2:10" x14ac:dyDescent="0.2">
      <c r="B75" s="68" t="s">
        <v>111</v>
      </c>
      <c r="C75" s="69" t="s">
        <v>112</v>
      </c>
      <c r="D75" s="70"/>
      <c r="E75" s="91" t="str">
        <f>IF(SUM(SoucetDilu)=0,"",SUM(F75:J75)/SUM(SoucetDilu)*100)</f>
        <v/>
      </c>
      <c r="F75" s="74">
        <v>0</v>
      </c>
      <c r="G75" s="73">
        <v>0</v>
      </c>
      <c r="H75" s="74">
        <v>0</v>
      </c>
      <c r="I75" s="73">
        <v>0</v>
      </c>
      <c r="J75" s="74">
        <v>0</v>
      </c>
    </row>
    <row r="76" spans="2:10" x14ac:dyDescent="0.2">
      <c r="B76" s="68" t="s">
        <v>448</v>
      </c>
      <c r="C76" s="69" t="s">
        <v>455</v>
      </c>
      <c r="D76" s="70"/>
      <c r="E76" s="91" t="str">
        <f>IF(SUM(SoucetDilu)=0,"",SUM(F76:J76)/SUM(SoucetDilu)*100)</f>
        <v/>
      </c>
      <c r="F76" s="74">
        <v>0</v>
      </c>
      <c r="G76" s="73">
        <v>0</v>
      </c>
      <c r="H76" s="74">
        <v>0</v>
      </c>
      <c r="I76" s="73">
        <v>0</v>
      </c>
      <c r="J76" s="74">
        <v>0</v>
      </c>
    </row>
    <row r="77" spans="2:10" x14ac:dyDescent="0.2">
      <c r="B77" s="68" t="s">
        <v>462</v>
      </c>
      <c r="C77" s="69" t="s">
        <v>463</v>
      </c>
      <c r="D77" s="70"/>
      <c r="E77" s="91" t="str">
        <f>IF(SUM(SoucetDilu)=0,"",SUM(F77:J77)/SUM(SoucetDilu)*100)</f>
        <v/>
      </c>
      <c r="F77" s="74">
        <v>0</v>
      </c>
      <c r="G77" s="73">
        <v>0</v>
      </c>
      <c r="H77" s="74">
        <v>0</v>
      </c>
      <c r="I77" s="73">
        <v>0</v>
      </c>
      <c r="J77" s="74">
        <v>0</v>
      </c>
    </row>
    <row r="78" spans="2:10" x14ac:dyDescent="0.2">
      <c r="B78" s="68" t="s">
        <v>119</v>
      </c>
      <c r="C78" s="69" t="s">
        <v>120</v>
      </c>
      <c r="D78" s="70"/>
      <c r="E78" s="91" t="str">
        <f>IF(SUM(SoucetDilu)=0,"",SUM(F78:J78)/SUM(SoucetDilu)*100)</f>
        <v/>
      </c>
      <c r="F78" s="74">
        <v>0</v>
      </c>
      <c r="G78" s="73">
        <v>0</v>
      </c>
      <c r="H78" s="74">
        <v>0</v>
      </c>
      <c r="I78" s="73">
        <v>0</v>
      </c>
      <c r="J78" s="74">
        <v>0</v>
      </c>
    </row>
    <row r="79" spans="2:10" x14ac:dyDescent="0.2">
      <c r="B79" s="68" t="s">
        <v>477</v>
      </c>
      <c r="C79" s="69" t="s">
        <v>478</v>
      </c>
      <c r="D79" s="70"/>
      <c r="E79" s="91" t="str">
        <f>IF(SUM(SoucetDilu)=0,"",SUM(F79:J79)/SUM(SoucetDilu)*100)</f>
        <v/>
      </c>
      <c r="F79" s="74">
        <v>0</v>
      </c>
      <c r="G79" s="73">
        <v>0</v>
      </c>
      <c r="H79" s="74">
        <v>0</v>
      </c>
      <c r="I79" s="73">
        <v>0</v>
      </c>
      <c r="J79" s="74">
        <v>0</v>
      </c>
    </row>
    <row r="80" spans="2:10" x14ac:dyDescent="0.2">
      <c r="B80" s="68" t="s">
        <v>126</v>
      </c>
      <c r="C80" s="69" t="s">
        <v>127</v>
      </c>
      <c r="D80" s="70"/>
      <c r="E80" s="91" t="str">
        <f>IF(SUM(SoucetDilu)=0,"",SUM(F80:J80)/SUM(SoucetDilu)*100)</f>
        <v/>
      </c>
      <c r="F80" s="74">
        <v>0</v>
      </c>
      <c r="G80" s="73">
        <v>0</v>
      </c>
      <c r="H80" s="74">
        <v>0</v>
      </c>
      <c r="I80" s="73">
        <v>0</v>
      </c>
      <c r="J80" s="74">
        <v>0</v>
      </c>
    </row>
    <row r="81" spans="2:10" x14ac:dyDescent="0.2">
      <c r="B81" s="68" t="s">
        <v>131</v>
      </c>
      <c r="C81" s="69" t="s">
        <v>132</v>
      </c>
      <c r="D81" s="70"/>
      <c r="E81" s="91" t="str">
        <f>IF(SUM(SoucetDilu)=0,"",SUM(F81:J81)/SUM(SoucetDilu)*100)</f>
        <v/>
      </c>
      <c r="F81" s="74">
        <v>0</v>
      </c>
      <c r="G81" s="73">
        <v>0</v>
      </c>
      <c r="H81" s="74">
        <v>0</v>
      </c>
      <c r="I81" s="73">
        <v>0</v>
      </c>
      <c r="J81" s="74">
        <v>0</v>
      </c>
    </row>
    <row r="82" spans="2:10" x14ac:dyDescent="0.2">
      <c r="B82" s="68" t="s">
        <v>189</v>
      </c>
      <c r="C82" s="69" t="s">
        <v>190</v>
      </c>
      <c r="D82" s="70"/>
      <c r="E82" s="91" t="str">
        <f>IF(SUM(SoucetDilu)=0,"",SUM(F82:J82)/SUM(SoucetDilu)*100)</f>
        <v/>
      </c>
      <c r="F82" s="74">
        <v>0</v>
      </c>
      <c r="G82" s="73">
        <v>0</v>
      </c>
      <c r="H82" s="74">
        <v>0</v>
      </c>
      <c r="I82" s="73">
        <v>0</v>
      </c>
      <c r="J82" s="74">
        <v>0</v>
      </c>
    </row>
    <row r="83" spans="2:10" x14ac:dyDescent="0.2">
      <c r="B83" s="68" t="s">
        <v>515</v>
      </c>
      <c r="C83" s="69" t="s">
        <v>516</v>
      </c>
      <c r="D83" s="70"/>
      <c r="E83" s="91" t="str">
        <f>IF(SUM(SoucetDilu)=0,"",SUM(F83:J83)/SUM(SoucetDilu)*100)</f>
        <v/>
      </c>
      <c r="F83" s="74">
        <v>0</v>
      </c>
      <c r="G83" s="73">
        <v>0</v>
      </c>
      <c r="H83" s="74">
        <v>0</v>
      </c>
      <c r="I83" s="73">
        <v>0</v>
      </c>
      <c r="J83" s="74">
        <v>0</v>
      </c>
    </row>
    <row r="84" spans="2:10" x14ac:dyDescent="0.2">
      <c r="B84" s="68" t="s">
        <v>347</v>
      </c>
      <c r="C84" s="69" t="s">
        <v>348</v>
      </c>
      <c r="D84" s="70"/>
      <c r="E84" s="91" t="str">
        <f>IF(SUM(SoucetDilu)=0,"",SUM(F84:J84)/SUM(SoucetDilu)*100)</f>
        <v/>
      </c>
      <c r="F84" s="74">
        <v>0</v>
      </c>
      <c r="G84" s="73">
        <v>0</v>
      </c>
      <c r="H84" s="74">
        <v>0</v>
      </c>
      <c r="I84" s="73">
        <v>0</v>
      </c>
      <c r="J84" s="74">
        <v>0</v>
      </c>
    </row>
    <row r="85" spans="2:10" x14ac:dyDescent="0.2">
      <c r="B85" s="68" t="s">
        <v>370</v>
      </c>
      <c r="C85" s="69" t="s">
        <v>371</v>
      </c>
      <c r="D85" s="70"/>
      <c r="E85" s="91" t="str">
        <f>IF(SUM(SoucetDilu)=0,"",SUM(F85:J85)/SUM(SoucetDilu)*100)</f>
        <v/>
      </c>
      <c r="F85" s="74">
        <v>0</v>
      </c>
      <c r="G85" s="73">
        <v>0</v>
      </c>
      <c r="H85" s="74">
        <v>0</v>
      </c>
      <c r="I85" s="73">
        <v>0</v>
      </c>
      <c r="J85" s="74">
        <v>0</v>
      </c>
    </row>
    <row r="86" spans="2:10" x14ac:dyDescent="0.2">
      <c r="B86" s="68" t="s">
        <v>395</v>
      </c>
      <c r="C86" s="69" t="s">
        <v>396</v>
      </c>
      <c r="D86" s="70"/>
      <c r="E86" s="91" t="str">
        <f>IF(SUM(SoucetDilu)=0,"",SUM(F86:J86)/SUM(SoucetDilu)*100)</f>
        <v/>
      </c>
      <c r="F86" s="74">
        <v>0</v>
      </c>
      <c r="G86" s="73">
        <v>0</v>
      </c>
      <c r="H86" s="74">
        <v>0</v>
      </c>
      <c r="I86" s="73">
        <v>0</v>
      </c>
      <c r="J86" s="74">
        <v>0</v>
      </c>
    </row>
    <row r="87" spans="2:10" x14ac:dyDescent="0.2">
      <c r="B87" s="68" t="s">
        <v>620</v>
      </c>
      <c r="C87" s="69" t="s">
        <v>621</v>
      </c>
      <c r="D87" s="70"/>
      <c r="E87" s="91" t="str">
        <f>IF(SUM(SoucetDilu)=0,"",SUM(F87:J87)/SUM(SoucetDilu)*100)</f>
        <v/>
      </c>
      <c r="F87" s="74">
        <v>0</v>
      </c>
      <c r="G87" s="73">
        <v>0</v>
      </c>
      <c r="H87" s="74">
        <v>0</v>
      </c>
      <c r="I87" s="73">
        <v>0</v>
      </c>
      <c r="J87" s="74">
        <v>0</v>
      </c>
    </row>
    <row r="88" spans="2:10" x14ac:dyDescent="0.2">
      <c r="B88" s="68" t="s">
        <v>266</v>
      </c>
      <c r="C88" s="69" t="s">
        <v>267</v>
      </c>
      <c r="D88" s="70"/>
      <c r="E88" s="91" t="str">
        <f>IF(SUM(SoucetDilu)=0,"",SUM(F88:J88)/SUM(SoucetDilu)*100)</f>
        <v/>
      </c>
      <c r="F88" s="74">
        <v>0</v>
      </c>
      <c r="G88" s="73">
        <v>0</v>
      </c>
      <c r="H88" s="74">
        <v>0</v>
      </c>
      <c r="I88" s="73">
        <v>0</v>
      </c>
      <c r="J88" s="74">
        <v>0</v>
      </c>
    </row>
    <row r="89" spans="2:10" x14ac:dyDescent="0.2">
      <c r="B89" s="68" t="s">
        <v>408</v>
      </c>
      <c r="C89" s="69" t="s">
        <v>409</v>
      </c>
      <c r="D89" s="70"/>
      <c r="E89" s="91" t="str">
        <f>IF(SUM(SoucetDilu)=0,"",SUM(F89:J89)/SUM(SoucetDilu)*100)</f>
        <v/>
      </c>
      <c r="F89" s="74">
        <v>0</v>
      </c>
      <c r="G89" s="73">
        <v>0</v>
      </c>
      <c r="H89" s="74">
        <v>0</v>
      </c>
      <c r="I89" s="73">
        <v>0</v>
      </c>
      <c r="J89" s="74">
        <v>0</v>
      </c>
    </row>
    <row r="90" spans="2:10" x14ac:dyDescent="0.2">
      <c r="B90" s="68" t="s">
        <v>275</v>
      </c>
      <c r="C90" s="69" t="s">
        <v>276</v>
      </c>
      <c r="D90" s="70"/>
      <c r="E90" s="91" t="str">
        <f>IF(SUM(SoucetDilu)=0,"",SUM(F90:J90)/SUM(SoucetDilu)*100)</f>
        <v/>
      </c>
      <c r="F90" s="74">
        <v>0</v>
      </c>
      <c r="G90" s="73">
        <v>0</v>
      </c>
      <c r="H90" s="74">
        <v>0</v>
      </c>
      <c r="I90" s="73">
        <v>0</v>
      </c>
      <c r="J90" s="74">
        <v>0</v>
      </c>
    </row>
    <row r="91" spans="2:10" x14ac:dyDescent="0.2">
      <c r="B91" s="68" t="s">
        <v>288</v>
      </c>
      <c r="C91" s="69" t="s">
        <v>289</v>
      </c>
      <c r="D91" s="70"/>
      <c r="E91" s="91" t="str">
        <f>IF(SUM(SoucetDilu)=0,"",SUM(F91:J91)/SUM(SoucetDilu)*100)</f>
        <v/>
      </c>
      <c r="F91" s="74">
        <v>0</v>
      </c>
      <c r="G91" s="73">
        <v>0</v>
      </c>
      <c r="H91" s="74">
        <v>0</v>
      </c>
      <c r="I91" s="73">
        <v>0</v>
      </c>
      <c r="J91" s="74">
        <v>0</v>
      </c>
    </row>
    <row r="92" spans="2:10" x14ac:dyDescent="0.2">
      <c r="B92" s="68" t="s">
        <v>689</v>
      </c>
      <c r="C92" s="69" t="s">
        <v>690</v>
      </c>
      <c r="D92" s="70"/>
      <c r="E92" s="91" t="str">
        <f>IF(SUM(SoucetDilu)=0,"",SUM(F92:J92)/SUM(SoucetDilu)*100)</f>
        <v/>
      </c>
      <c r="F92" s="74">
        <v>0</v>
      </c>
      <c r="G92" s="73">
        <v>0</v>
      </c>
      <c r="H92" s="74">
        <v>0</v>
      </c>
      <c r="I92" s="73">
        <v>0</v>
      </c>
      <c r="J92" s="74">
        <v>0</v>
      </c>
    </row>
    <row r="93" spans="2:10" x14ac:dyDescent="0.2">
      <c r="B93" s="68" t="s">
        <v>748</v>
      </c>
      <c r="C93" s="69" t="s">
        <v>749</v>
      </c>
      <c r="D93" s="70"/>
      <c r="E93" s="91" t="str">
        <f>IF(SUM(SoucetDilu)=0,"",SUM(F93:J93)/SUM(SoucetDilu)*100)</f>
        <v/>
      </c>
      <c r="F93" s="74">
        <v>0</v>
      </c>
      <c r="G93" s="73">
        <v>0</v>
      </c>
      <c r="H93" s="74">
        <v>0</v>
      </c>
      <c r="I93" s="73">
        <v>0</v>
      </c>
      <c r="J93" s="74">
        <v>0</v>
      </c>
    </row>
    <row r="94" spans="2:10" x14ac:dyDescent="0.2">
      <c r="B94" s="68" t="s">
        <v>296</v>
      </c>
      <c r="C94" s="69" t="s">
        <v>297</v>
      </c>
      <c r="D94" s="70"/>
      <c r="E94" s="91" t="str">
        <f>IF(SUM(SoucetDilu)=0,"",SUM(F94:J94)/SUM(SoucetDilu)*100)</f>
        <v/>
      </c>
      <c r="F94" s="74">
        <v>0</v>
      </c>
      <c r="G94" s="73">
        <v>0</v>
      </c>
      <c r="H94" s="74">
        <v>0</v>
      </c>
      <c r="I94" s="73">
        <v>0</v>
      </c>
      <c r="J94" s="74">
        <v>0</v>
      </c>
    </row>
    <row r="95" spans="2:10" x14ac:dyDescent="0.2">
      <c r="B95" s="68" t="s">
        <v>489</v>
      </c>
      <c r="C95" s="69" t="s">
        <v>490</v>
      </c>
      <c r="D95" s="70"/>
      <c r="E95" s="91" t="str">
        <f>IF(SUM(SoucetDilu)=0,"",SUM(F95:J95)/SUM(SoucetDilu)*100)</f>
        <v/>
      </c>
      <c r="F95" s="74">
        <v>0</v>
      </c>
      <c r="G95" s="73">
        <v>0</v>
      </c>
      <c r="H95" s="74">
        <v>0</v>
      </c>
      <c r="I95" s="73">
        <v>0</v>
      </c>
      <c r="J95" s="74">
        <v>0</v>
      </c>
    </row>
    <row r="96" spans="2:10" x14ac:dyDescent="0.2">
      <c r="B96" s="68" t="s">
        <v>307</v>
      </c>
      <c r="C96" s="69" t="s">
        <v>308</v>
      </c>
      <c r="D96" s="70"/>
      <c r="E96" s="91" t="str">
        <f>IF(SUM(SoucetDilu)=0,"",SUM(F96:J96)/SUM(SoucetDilu)*100)</f>
        <v/>
      </c>
      <c r="F96" s="74">
        <v>0</v>
      </c>
      <c r="G96" s="73">
        <v>0</v>
      </c>
      <c r="H96" s="74">
        <v>0</v>
      </c>
      <c r="I96" s="73">
        <v>0</v>
      </c>
      <c r="J96" s="74">
        <v>0</v>
      </c>
    </row>
    <row r="97" spans="2:10" x14ac:dyDescent="0.2">
      <c r="B97" s="68" t="s">
        <v>496</v>
      </c>
      <c r="C97" s="69" t="s">
        <v>497</v>
      </c>
      <c r="D97" s="70"/>
      <c r="E97" s="91" t="str">
        <f>IF(SUM(SoucetDilu)=0,"",SUM(F97:J97)/SUM(SoucetDilu)*100)</f>
        <v/>
      </c>
      <c r="F97" s="74">
        <v>0</v>
      </c>
      <c r="G97" s="73">
        <v>0</v>
      </c>
      <c r="H97" s="74">
        <v>0</v>
      </c>
      <c r="I97" s="73">
        <v>0</v>
      </c>
      <c r="J97" s="74">
        <v>0</v>
      </c>
    </row>
    <row r="98" spans="2:10" x14ac:dyDescent="0.2">
      <c r="B98" s="68" t="s">
        <v>200</v>
      </c>
      <c r="C98" s="69" t="s">
        <v>201</v>
      </c>
      <c r="D98" s="70"/>
      <c r="E98" s="91" t="str">
        <f>IF(SUM(SoucetDilu)=0,"",SUM(F98:J98)/SUM(SoucetDilu)*100)</f>
        <v/>
      </c>
      <c r="F98" s="74">
        <v>0</v>
      </c>
      <c r="G98" s="73">
        <v>0</v>
      </c>
      <c r="H98" s="74">
        <v>0</v>
      </c>
      <c r="I98" s="73">
        <v>0</v>
      </c>
      <c r="J98" s="74">
        <v>0</v>
      </c>
    </row>
    <row r="99" spans="2:10" x14ac:dyDescent="0.2">
      <c r="B99" s="68" t="s">
        <v>237</v>
      </c>
      <c r="C99" s="69" t="s">
        <v>238</v>
      </c>
      <c r="D99" s="70"/>
      <c r="E99" s="91" t="str">
        <f>IF(SUM(SoucetDilu)=0,"",SUM(F99:J99)/SUM(SoucetDilu)*100)</f>
        <v/>
      </c>
      <c r="F99" s="74">
        <v>0</v>
      </c>
      <c r="G99" s="73">
        <v>0</v>
      </c>
      <c r="H99" s="74">
        <v>0</v>
      </c>
      <c r="I99" s="73">
        <v>0</v>
      </c>
      <c r="J99" s="74">
        <v>0</v>
      </c>
    </row>
    <row r="100" spans="2:10" x14ac:dyDescent="0.2">
      <c r="B100" s="68" t="s">
        <v>254</v>
      </c>
      <c r="C100" s="69" t="s">
        <v>255</v>
      </c>
      <c r="D100" s="70"/>
      <c r="E100" s="91" t="str">
        <f>IF(SUM(SoucetDilu)=0,"",SUM(F100:J100)/SUM(SoucetDilu)*100)</f>
        <v/>
      </c>
      <c r="F100" s="74">
        <v>0</v>
      </c>
      <c r="G100" s="73">
        <v>0</v>
      </c>
      <c r="H100" s="74">
        <v>0</v>
      </c>
      <c r="I100" s="73">
        <v>0</v>
      </c>
      <c r="J100" s="74">
        <v>0</v>
      </c>
    </row>
    <row r="101" spans="2:10" x14ac:dyDescent="0.2">
      <c r="B101" s="68" t="s">
        <v>482</v>
      </c>
      <c r="C101" s="69" t="s">
        <v>483</v>
      </c>
      <c r="D101" s="70"/>
      <c r="E101" s="91" t="str">
        <f>IF(SUM(SoucetDilu)=0,"",SUM(F101:J101)/SUM(SoucetDilu)*100)</f>
        <v/>
      </c>
      <c r="F101" s="74">
        <v>0</v>
      </c>
      <c r="G101" s="73">
        <v>0</v>
      </c>
      <c r="H101" s="74">
        <v>0</v>
      </c>
      <c r="I101" s="73">
        <v>0</v>
      </c>
      <c r="J101" s="74">
        <v>0</v>
      </c>
    </row>
    <row r="102" spans="2:10" x14ac:dyDescent="0.2">
      <c r="B102" s="68" t="s">
        <v>261</v>
      </c>
      <c r="C102" s="69" t="s">
        <v>262</v>
      </c>
      <c r="D102" s="70"/>
      <c r="E102" s="91" t="str">
        <f>IF(SUM(SoucetDilu)=0,"",SUM(F102:J102)/SUM(SoucetDilu)*100)</f>
        <v/>
      </c>
      <c r="F102" s="74">
        <v>0</v>
      </c>
      <c r="G102" s="73">
        <v>0</v>
      </c>
      <c r="H102" s="74">
        <v>0</v>
      </c>
      <c r="I102" s="73">
        <v>0</v>
      </c>
      <c r="J102" s="74">
        <v>0</v>
      </c>
    </row>
    <row r="103" spans="2:10" x14ac:dyDescent="0.2">
      <c r="B103" s="68" t="s">
        <v>680</v>
      </c>
      <c r="C103" s="69" t="s">
        <v>681</v>
      </c>
      <c r="D103" s="70"/>
      <c r="E103" s="91" t="str">
        <f>IF(SUM(SoucetDilu)=0,"",SUM(F103:J103)/SUM(SoucetDilu)*100)</f>
        <v/>
      </c>
      <c r="F103" s="74">
        <v>0</v>
      </c>
      <c r="G103" s="73">
        <v>0</v>
      </c>
      <c r="H103" s="74">
        <v>0</v>
      </c>
      <c r="I103" s="73">
        <v>0</v>
      </c>
      <c r="J103" s="74">
        <v>0</v>
      </c>
    </row>
    <row r="104" spans="2:10" x14ac:dyDescent="0.2">
      <c r="B104" s="68" t="s">
        <v>595</v>
      </c>
      <c r="C104" s="69" t="s">
        <v>596</v>
      </c>
      <c r="D104" s="70"/>
      <c r="E104" s="91" t="str">
        <f>IF(SUM(SoucetDilu)=0,"",SUM(F104:J104)/SUM(SoucetDilu)*100)</f>
        <v/>
      </c>
      <c r="F104" s="74">
        <v>0</v>
      </c>
      <c r="G104" s="73">
        <v>0</v>
      </c>
      <c r="H104" s="74">
        <v>0</v>
      </c>
      <c r="I104" s="73">
        <v>0</v>
      </c>
      <c r="J104" s="74">
        <v>0</v>
      </c>
    </row>
    <row r="105" spans="2:10" x14ac:dyDescent="0.2">
      <c r="B105" s="68" t="s">
        <v>585</v>
      </c>
      <c r="C105" s="69" t="s">
        <v>586</v>
      </c>
      <c r="D105" s="70"/>
      <c r="E105" s="91" t="str">
        <f>IF(SUM(SoucetDilu)=0,"",SUM(F105:J105)/SUM(SoucetDilu)*100)</f>
        <v/>
      </c>
      <c r="F105" s="74">
        <v>0</v>
      </c>
      <c r="G105" s="73">
        <v>0</v>
      </c>
      <c r="H105" s="74">
        <v>0</v>
      </c>
      <c r="I105" s="73">
        <v>0</v>
      </c>
      <c r="J105" s="74">
        <v>0</v>
      </c>
    </row>
    <row r="106" spans="2:10" x14ac:dyDescent="0.2">
      <c r="B106" s="75" t="s">
        <v>19</v>
      </c>
      <c r="C106" s="76"/>
      <c r="D106" s="77"/>
      <c r="E106" s="92" t="str">
        <f>IF(SUM(SoucetDilu)=0,"",SUM(F106:J106)/SUM(SoucetDilu)*100)</f>
        <v/>
      </c>
      <c r="F106" s="79">
        <f>SUM(F73:F105)</f>
        <v>0</v>
      </c>
      <c r="G106" s="88">
        <f>SUM(G73:G105)</f>
        <v>0</v>
      </c>
      <c r="H106" s="79">
        <f>SUM(H73:H105)</f>
        <v>0</v>
      </c>
      <c r="I106" s="88">
        <f>SUM(I73:I105)</f>
        <v>0</v>
      </c>
      <c r="J106" s="79">
        <f>SUM(J73:J105)</f>
        <v>0</v>
      </c>
    </row>
    <row r="108" spans="2:10" ht="2.25" customHeight="1" x14ac:dyDescent="0.2"/>
    <row r="109" spans="2:10" ht="1.5" customHeight="1" x14ac:dyDescent="0.2"/>
    <row r="110" spans="2:10" ht="0.75" customHeight="1" x14ac:dyDescent="0.2"/>
    <row r="111" spans="2:10" ht="0.75" customHeight="1" x14ac:dyDescent="0.2"/>
    <row r="112" spans="2:10" ht="0.75" customHeight="1" x14ac:dyDescent="0.2"/>
    <row r="113" spans="2:10" ht="18" x14ac:dyDescent="0.25">
      <c r="B113" s="13" t="s">
        <v>30</v>
      </c>
      <c r="C113" s="53"/>
      <c r="D113" s="53"/>
      <c r="E113" s="53"/>
      <c r="F113" s="53"/>
      <c r="G113" s="53"/>
      <c r="H113" s="53"/>
      <c r="I113" s="53"/>
      <c r="J113" s="53"/>
    </row>
    <row r="115" spans="2:10" x14ac:dyDescent="0.2">
      <c r="B115" s="55" t="s">
        <v>31</v>
      </c>
      <c r="C115" s="56"/>
      <c r="D115" s="56"/>
      <c r="E115" s="93"/>
      <c r="F115" s="94"/>
      <c r="G115" s="59"/>
      <c r="H115" s="58" t="s">
        <v>17</v>
      </c>
      <c r="I115" s="1"/>
      <c r="J115" s="1"/>
    </row>
    <row r="116" spans="2:10" x14ac:dyDescent="0.2">
      <c r="B116" s="60" t="s">
        <v>312</v>
      </c>
      <c r="C116" s="61"/>
      <c r="D116" s="62"/>
      <c r="E116" s="95"/>
      <c r="F116" s="96"/>
      <c r="G116" s="65"/>
      <c r="H116" s="66">
        <v>0</v>
      </c>
      <c r="I116" s="1"/>
      <c r="J116" s="1"/>
    </row>
    <row r="117" spans="2:10" x14ac:dyDescent="0.2">
      <c r="B117" s="68" t="s">
        <v>313</v>
      </c>
      <c r="C117" s="69"/>
      <c r="D117" s="70"/>
      <c r="E117" s="97"/>
      <c r="F117" s="98"/>
      <c r="G117" s="73"/>
      <c r="H117" s="74">
        <v>0</v>
      </c>
      <c r="I117" s="1"/>
      <c r="J117" s="1"/>
    </row>
    <row r="118" spans="2:10" x14ac:dyDescent="0.2">
      <c r="B118" s="68" t="s">
        <v>314</v>
      </c>
      <c r="C118" s="69"/>
      <c r="D118" s="70"/>
      <c r="E118" s="97"/>
      <c r="F118" s="98"/>
      <c r="G118" s="73"/>
      <c r="H118" s="74">
        <v>0</v>
      </c>
      <c r="I118" s="1"/>
      <c r="J118" s="1"/>
    </row>
    <row r="119" spans="2:10" x14ac:dyDescent="0.2">
      <c r="B119" s="68" t="s">
        <v>315</v>
      </c>
      <c r="C119" s="69"/>
      <c r="D119" s="70"/>
      <c r="E119" s="97"/>
      <c r="F119" s="98"/>
      <c r="G119" s="73"/>
      <c r="H119" s="74">
        <v>0</v>
      </c>
      <c r="I119" s="1"/>
      <c r="J119" s="1"/>
    </row>
    <row r="120" spans="2:10" x14ac:dyDescent="0.2">
      <c r="B120" s="68" t="s">
        <v>316</v>
      </c>
      <c r="C120" s="69"/>
      <c r="D120" s="70"/>
      <c r="E120" s="97"/>
      <c r="F120" s="98"/>
      <c r="G120" s="73"/>
      <c r="H120" s="74">
        <v>0</v>
      </c>
      <c r="I120" s="1"/>
      <c r="J120" s="1"/>
    </row>
    <row r="121" spans="2:10" x14ac:dyDescent="0.2">
      <c r="B121" s="68" t="s">
        <v>317</v>
      </c>
      <c r="C121" s="69"/>
      <c r="D121" s="70"/>
      <c r="E121" s="97"/>
      <c r="F121" s="98"/>
      <c r="G121" s="73"/>
      <c r="H121" s="74">
        <v>0</v>
      </c>
      <c r="I121" s="1"/>
      <c r="J121" s="1"/>
    </row>
    <row r="122" spans="2:10" x14ac:dyDescent="0.2">
      <c r="B122" s="68" t="s">
        <v>318</v>
      </c>
      <c r="C122" s="69"/>
      <c r="D122" s="70"/>
      <c r="E122" s="97"/>
      <c r="F122" s="98"/>
      <c r="G122" s="73"/>
      <c r="H122" s="74">
        <v>0</v>
      </c>
      <c r="I122" s="1"/>
      <c r="J122" s="1"/>
    </row>
    <row r="123" spans="2:10" x14ac:dyDescent="0.2">
      <c r="B123" s="68" t="s">
        <v>319</v>
      </c>
      <c r="C123" s="69"/>
      <c r="D123" s="70"/>
      <c r="E123" s="97"/>
      <c r="F123" s="98"/>
      <c r="G123" s="73"/>
      <c r="H123" s="74">
        <v>0</v>
      </c>
      <c r="I123" s="1"/>
      <c r="J123" s="1"/>
    </row>
    <row r="124" spans="2:10" x14ac:dyDescent="0.2">
      <c r="B124" s="75" t="s">
        <v>19</v>
      </c>
      <c r="C124" s="76"/>
      <c r="D124" s="77"/>
      <c r="E124" s="99"/>
      <c r="F124" s="100"/>
      <c r="G124" s="88"/>
      <c r="H124" s="79">
        <f>SUM(H116:H123)</f>
        <v>0</v>
      </c>
      <c r="I124" s="1"/>
      <c r="J124" s="1"/>
    </row>
    <row r="125" spans="2:10" x14ac:dyDescent="0.2">
      <c r="I125" s="1"/>
      <c r="J125" s="1"/>
    </row>
  </sheetData>
  <sortState ref="B831:K863">
    <sortCondition ref="B831"/>
  </sortState>
  <mergeCells count="5">
    <mergeCell ref="I19:J19"/>
    <mergeCell ref="I20:J20"/>
    <mergeCell ref="I21:J21"/>
    <mergeCell ref="I22:J22"/>
    <mergeCell ref="I23:J23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22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'01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109</v>
      </c>
      <c r="D4" s="270"/>
      <c r="E4" s="271" t="str">
        <f>'01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450</v>
      </c>
      <c r="C7" s="284" t="s">
        <v>451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453</v>
      </c>
      <c r="C8" s="295" t="s">
        <v>454</v>
      </c>
      <c r="D8" s="296" t="s">
        <v>116</v>
      </c>
      <c r="E8" s="297">
        <v>227.85</v>
      </c>
      <c r="F8" s="297">
        <v>0</v>
      </c>
      <c r="G8" s="298">
        <f>E8*F8</f>
        <v>0</v>
      </c>
      <c r="H8" s="299">
        <v>3.0000000000000001E-5</v>
      </c>
      <c r="I8" s="300">
        <f>E8*H8</f>
        <v>6.8355000000000004E-3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x14ac:dyDescent="0.2">
      <c r="A9" s="302"/>
      <c r="B9" s="303" t="s">
        <v>101</v>
      </c>
      <c r="C9" s="304" t="s">
        <v>452</v>
      </c>
      <c r="D9" s="305"/>
      <c r="E9" s="306"/>
      <c r="F9" s="307"/>
      <c r="G9" s="308">
        <f>SUM(G7:G8)</f>
        <v>0</v>
      </c>
      <c r="H9" s="309"/>
      <c r="I9" s="310">
        <f>SUM(I7:I8)</f>
        <v>6.8355000000000004E-3</v>
      </c>
      <c r="J9" s="309"/>
      <c r="K9" s="310">
        <f>SUM(K7:K8)</f>
        <v>0</v>
      </c>
      <c r="O9" s="292">
        <v>4</v>
      </c>
      <c r="BA9" s="311">
        <f>SUM(BA7:BA8)</f>
        <v>0</v>
      </c>
      <c r="BB9" s="311">
        <f>SUM(BB7:BB8)</f>
        <v>0</v>
      </c>
      <c r="BC9" s="311">
        <f>SUM(BC7:BC8)</f>
        <v>0</v>
      </c>
      <c r="BD9" s="311">
        <f>SUM(BD7:BD8)</f>
        <v>0</v>
      </c>
      <c r="BE9" s="311">
        <f>SUM(BE7:BE8)</f>
        <v>0</v>
      </c>
    </row>
    <row r="10" spans="1:80" x14ac:dyDescent="0.2">
      <c r="A10" s="282" t="s">
        <v>97</v>
      </c>
      <c r="B10" s="283" t="s">
        <v>448</v>
      </c>
      <c r="C10" s="284" t="s">
        <v>455</v>
      </c>
      <c r="D10" s="285"/>
      <c r="E10" s="286"/>
      <c r="F10" s="286"/>
      <c r="G10" s="287"/>
      <c r="H10" s="288"/>
      <c r="I10" s="289"/>
      <c r="J10" s="290"/>
      <c r="K10" s="291"/>
      <c r="O10" s="292">
        <v>1</v>
      </c>
    </row>
    <row r="11" spans="1:80" ht="22.5" x14ac:dyDescent="0.2">
      <c r="A11" s="293">
        <v>2</v>
      </c>
      <c r="B11" s="294" t="s">
        <v>457</v>
      </c>
      <c r="C11" s="295" t="s">
        <v>458</v>
      </c>
      <c r="D11" s="296" t="s">
        <v>212</v>
      </c>
      <c r="E11" s="297">
        <v>39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/>
      <c r="K11" s="300">
        <f>E11*J11</f>
        <v>0</v>
      </c>
      <c r="O11" s="292">
        <v>2</v>
      </c>
      <c r="AA11" s="261">
        <v>11</v>
      </c>
      <c r="AB11" s="261">
        <v>3</v>
      </c>
      <c r="AC11" s="261">
        <v>1</v>
      </c>
      <c r="AZ11" s="261">
        <v>1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11</v>
      </c>
      <c r="CB11" s="292">
        <v>3</v>
      </c>
    </row>
    <row r="12" spans="1:80" ht="22.5" x14ac:dyDescent="0.2">
      <c r="A12" s="293">
        <v>3</v>
      </c>
      <c r="B12" s="294" t="s">
        <v>459</v>
      </c>
      <c r="C12" s="295" t="s">
        <v>460</v>
      </c>
      <c r="D12" s="296" t="s">
        <v>461</v>
      </c>
      <c r="E12" s="297">
        <v>36.563200000000002</v>
      </c>
      <c r="F12" s="297">
        <v>0</v>
      </c>
      <c r="G12" s="298">
        <f>E12*F12</f>
        <v>0</v>
      </c>
      <c r="H12" s="299">
        <v>0.14802000000000001</v>
      </c>
      <c r="I12" s="300">
        <f>E12*H12</f>
        <v>5.4120848640000006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1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1</v>
      </c>
    </row>
    <row r="13" spans="1:80" x14ac:dyDescent="0.2">
      <c r="A13" s="302"/>
      <c r="B13" s="303" t="s">
        <v>101</v>
      </c>
      <c r="C13" s="304" t="s">
        <v>456</v>
      </c>
      <c r="D13" s="305"/>
      <c r="E13" s="306"/>
      <c r="F13" s="307"/>
      <c r="G13" s="308">
        <f>SUM(G10:G12)</f>
        <v>0</v>
      </c>
      <c r="H13" s="309"/>
      <c r="I13" s="310">
        <f>SUM(I10:I12)</f>
        <v>5.4120848640000006</v>
      </c>
      <c r="J13" s="309"/>
      <c r="K13" s="310">
        <f>SUM(K10:K12)</f>
        <v>0</v>
      </c>
      <c r="O13" s="292">
        <v>4</v>
      </c>
      <c r="BA13" s="311">
        <f>SUM(BA10:BA12)</f>
        <v>0</v>
      </c>
      <c r="BB13" s="311">
        <f>SUM(BB10:BB12)</f>
        <v>0</v>
      </c>
      <c r="BC13" s="311">
        <f>SUM(BC10:BC12)</f>
        <v>0</v>
      </c>
      <c r="BD13" s="311">
        <f>SUM(BD10:BD12)</f>
        <v>0</v>
      </c>
      <c r="BE13" s="311">
        <f>SUM(BE10:BE12)</f>
        <v>0</v>
      </c>
    </row>
    <row r="14" spans="1:80" x14ac:dyDescent="0.2">
      <c r="A14" s="282" t="s">
        <v>97</v>
      </c>
      <c r="B14" s="283" t="s">
        <v>462</v>
      </c>
      <c r="C14" s="284" t="s">
        <v>463</v>
      </c>
      <c r="D14" s="285"/>
      <c r="E14" s="286"/>
      <c r="F14" s="286"/>
      <c r="G14" s="287"/>
      <c r="H14" s="288"/>
      <c r="I14" s="289"/>
      <c r="J14" s="290"/>
      <c r="K14" s="291"/>
      <c r="O14" s="292">
        <v>1</v>
      </c>
    </row>
    <row r="15" spans="1:80" x14ac:dyDescent="0.2">
      <c r="A15" s="293">
        <v>4</v>
      </c>
      <c r="B15" s="294" t="s">
        <v>465</v>
      </c>
      <c r="C15" s="295" t="s">
        <v>466</v>
      </c>
      <c r="D15" s="296" t="s">
        <v>116</v>
      </c>
      <c r="E15" s="297">
        <v>24.46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>
        <v>-0.13800000000000001</v>
      </c>
      <c r="K15" s="300">
        <f>E15*J15</f>
        <v>-3.3754800000000005</v>
      </c>
      <c r="O15" s="292">
        <v>2</v>
      </c>
      <c r="AA15" s="261">
        <v>1</v>
      </c>
      <c r="AB15" s="261">
        <v>1</v>
      </c>
      <c r="AC15" s="261">
        <v>1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</v>
      </c>
      <c r="CB15" s="292">
        <v>1</v>
      </c>
    </row>
    <row r="16" spans="1:80" x14ac:dyDescent="0.2">
      <c r="A16" s="293">
        <v>5</v>
      </c>
      <c r="B16" s="294" t="s">
        <v>205</v>
      </c>
      <c r="C16" s="295" t="s">
        <v>206</v>
      </c>
      <c r="D16" s="296" t="s">
        <v>116</v>
      </c>
      <c r="E16" s="297">
        <v>24.46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293">
        <v>6</v>
      </c>
      <c r="B17" s="294" t="s">
        <v>467</v>
      </c>
      <c r="C17" s="295" t="s">
        <v>468</v>
      </c>
      <c r="D17" s="296" t="s">
        <v>116</v>
      </c>
      <c r="E17" s="297">
        <v>24.46</v>
      </c>
      <c r="F17" s="297">
        <v>0</v>
      </c>
      <c r="G17" s="298">
        <f>E17*F17</f>
        <v>0</v>
      </c>
      <c r="H17" s="299">
        <v>0.21299999999999999</v>
      </c>
      <c r="I17" s="300">
        <f>E17*H17</f>
        <v>5.2099799999999998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293">
        <v>7</v>
      </c>
      <c r="B18" s="294" t="s">
        <v>469</v>
      </c>
      <c r="C18" s="295" t="s">
        <v>470</v>
      </c>
      <c r="D18" s="296" t="s">
        <v>116</v>
      </c>
      <c r="E18" s="297">
        <v>24.46</v>
      </c>
      <c r="F18" s="297">
        <v>0</v>
      </c>
      <c r="G18" s="298">
        <f>E18*F18</f>
        <v>0</v>
      </c>
      <c r="H18" s="299">
        <v>7.1999999999999995E-2</v>
      </c>
      <c r="I18" s="300">
        <f>E18*H18</f>
        <v>1.76112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293">
        <v>8</v>
      </c>
      <c r="B19" s="294" t="s">
        <v>471</v>
      </c>
      <c r="C19" s="295" t="s">
        <v>472</v>
      </c>
      <c r="D19" s="296" t="s">
        <v>136</v>
      </c>
      <c r="E19" s="297">
        <v>48.92</v>
      </c>
      <c r="F19" s="297">
        <v>0</v>
      </c>
      <c r="G19" s="298">
        <f>E19*F19</f>
        <v>0</v>
      </c>
      <c r="H19" s="299">
        <v>0.10598</v>
      </c>
      <c r="I19" s="300">
        <f>E19*H19</f>
        <v>5.1845416000000002</v>
      </c>
      <c r="J19" s="299">
        <v>0</v>
      </c>
      <c r="K19" s="300">
        <f>E19*J19</f>
        <v>0</v>
      </c>
      <c r="O19" s="292">
        <v>2</v>
      </c>
      <c r="AA19" s="261">
        <v>1</v>
      </c>
      <c r="AB19" s="261">
        <v>1</v>
      </c>
      <c r="AC19" s="261">
        <v>1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</v>
      </c>
      <c r="CB19" s="292">
        <v>1</v>
      </c>
    </row>
    <row r="20" spans="1:80" x14ac:dyDescent="0.2">
      <c r="A20" s="293">
        <v>9</v>
      </c>
      <c r="B20" s="294" t="s">
        <v>473</v>
      </c>
      <c r="C20" s="295" t="s">
        <v>474</v>
      </c>
      <c r="D20" s="296" t="s">
        <v>212</v>
      </c>
      <c r="E20" s="297">
        <v>54</v>
      </c>
      <c r="F20" s="297">
        <v>0</v>
      </c>
      <c r="G20" s="298">
        <f>E20*F20</f>
        <v>0</v>
      </c>
      <c r="H20" s="299">
        <v>2.7E-2</v>
      </c>
      <c r="I20" s="300">
        <f>E20*H20</f>
        <v>1.458</v>
      </c>
      <c r="J20" s="299"/>
      <c r="K20" s="300">
        <f>E20*J20</f>
        <v>0</v>
      </c>
      <c r="O20" s="292">
        <v>2</v>
      </c>
      <c r="AA20" s="261">
        <v>3</v>
      </c>
      <c r="AB20" s="261">
        <v>1</v>
      </c>
      <c r="AC20" s="261">
        <v>59217330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3</v>
      </c>
      <c r="CB20" s="292">
        <v>1</v>
      </c>
    </row>
    <row r="21" spans="1:80" x14ac:dyDescent="0.2">
      <c r="A21" s="293">
        <v>10</v>
      </c>
      <c r="B21" s="294" t="s">
        <v>475</v>
      </c>
      <c r="C21" s="295" t="s">
        <v>476</v>
      </c>
      <c r="D21" s="296" t="s">
        <v>116</v>
      </c>
      <c r="E21" s="297">
        <v>26.905999999999999</v>
      </c>
      <c r="F21" s="297">
        <v>0</v>
      </c>
      <c r="G21" s="298">
        <f>E21*F21</f>
        <v>0</v>
      </c>
      <c r="H21" s="299">
        <v>9.6600000000000005E-2</v>
      </c>
      <c r="I21" s="300">
        <f>E21*H21</f>
        <v>2.5991195999999999</v>
      </c>
      <c r="J21" s="299"/>
      <c r="K21" s="300">
        <f>E21*J21</f>
        <v>0</v>
      </c>
      <c r="O21" s="292">
        <v>2</v>
      </c>
      <c r="AA21" s="261">
        <v>3</v>
      </c>
      <c r="AB21" s="261">
        <v>1</v>
      </c>
      <c r="AC21" s="261">
        <v>59245315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3</v>
      </c>
      <c r="CB21" s="292">
        <v>1</v>
      </c>
    </row>
    <row r="22" spans="1:80" x14ac:dyDescent="0.2">
      <c r="A22" s="293">
        <v>11</v>
      </c>
      <c r="B22" s="294" t="s">
        <v>227</v>
      </c>
      <c r="C22" s="295" t="s">
        <v>228</v>
      </c>
      <c r="D22" s="296" t="s">
        <v>226</v>
      </c>
      <c r="E22" s="297">
        <v>3.37548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1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1</v>
      </c>
    </row>
    <row r="23" spans="1:80" x14ac:dyDescent="0.2">
      <c r="A23" s="293">
        <v>12</v>
      </c>
      <c r="B23" s="294" t="s">
        <v>229</v>
      </c>
      <c r="C23" s="295" t="s">
        <v>230</v>
      </c>
      <c r="D23" s="296" t="s">
        <v>226</v>
      </c>
      <c r="E23" s="297">
        <v>33.754800000000003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1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1</v>
      </c>
    </row>
    <row r="24" spans="1:80" x14ac:dyDescent="0.2">
      <c r="A24" s="293">
        <v>13</v>
      </c>
      <c r="B24" s="294" t="s">
        <v>231</v>
      </c>
      <c r="C24" s="295" t="s">
        <v>232</v>
      </c>
      <c r="D24" s="296" t="s">
        <v>226</v>
      </c>
      <c r="E24" s="297">
        <v>3.37548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8</v>
      </c>
      <c r="AB24" s="261">
        <v>1</v>
      </c>
      <c r="AC24" s="261">
        <v>3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8</v>
      </c>
      <c r="CB24" s="292">
        <v>1</v>
      </c>
    </row>
    <row r="25" spans="1:80" x14ac:dyDescent="0.2">
      <c r="A25" s="293">
        <v>14</v>
      </c>
      <c r="B25" s="294" t="s">
        <v>233</v>
      </c>
      <c r="C25" s="295" t="s">
        <v>234</v>
      </c>
      <c r="D25" s="296" t="s">
        <v>226</v>
      </c>
      <c r="E25" s="297">
        <v>10.126440000000001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8</v>
      </c>
      <c r="AB25" s="261">
        <v>1</v>
      </c>
      <c r="AC25" s="261">
        <v>3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8</v>
      </c>
      <c r="CB25" s="292">
        <v>1</v>
      </c>
    </row>
    <row r="26" spans="1:80" x14ac:dyDescent="0.2">
      <c r="A26" s="293">
        <v>15</v>
      </c>
      <c r="B26" s="294" t="s">
        <v>235</v>
      </c>
      <c r="C26" s="295" t="s">
        <v>236</v>
      </c>
      <c r="D26" s="296" t="s">
        <v>226</v>
      </c>
      <c r="E26" s="297">
        <v>3.37548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8</v>
      </c>
      <c r="AB26" s="261">
        <v>0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8</v>
      </c>
      <c r="CB26" s="292">
        <v>0</v>
      </c>
    </row>
    <row r="27" spans="1:80" x14ac:dyDescent="0.2">
      <c r="A27" s="302"/>
      <c r="B27" s="303" t="s">
        <v>101</v>
      </c>
      <c r="C27" s="304" t="s">
        <v>464</v>
      </c>
      <c r="D27" s="305"/>
      <c r="E27" s="306"/>
      <c r="F27" s="307"/>
      <c r="G27" s="308">
        <f>SUM(G14:G26)</f>
        <v>0</v>
      </c>
      <c r="H27" s="309"/>
      <c r="I27" s="310">
        <f>SUM(I14:I26)</f>
        <v>16.212761199999999</v>
      </c>
      <c r="J27" s="309"/>
      <c r="K27" s="310">
        <f>SUM(K14:K26)</f>
        <v>-3.3754800000000005</v>
      </c>
      <c r="O27" s="292">
        <v>4</v>
      </c>
      <c r="BA27" s="311">
        <f>SUM(BA14:BA26)</f>
        <v>0</v>
      </c>
      <c r="BB27" s="311">
        <f>SUM(BB14:BB26)</f>
        <v>0</v>
      </c>
      <c r="BC27" s="311">
        <f>SUM(BC14:BC26)</f>
        <v>0</v>
      </c>
      <c r="BD27" s="311">
        <f>SUM(BD14:BD26)</f>
        <v>0</v>
      </c>
      <c r="BE27" s="311">
        <f>SUM(BE14:BE26)</f>
        <v>0</v>
      </c>
    </row>
    <row r="28" spans="1:80" x14ac:dyDescent="0.2">
      <c r="A28" s="282" t="s">
        <v>97</v>
      </c>
      <c r="B28" s="283" t="s">
        <v>477</v>
      </c>
      <c r="C28" s="284" t="s">
        <v>478</v>
      </c>
      <c r="D28" s="285"/>
      <c r="E28" s="286"/>
      <c r="F28" s="286"/>
      <c r="G28" s="287"/>
      <c r="H28" s="288"/>
      <c r="I28" s="289"/>
      <c r="J28" s="290"/>
      <c r="K28" s="291"/>
      <c r="O28" s="292">
        <v>1</v>
      </c>
    </row>
    <row r="29" spans="1:80" x14ac:dyDescent="0.2">
      <c r="A29" s="293">
        <v>16</v>
      </c>
      <c r="B29" s="294" t="s">
        <v>480</v>
      </c>
      <c r="C29" s="295" t="s">
        <v>481</v>
      </c>
      <c r="D29" s="296" t="s">
        <v>116</v>
      </c>
      <c r="E29" s="297">
        <v>36.563200000000002</v>
      </c>
      <c r="F29" s="297">
        <v>0</v>
      </c>
      <c r="G29" s="298">
        <f>E29*F29</f>
        <v>0</v>
      </c>
      <c r="H29" s="299">
        <v>2.7980000000000001E-2</v>
      </c>
      <c r="I29" s="300">
        <f>E29*H29</f>
        <v>1.0230383360000002</v>
      </c>
      <c r="J29" s="299">
        <v>0</v>
      </c>
      <c r="K29" s="300">
        <f>E29*J29</f>
        <v>0</v>
      </c>
      <c r="O29" s="292">
        <v>2</v>
      </c>
      <c r="AA29" s="261">
        <v>1</v>
      </c>
      <c r="AB29" s="261">
        <v>1</v>
      </c>
      <c r="AC29" s="261">
        <v>1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</v>
      </c>
      <c r="CB29" s="292">
        <v>1</v>
      </c>
    </row>
    <row r="30" spans="1:80" x14ac:dyDescent="0.2">
      <c r="A30" s="302"/>
      <c r="B30" s="303" t="s">
        <v>101</v>
      </c>
      <c r="C30" s="304" t="s">
        <v>479</v>
      </c>
      <c r="D30" s="305"/>
      <c r="E30" s="306"/>
      <c r="F30" s="307"/>
      <c r="G30" s="308">
        <f>SUM(G28:G29)</f>
        <v>0</v>
      </c>
      <c r="H30" s="309"/>
      <c r="I30" s="310">
        <f>SUM(I28:I29)</f>
        <v>1.0230383360000002</v>
      </c>
      <c r="J30" s="309"/>
      <c r="K30" s="310">
        <f>SUM(K28:K29)</f>
        <v>0</v>
      </c>
      <c r="O30" s="292">
        <v>4</v>
      </c>
      <c r="BA30" s="311">
        <f>SUM(BA28:BA29)</f>
        <v>0</v>
      </c>
      <c r="BB30" s="311">
        <f>SUM(BB28:BB29)</f>
        <v>0</v>
      </c>
      <c r="BC30" s="311">
        <f>SUM(BC28:BC29)</f>
        <v>0</v>
      </c>
      <c r="BD30" s="311">
        <f>SUM(BD28:BD29)</f>
        <v>0</v>
      </c>
      <c r="BE30" s="311">
        <f>SUM(BE28:BE29)</f>
        <v>0</v>
      </c>
    </row>
    <row r="31" spans="1:80" x14ac:dyDescent="0.2">
      <c r="A31" s="282" t="s">
        <v>97</v>
      </c>
      <c r="B31" s="283" t="s">
        <v>482</v>
      </c>
      <c r="C31" s="284" t="s">
        <v>483</v>
      </c>
      <c r="D31" s="285"/>
      <c r="E31" s="286"/>
      <c r="F31" s="286"/>
      <c r="G31" s="287"/>
      <c r="H31" s="288"/>
      <c r="I31" s="289"/>
      <c r="J31" s="290"/>
      <c r="K31" s="291"/>
      <c r="O31" s="292">
        <v>1</v>
      </c>
    </row>
    <row r="32" spans="1:80" ht="22.5" x14ac:dyDescent="0.2">
      <c r="A32" s="293">
        <v>17</v>
      </c>
      <c r="B32" s="294" t="s">
        <v>485</v>
      </c>
      <c r="C32" s="295" t="s">
        <v>486</v>
      </c>
      <c r="D32" s="296" t="s">
        <v>116</v>
      </c>
      <c r="E32" s="297">
        <v>4.96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>
        <v>-6.5000000000000002E-2</v>
      </c>
      <c r="K32" s="300">
        <f>E32*J32</f>
        <v>-0.32240000000000002</v>
      </c>
      <c r="O32" s="292">
        <v>2</v>
      </c>
      <c r="AA32" s="261">
        <v>1</v>
      </c>
      <c r="AB32" s="261">
        <v>1</v>
      </c>
      <c r="AC32" s="261">
        <v>1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</v>
      </c>
      <c r="CB32" s="292">
        <v>1</v>
      </c>
    </row>
    <row r="33" spans="1:80" x14ac:dyDescent="0.2">
      <c r="A33" s="293">
        <v>18</v>
      </c>
      <c r="B33" s="294" t="s">
        <v>231</v>
      </c>
      <c r="C33" s="295" t="s">
        <v>232</v>
      </c>
      <c r="D33" s="296" t="s">
        <v>226</v>
      </c>
      <c r="E33" s="297">
        <v>0.32240000000000002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8</v>
      </c>
      <c r="AB33" s="261">
        <v>1</v>
      </c>
      <c r="AC33" s="261">
        <v>3</v>
      </c>
      <c r="AZ33" s="261">
        <v>1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8</v>
      </c>
      <c r="CB33" s="292">
        <v>1</v>
      </c>
    </row>
    <row r="34" spans="1:80" x14ac:dyDescent="0.2">
      <c r="A34" s="293">
        <v>19</v>
      </c>
      <c r="B34" s="294" t="s">
        <v>233</v>
      </c>
      <c r="C34" s="295" t="s">
        <v>234</v>
      </c>
      <c r="D34" s="296" t="s">
        <v>226</v>
      </c>
      <c r="E34" s="297">
        <v>0.96719999999999995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8</v>
      </c>
      <c r="AB34" s="261">
        <v>1</v>
      </c>
      <c r="AC34" s="261">
        <v>3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8</v>
      </c>
      <c r="CB34" s="292">
        <v>1</v>
      </c>
    </row>
    <row r="35" spans="1:80" x14ac:dyDescent="0.2">
      <c r="A35" s="302"/>
      <c r="B35" s="303" t="s">
        <v>101</v>
      </c>
      <c r="C35" s="304" t="s">
        <v>484</v>
      </c>
      <c r="D35" s="305"/>
      <c r="E35" s="306"/>
      <c r="F35" s="307"/>
      <c r="G35" s="308">
        <f>SUM(G31:G34)</f>
        <v>0</v>
      </c>
      <c r="H35" s="309"/>
      <c r="I35" s="310">
        <f>SUM(I31:I34)</f>
        <v>0</v>
      </c>
      <c r="J35" s="309"/>
      <c r="K35" s="310">
        <f>SUM(K31:K34)</f>
        <v>-0.32240000000000002</v>
      </c>
      <c r="O35" s="292">
        <v>4</v>
      </c>
      <c r="BA35" s="311">
        <f>SUM(BA31:BA34)</f>
        <v>0</v>
      </c>
      <c r="BB35" s="311">
        <f>SUM(BB31:BB34)</f>
        <v>0</v>
      </c>
      <c r="BC35" s="311">
        <f>SUM(BC31:BC34)</f>
        <v>0</v>
      </c>
      <c r="BD35" s="311">
        <f>SUM(BD31:BD34)</f>
        <v>0</v>
      </c>
      <c r="BE35" s="311">
        <f>SUM(BE31:BE34)</f>
        <v>0</v>
      </c>
    </row>
    <row r="36" spans="1:80" x14ac:dyDescent="0.2">
      <c r="A36" s="282" t="s">
        <v>97</v>
      </c>
      <c r="B36" s="283" t="s">
        <v>261</v>
      </c>
      <c r="C36" s="284" t="s">
        <v>262</v>
      </c>
      <c r="D36" s="285"/>
      <c r="E36" s="286"/>
      <c r="F36" s="286"/>
      <c r="G36" s="287"/>
      <c r="H36" s="288"/>
      <c r="I36" s="289"/>
      <c r="J36" s="290"/>
      <c r="K36" s="291"/>
      <c r="O36" s="292">
        <v>1</v>
      </c>
    </row>
    <row r="37" spans="1:80" x14ac:dyDescent="0.2">
      <c r="A37" s="293">
        <v>20</v>
      </c>
      <c r="B37" s="294" t="s">
        <v>345</v>
      </c>
      <c r="C37" s="295" t="s">
        <v>346</v>
      </c>
      <c r="D37" s="296" t="s">
        <v>226</v>
      </c>
      <c r="E37" s="297">
        <v>22.647884399999999</v>
      </c>
      <c r="F37" s="297">
        <v>0</v>
      </c>
      <c r="G37" s="298">
        <f>E37*F37</f>
        <v>0</v>
      </c>
      <c r="H37" s="299">
        <v>0</v>
      </c>
      <c r="I37" s="300">
        <f>E37*H37</f>
        <v>0</v>
      </c>
      <c r="J37" s="299"/>
      <c r="K37" s="300">
        <f>E37*J37</f>
        <v>0</v>
      </c>
      <c r="O37" s="292">
        <v>2</v>
      </c>
      <c r="AA37" s="261">
        <v>7</v>
      </c>
      <c r="AB37" s="261">
        <v>1</v>
      </c>
      <c r="AC37" s="261">
        <v>2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7</v>
      </c>
      <c r="CB37" s="292">
        <v>1</v>
      </c>
    </row>
    <row r="38" spans="1:80" x14ac:dyDescent="0.2">
      <c r="A38" s="302"/>
      <c r="B38" s="303" t="s">
        <v>101</v>
      </c>
      <c r="C38" s="304" t="s">
        <v>263</v>
      </c>
      <c r="D38" s="305"/>
      <c r="E38" s="306"/>
      <c r="F38" s="307"/>
      <c r="G38" s="308">
        <f>SUM(G36:G37)</f>
        <v>0</v>
      </c>
      <c r="H38" s="309"/>
      <c r="I38" s="310">
        <f>SUM(I36:I37)</f>
        <v>0</v>
      </c>
      <c r="J38" s="309"/>
      <c r="K38" s="310">
        <f>SUM(K36:K37)</f>
        <v>0</v>
      </c>
      <c r="O38" s="292">
        <v>4</v>
      </c>
      <c r="BA38" s="311">
        <f>SUM(BA36:BA37)</f>
        <v>0</v>
      </c>
      <c r="BB38" s="311">
        <f>SUM(BB36:BB37)</f>
        <v>0</v>
      </c>
      <c r="BC38" s="311">
        <f>SUM(BC36:BC37)</f>
        <v>0</v>
      </c>
      <c r="BD38" s="311">
        <f>SUM(BD36:BD37)</f>
        <v>0</v>
      </c>
      <c r="BE38" s="311">
        <f>SUM(BE36:BE37)</f>
        <v>0</v>
      </c>
    </row>
    <row r="39" spans="1:80" x14ac:dyDescent="0.2">
      <c r="A39" s="282" t="s">
        <v>97</v>
      </c>
      <c r="B39" s="283" t="s">
        <v>296</v>
      </c>
      <c r="C39" s="284" t="s">
        <v>297</v>
      </c>
      <c r="D39" s="285"/>
      <c r="E39" s="286"/>
      <c r="F39" s="286"/>
      <c r="G39" s="287"/>
      <c r="H39" s="288"/>
      <c r="I39" s="289"/>
      <c r="J39" s="290"/>
      <c r="K39" s="291"/>
      <c r="O39" s="292">
        <v>1</v>
      </c>
    </row>
    <row r="40" spans="1:80" x14ac:dyDescent="0.2">
      <c r="A40" s="293">
        <v>21</v>
      </c>
      <c r="B40" s="294" t="s">
        <v>487</v>
      </c>
      <c r="C40" s="295" t="s">
        <v>488</v>
      </c>
      <c r="D40" s="296" t="s">
        <v>116</v>
      </c>
      <c r="E40" s="297">
        <v>4.96</v>
      </c>
      <c r="F40" s="297">
        <v>0</v>
      </c>
      <c r="G40" s="298">
        <f>E40*F40</f>
        <v>0</v>
      </c>
      <c r="H40" s="299">
        <v>5.8549999999999998E-2</v>
      </c>
      <c r="I40" s="300">
        <f>E40*H40</f>
        <v>0.290408</v>
      </c>
      <c r="J40" s="299">
        <v>0</v>
      </c>
      <c r="K40" s="300">
        <f>E40*J40</f>
        <v>0</v>
      </c>
      <c r="O40" s="292">
        <v>2</v>
      </c>
      <c r="AA40" s="261">
        <v>1</v>
      </c>
      <c r="AB40" s="261">
        <v>7</v>
      </c>
      <c r="AC40" s="261">
        <v>7</v>
      </c>
      <c r="AZ40" s="261">
        <v>2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</v>
      </c>
      <c r="CB40" s="292">
        <v>7</v>
      </c>
    </row>
    <row r="41" spans="1:80" x14ac:dyDescent="0.2">
      <c r="A41" s="293">
        <v>22</v>
      </c>
      <c r="B41" s="294" t="s">
        <v>305</v>
      </c>
      <c r="C41" s="295" t="s">
        <v>306</v>
      </c>
      <c r="D41" s="296" t="s">
        <v>12</v>
      </c>
      <c r="E41" s="297"/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7</v>
      </c>
      <c r="AB41" s="261">
        <v>1002</v>
      </c>
      <c r="AC41" s="261">
        <v>5</v>
      </c>
      <c r="AZ41" s="261">
        <v>2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7</v>
      </c>
      <c r="CB41" s="292">
        <v>1002</v>
      </c>
    </row>
    <row r="42" spans="1:80" x14ac:dyDescent="0.2">
      <c r="A42" s="302"/>
      <c r="B42" s="303" t="s">
        <v>101</v>
      </c>
      <c r="C42" s="304" t="s">
        <v>298</v>
      </c>
      <c r="D42" s="305"/>
      <c r="E42" s="306"/>
      <c r="F42" s="307"/>
      <c r="G42" s="308">
        <f>SUM(G39:G41)</f>
        <v>0</v>
      </c>
      <c r="H42" s="309"/>
      <c r="I42" s="310">
        <f>SUM(I39:I41)</f>
        <v>0.290408</v>
      </c>
      <c r="J42" s="309"/>
      <c r="K42" s="310">
        <f>SUM(K39:K41)</f>
        <v>0</v>
      </c>
      <c r="O42" s="292">
        <v>4</v>
      </c>
      <c r="BA42" s="311">
        <f>SUM(BA39:BA41)</f>
        <v>0</v>
      </c>
      <c r="BB42" s="311">
        <f>SUM(BB39:BB41)</f>
        <v>0</v>
      </c>
      <c r="BC42" s="311">
        <f>SUM(BC39:BC41)</f>
        <v>0</v>
      </c>
      <c r="BD42" s="311">
        <f>SUM(BD39:BD41)</f>
        <v>0</v>
      </c>
      <c r="BE42" s="311">
        <f>SUM(BE39:BE41)</f>
        <v>0</v>
      </c>
    </row>
    <row r="43" spans="1:80" x14ac:dyDescent="0.2">
      <c r="A43" s="282" t="s">
        <v>97</v>
      </c>
      <c r="B43" s="283" t="s">
        <v>489</v>
      </c>
      <c r="C43" s="284" t="s">
        <v>490</v>
      </c>
      <c r="D43" s="285"/>
      <c r="E43" s="286"/>
      <c r="F43" s="286"/>
      <c r="G43" s="287"/>
      <c r="H43" s="288"/>
      <c r="I43" s="289"/>
      <c r="J43" s="290"/>
      <c r="K43" s="291"/>
      <c r="O43" s="292">
        <v>1</v>
      </c>
    </row>
    <row r="44" spans="1:80" x14ac:dyDescent="0.2">
      <c r="A44" s="293">
        <v>23</v>
      </c>
      <c r="B44" s="294" t="s">
        <v>492</v>
      </c>
      <c r="C44" s="295" t="s">
        <v>493</v>
      </c>
      <c r="D44" s="296" t="s">
        <v>136</v>
      </c>
      <c r="E44" s="297">
        <v>24.8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>
        <v>0</v>
      </c>
      <c r="K44" s="300">
        <f>E44*J44</f>
        <v>0</v>
      </c>
      <c r="O44" s="292">
        <v>2</v>
      </c>
      <c r="AA44" s="261">
        <v>1</v>
      </c>
      <c r="AB44" s="261">
        <v>7</v>
      </c>
      <c r="AC44" s="261">
        <v>7</v>
      </c>
      <c r="AZ44" s="261">
        <v>2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1</v>
      </c>
      <c r="CB44" s="292">
        <v>7</v>
      </c>
    </row>
    <row r="45" spans="1:80" x14ac:dyDescent="0.2">
      <c r="A45" s="293">
        <v>24</v>
      </c>
      <c r="B45" s="294" t="s">
        <v>494</v>
      </c>
      <c r="C45" s="295" t="s">
        <v>495</v>
      </c>
      <c r="D45" s="296" t="s">
        <v>12</v>
      </c>
      <c r="E45" s="297"/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7</v>
      </c>
      <c r="AB45" s="261">
        <v>1002</v>
      </c>
      <c r="AC45" s="261">
        <v>5</v>
      </c>
      <c r="AZ45" s="261">
        <v>2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7</v>
      </c>
      <c r="CB45" s="292">
        <v>1002</v>
      </c>
    </row>
    <row r="46" spans="1:80" x14ac:dyDescent="0.2">
      <c r="A46" s="302"/>
      <c r="B46" s="303" t="s">
        <v>101</v>
      </c>
      <c r="C46" s="304" t="s">
        <v>491</v>
      </c>
      <c r="D46" s="305"/>
      <c r="E46" s="306"/>
      <c r="F46" s="307"/>
      <c r="G46" s="308">
        <f>SUM(G43:G45)</f>
        <v>0</v>
      </c>
      <c r="H46" s="309"/>
      <c r="I46" s="310">
        <f>SUM(I43:I45)</f>
        <v>0</v>
      </c>
      <c r="J46" s="309"/>
      <c r="K46" s="310">
        <f>SUM(K43:K45)</f>
        <v>0</v>
      </c>
      <c r="O46" s="292">
        <v>4</v>
      </c>
      <c r="BA46" s="311">
        <f>SUM(BA43:BA45)</f>
        <v>0</v>
      </c>
      <c r="BB46" s="311">
        <f>SUM(BB43:BB45)</f>
        <v>0</v>
      </c>
      <c r="BC46" s="311">
        <f>SUM(BC43:BC45)</f>
        <v>0</v>
      </c>
      <c r="BD46" s="311">
        <f>SUM(BD43:BD45)</f>
        <v>0</v>
      </c>
      <c r="BE46" s="311">
        <f>SUM(BE43:BE45)</f>
        <v>0</v>
      </c>
    </row>
    <row r="47" spans="1:80" x14ac:dyDescent="0.2">
      <c r="A47" s="282" t="s">
        <v>97</v>
      </c>
      <c r="B47" s="283" t="s">
        <v>496</v>
      </c>
      <c r="C47" s="284" t="s">
        <v>497</v>
      </c>
      <c r="D47" s="285"/>
      <c r="E47" s="286"/>
      <c r="F47" s="286"/>
      <c r="G47" s="287"/>
      <c r="H47" s="288"/>
      <c r="I47" s="289"/>
      <c r="J47" s="290"/>
      <c r="K47" s="291"/>
      <c r="O47" s="292">
        <v>1</v>
      </c>
    </row>
    <row r="48" spans="1:80" ht="22.5" x14ac:dyDescent="0.2">
      <c r="A48" s="293">
        <v>25</v>
      </c>
      <c r="B48" s="294" t="s">
        <v>499</v>
      </c>
      <c r="C48" s="295" t="s">
        <v>500</v>
      </c>
      <c r="D48" s="296" t="s">
        <v>116</v>
      </c>
      <c r="E48" s="297">
        <v>132.1336</v>
      </c>
      <c r="F48" s="297">
        <v>0</v>
      </c>
      <c r="G48" s="298">
        <f>E48*F48</f>
        <v>0</v>
      </c>
      <c r="H48" s="299">
        <v>3.8999999999999999E-4</v>
      </c>
      <c r="I48" s="300">
        <f>E48*H48</f>
        <v>5.1532104000000002E-2</v>
      </c>
      <c r="J48" s="299">
        <v>0</v>
      </c>
      <c r="K48" s="300">
        <f>E48*J48</f>
        <v>0</v>
      </c>
      <c r="O48" s="292">
        <v>2</v>
      </c>
      <c r="AA48" s="261">
        <v>1</v>
      </c>
      <c r="AB48" s="261">
        <v>7</v>
      </c>
      <c r="AC48" s="261">
        <v>7</v>
      </c>
      <c r="AZ48" s="261">
        <v>2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</v>
      </c>
      <c r="CB48" s="292">
        <v>7</v>
      </c>
    </row>
    <row r="49" spans="1:57" x14ac:dyDescent="0.2">
      <c r="A49" s="302"/>
      <c r="B49" s="303" t="s">
        <v>101</v>
      </c>
      <c r="C49" s="304" t="s">
        <v>498</v>
      </c>
      <c r="D49" s="305"/>
      <c r="E49" s="306"/>
      <c r="F49" s="307"/>
      <c r="G49" s="308">
        <f>SUM(G47:G48)</f>
        <v>0</v>
      </c>
      <c r="H49" s="309"/>
      <c r="I49" s="310">
        <f>SUM(I47:I48)</f>
        <v>5.1532104000000002E-2</v>
      </c>
      <c r="J49" s="309"/>
      <c r="K49" s="310">
        <f>SUM(K47:K48)</f>
        <v>0</v>
      </c>
      <c r="O49" s="292">
        <v>4</v>
      </c>
      <c r="BA49" s="311">
        <f>SUM(BA47:BA48)</f>
        <v>0</v>
      </c>
      <c r="BB49" s="311">
        <f>SUM(BB47:BB48)</f>
        <v>0</v>
      </c>
      <c r="BC49" s="311">
        <f>SUM(BC47:BC48)</f>
        <v>0</v>
      </c>
      <c r="BD49" s="311">
        <f>SUM(BD47:BD48)</f>
        <v>0</v>
      </c>
      <c r="BE49" s="311">
        <f>SUM(BE47:BE48)</f>
        <v>0</v>
      </c>
    </row>
    <row r="50" spans="1:57" x14ac:dyDescent="0.2">
      <c r="E50" s="261"/>
    </row>
    <row r="51" spans="1:57" x14ac:dyDescent="0.2">
      <c r="E51" s="261"/>
    </row>
    <row r="52" spans="1:57" x14ac:dyDescent="0.2">
      <c r="E52" s="261"/>
    </row>
    <row r="53" spans="1:57" x14ac:dyDescent="0.2">
      <c r="E53" s="261"/>
    </row>
    <row r="54" spans="1:57" x14ac:dyDescent="0.2">
      <c r="E54" s="261"/>
    </row>
    <row r="55" spans="1:57" x14ac:dyDescent="0.2">
      <c r="E55" s="261"/>
    </row>
    <row r="56" spans="1:57" x14ac:dyDescent="0.2">
      <c r="E56" s="261"/>
    </row>
    <row r="57" spans="1:57" x14ac:dyDescent="0.2">
      <c r="E57" s="261"/>
    </row>
    <row r="58" spans="1:57" x14ac:dyDescent="0.2">
      <c r="E58" s="261"/>
    </row>
    <row r="59" spans="1:57" x14ac:dyDescent="0.2">
      <c r="E59" s="261"/>
    </row>
    <row r="60" spans="1:57" x14ac:dyDescent="0.2">
      <c r="E60" s="261"/>
    </row>
    <row r="61" spans="1:57" x14ac:dyDescent="0.2">
      <c r="E61" s="261"/>
    </row>
    <row r="62" spans="1:57" x14ac:dyDescent="0.2">
      <c r="E62" s="261"/>
    </row>
    <row r="63" spans="1:57" x14ac:dyDescent="0.2">
      <c r="E63" s="261"/>
    </row>
    <row r="64" spans="1:57" x14ac:dyDescent="0.2">
      <c r="E64" s="261"/>
    </row>
    <row r="65" spans="1:7" x14ac:dyDescent="0.2">
      <c r="E65" s="261"/>
    </row>
    <row r="66" spans="1:7" x14ac:dyDescent="0.2">
      <c r="E66" s="261"/>
    </row>
    <row r="67" spans="1:7" x14ac:dyDescent="0.2">
      <c r="E67" s="261"/>
    </row>
    <row r="68" spans="1:7" x14ac:dyDescent="0.2">
      <c r="E68" s="261"/>
    </row>
    <row r="69" spans="1:7" x14ac:dyDescent="0.2">
      <c r="E69" s="261"/>
    </row>
    <row r="70" spans="1:7" x14ac:dyDescent="0.2">
      <c r="E70" s="261"/>
    </row>
    <row r="71" spans="1:7" x14ac:dyDescent="0.2">
      <c r="E71" s="261"/>
    </row>
    <row r="72" spans="1:7" x14ac:dyDescent="0.2">
      <c r="E72" s="261"/>
    </row>
    <row r="73" spans="1:7" x14ac:dyDescent="0.2">
      <c r="A73" s="301"/>
      <c r="B73" s="301"/>
      <c r="C73" s="301"/>
      <c r="D73" s="301"/>
      <c r="E73" s="301"/>
      <c r="F73" s="301"/>
      <c r="G73" s="301"/>
    </row>
    <row r="74" spans="1:7" x14ac:dyDescent="0.2">
      <c r="A74" s="301"/>
      <c r="B74" s="301"/>
      <c r="C74" s="301"/>
      <c r="D74" s="301"/>
      <c r="E74" s="301"/>
      <c r="F74" s="301"/>
      <c r="G74" s="301"/>
    </row>
    <row r="75" spans="1:7" x14ac:dyDescent="0.2">
      <c r="A75" s="301"/>
      <c r="B75" s="301"/>
      <c r="C75" s="301"/>
      <c r="D75" s="301"/>
      <c r="E75" s="301"/>
      <c r="F75" s="301"/>
      <c r="G75" s="301"/>
    </row>
    <row r="76" spans="1:7" x14ac:dyDescent="0.2">
      <c r="A76" s="301"/>
      <c r="B76" s="301"/>
      <c r="C76" s="301"/>
      <c r="D76" s="301"/>
      <c r="E76" s="301"/>
      <c r="F76" s="301"/>
      <c r="G76" s="301"/>
    </row>
    <row r="77" spans="1:7" x14ac:dyDescent="0.2">
      <c r="E77" s="261"/>
    </row>
    <row r="78" spans="1:7" x14ac:dyDescent="0.2">
      <c r="E78" s="261"/>
    </row>
    <row r="79" spans="1:7" x14ac:dyDescent="0.2">
      <c r="E79" s="261"/>
    </row>
    <row r="80" spans="1:7" x14ac:dyDescent="0.2">
      <c r="E80" s="261"/>
    </row>
    <row r="81" spans="5:5" x14ac:dyDescent="0.2">
      <c r="E81" s="261"/>
    </row>
    <row r="82" spans="5:5" x14ac:dyDescent="0.2">
      <c r="E82" s="261"/>
    </row>
    <row r="83" spans="5:5" x14ac:dyDescent="0.2">
      <c r="E83" s="261"/>
    </row>
    <row r="84" spans="5:5" x14ac:dyDescent="0.2">
      <c r="E84" s="261"/>
    </row>
    <row r="85" spans="5:5" x14ac:dyDescent="0.2">
      <c r="E85" s="261"/>
    </row>
    <row r="86" spans="5:5" x14ac:dyDescent="0.2">
      <c r="E86" s="261"/>
    </row>
    <row r="87" spans="5:5" x14ac:dyDescent="0.2">
      <c r="E87" s="261"/>
    </row>
    <row r="88" spans="5:5" x14ac:dyDescent="0.2">
      <c r="E88" s="261"/>
    </row>
    <row r="89" spans="5:5" x14ac:dyDescent="0.2">
      <c r="E89" s="261"/>
    </row>
    <row r="90" spans="5:5" x14ac:dyDescent="0.2">
      <c r="E90" s="261"/>
    </row>
    <row r="91" spans="5:5" x14ac:dyDescent="0.2">
      <c r="E91" s="261"/>
    </row>
    <row r="92" spans="5:5" x14ac:dyDescent="0.2">
      <c r="E92" s="261"/>
    </row>
    <row r="93" spans="5:5" x14ac:dyDescent="0.2">
      <c r="E93" s="261"/>
    </row>
    <row r="94" spans="5:5" x14ac:dyDescent="0.2">
      <c r="E94" s="261"/>
    </row>
    <row r="95" spans="5:5" x14ac:dyDescent="0.2">
      <c r="E95" s="261"/>
    </row>
    <row r="96" spans="5:5" x14ac:dyDescent="0.2">
      <c r="E96" s="261"/>
    </row>
    <row r="97" spans="1:7" x14ac:dyDescent="0.2">
      <c r="E97" s="261"/>
    </row>
    <row r="98" spans="1:7" x14ac:dyDescent="0.2">
      <c r="E98" s="261"/>
    </row>
    <row r="99" spans="1:7" x14ac:dyDescent="0.2">
      <c r="E99" s="261"/>
    </row>
    <row r="100" spans="1:7" x14ac:dyDescent="0.2">
      <c r="E100" s="261"/>
    </row>
    <row r="101" spans="1:7" x14ac:dyDescent="0.2">
      <c r="E101" s="261"/>
    </row>
    <row r="102" spans="1:7" x14ac:dyDescent="0.2">
      <c r="E102" s="261"/>
    </row>
    <row r="103" spans="1:7" x14ac:dyDescent="0.2">
      <c r="E103" s="261"/>
    </row>
    <row r="104" spans="1:7" x14ac:dyDescent="0.2">
      <c r="E104" s="261"/>
    </row>
    <row r="105" spans="1:7" x14ac:dyDescent="0.2">
      <c r="E105" s="261"/>
    </row>
    <row r="106" spans="1:7" x14ac:dyDescent="0.2">
      <c r="E106" s="261"/>
    </row>
    <row r="107" spans="1:7" x14ac:dyDescent="0.2">
      <c r="E107" s="261"/>
    </row>
    <row r="108" spans="1:7" x14ac:dyDescent="0.2">
      <c r="A108" s="312"/>
      <c r="B108" s="312"/>
    </row>
    <row r="109" spans="1:7" x14ac:dyDescent="0.2">
      <c r="A109" s="301"/>
      <c r="B109" s="301"/>
      <c r="C109" s="313"/>
      <c r="D109" s="313"/>
      <c r="E109" s="314"/>
      <c r="F109" s="313"/>
      <c r="G109" s="315"/>
    </row>
    <row r="110" spans="1:7" x14ac:dyDescent="0.2">
      <c r="A110" s="316"/>
      <c r="B110" s="316"/>
      <c r="C110" s="301"/>
      <c r="D110" s="301"/>
      <c r="E110" s="317"/>
      <c r="F110" s="301"/>
      <c r="G110" s="301"/>
    </row>
    <row r="111" spans="1:7" x14ac:dyDescent="0.2">
      <c r="A111" s="301"/>
      <c r="B111" s="301"/>
      <c r="C111" s="301"/>
      <c r="D111" s="301"/>
      <c r="E111" s="317"/>
      <c r="F111" s="301"/>
      <c r="G111" s="301"/>
    </row>
    <row r="112" spans="1:7" x14ac:dyDescent="0.2">
      <c r="A112" s="301"/>
      <c r="B112" s="301"/>
      <c r="C112" s="301"/>
      <c r="D112" s="301"/>
      <c r="E112" s="317"/>
      <c r="F112" s="301"/>
      <c r="G112" s="301"/>
    </row>
    <row r="113" spans="1:7" x14ac:dyDescent="0.2">
      <c r="A113" s="301"/>
      <c r="B113" s="301"/>
      <c r="C113" s="301"/>
      <c r="D113" s="301"/>
      <c r="E113" s="317"/>
      <c r="F113" s="301"/>
      <c r="G113" s="301"/>
    </row>
    <row r="114" spans="1:7" x14ac:dyDescent="0.2">
      <c r="A114" s="301"/>
      <c r="B114" s="301"/>
      <c r="C114" s="301"/>
      <c r="D114" s="301"/>
      <c r="E114" s="317"/>
      <c r="F114" s="301"/>
      <c r="G114" s="301"/>
    </row>
    <row r="115" spans="1:7" x14ac:dyDescent="0.2">
      <c r="A115" s="301"/>
      <c r="B115" s="301"/>
      <c r="C115" s="301"/>
      <c r="D115" s="301"/>
      <c r="E115" s="317"/>
      <c r="F115" s="301"/>
      <c r="G115" s="301"/>
    </row>
    <row r="116" spans="1:7" x14ac:dyDescent="0.2">
      <c r="A116" s="301"/>
      <c r="B116" s="301"/>
      <c r="C116" s="301"/>
      <c r="D116" s="301"/>
      <c r="E116" s="317"/>
      <c r="F116" s="301"/>
      <c r="G116" s="301"/>
    </row>
    <row r="117" spans="1:7" x14ac:dyDescent="0.2">
      <c r="A117" s="301"/>
      <c r="B117" s="301"/>
      <c r="C117" s="301"/>
      <c r="D117" s="301"/>
      <c r="E117" s="317"/>
      <c r="F117" s="301"/>
      <c r="G117" s="301"/>
    </row>
    <row r="118" spans="1:7" x14ac:dyDescent="0.2">
      <c r="A118" s="301"/>
      <c r="B118" s="301"/>
      <c r="C118" s="301"/>
      <c r="D118" s="301"/>
      <c r="E118" s="317"/>
      <c r="F118" s="301"/>
      <c r="G118" s="301"/>
    </row>
    <row r="119" spans="1:7" x14ac:dyDescent="0.2">
      <c r="A119" s="301"/>
      <c r="B119" s="301"/>
      <c r="C119" s="301"/>
      <c r="D119" s="301"/>
      <c r="E119" s="317"/>
      <c r="F119" s="301"/>
      <c r="G119" s="301"/>
    </row>
    <row r="120" spans="1:7" x14ac:dyDescent="0.2">
      <c r="A120" s="301"/>
      <c r="B120" s="301"/>
      <c r="C120" s="301"/>
      <c r="D120" s="301"/>
      <c r="E120" s="317"/>
      <c r="F120" s="301"/>
      <c r="G120" s="301"/>
    </row>
    <row r="121" spans="1:7" x14ac:dyDescent="0.2">
      <c r="A121" s="301"/>
      <c r="B121" s="301"/>
      <c r="C121" s="301"/>
      <c r="D121" s="301"/>
      <c r="E121" s="317"/>
      <c r="F121" s="301"/>
      <c r="G121" s="301"/>
    </row>
    <row r="122" spans="1:7" x14ac:dyDescent="0.2">
      <c r="A122" s="301"/>
      <c r="B122" s="301"/>
      <c r="C122" s="301"/>
      <c r="D122" s="301"/>
      <c r="E122" s="317"/>
      <c r="F122" s="301"/>
      <c r="G122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502</v>
      </c>
      <c r="B5" s="118"/>
      <c r="C5" s="119" t="s">
        <v>503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'02 1 Rek'!E18</f>
        <v>0</v>
      </c>
      <c r="D15" s="160" t="str">
        <f>'02 1 Rek'!A23</f>
        <v>Ztížené výrobní podmínky</v>
      </c>
      <c r="E15" s="161"/>
      <c r="F15" s="162"/>
      <c r="G15" s="159">
        <f>'02 1 Rek'!I23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'02 1 Rek'!F18</f>
        <v>0</v>
      </c>
      <c r="D16" s="109" t="str">
        <f>'02 1 Rek'!A24</f>
        <v>Oborová přirážka</v>
      </c>
      <c r="E16" s="163"/>
      <c r="F16" s="164"/>
      <c r="G16" s="159">
        <f>'02 1 Rek'!I24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'02 1 Rek'!H18</f>
        <v>0</v>
      </c>
      <c r="D17" s="109" t="str">
        <f>'02 1 Rek'!A25</f>
        <v>Přesun stavebních kapacit</v>
      </c>
      <c r="E17" s="163"/>
      <c r="F17" s="164"/>
      <c r="G17" s="159">
        <f>'02 1 Rek'!I25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'02 1 Rek'!G18</f>
        <v>0</v>
      </c>
      <c r="D18" s="109" t="str">
        <f>'02 1 Rek'!A26</f>
        <v>Mimostaveništní doprava</v>
      </c>
      <c r="E18" s="163"/>
      <c r="F18" s="164"/>
      <c r="G18" s="159">
        <f>'02 1 Rek'!I26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'02 1 Rek'!A27</f>
        <v>Zařízení staveniště</v>
      </c>
      <c r="E19" s="163"/>
      <c r="F19" s="164"/>
      <c r="G19" s="159">
        <f>'02 1 Rek'!I27</f>
        <v>0</v>
      </c>
    </row>
    <row r="20" spans="1:7" ht="15.95" customHeight="1" x14ac:dyDescent="0.2">
      <c r="A20" s="167"/>
      <c r="B20" s="158"/>
      <c r="C20" s="159"/>
      <c r="D20" s="109" t="str">
        <f>'02 1 Rek'!A28</f>
        <v>Provoz investora</v>
      </c>
      <c r="E20" s="163"/>
      <c r="F20" s="164"/>
      <c r="G20" s="159">
        <f>'02 1 Rek'!I28</f>
        <v>0</v>
      </c>
    </row>
    <row r="21" spans="1:7" ht="15.95" customHeight="1" x14ac:dyDescent="0.2">
      <c r="A21" s="167" t="s">
        <v>29</v>
      </c>
      <c r="B21" s="158"/>
      <c r="C21" s="159">
        <f>'02 1 Rek'!I18</f>
        <v>0</v>
      </c>
      <c r="D21" s="109" t="str">
        <f>'02 1 Rek'!A29</f>
        <v>Kompletační činnost (IČD)</v>
      </c>
      <c r="E21" s="163"/>
      <c r="F21" s="164"/>
      <c r="G21" s="159">
        <f>'02 1 Rek'!I29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'02 1 Rek'!H31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320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82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504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'02 1 Pol'!B7</f>
        <v>1</v>
      </c>
      <c r="B7" s="70" t="str">
        <f>'02 1 Pol'!C7</f>
        <v>Zemní práce</v>
      </c>
      <c r="D7" s="230"/>
      <c r="E7" s="319">
        <f>'02 1 Pol'!BA11</f>
        <v>0</v>
      </c>
      <c r="F7" s="320">
        <f>'02 1 Pol'!BB11</f>
        <v>0</v>
      </c>
      <c r="G7" s="320">
        <f>'02 1 Pol'!BC11</f>
        <v>0</v>
      </c>
      <c r="H7" s="320">
        <f>'02 1 Pol'!BD11</f>
        <v>0</v>
      </c>
      <c r="I7" s="321">
        <f>'02 1 Pol'!BE11</f>
        <v>0</v>
      </c>
    </row>
    <row r="8" spans="1:9" s="137" customFormat="1" x14ac:dyDescent="0.2">
      <c r="A8" s="318" t="str">
        <f>'02 1 Pol'!B12</f>
        <v>281</v>
      </c>
      <c r="B8" s="70" t="str">
        <f>'02 1 Pol'!C12</f>
        <v>SANACE KONSTRUKCÍ</v>
      </c>
      <c r="D8" s="230"/>
      <c r="E8" s="319">
        <f>'02 1 Pol'!BA15</f>
        <v>0</v>
      </c>
      <c r="F8" s="320">
        <f>'02 1 Pol'!BB15</f>
        <v>0</v>
      </c>
      <c r="G8" s="320">
        <f>'02 1 Pol'!BC15</f>
        <v>0</v>
      </c>
      <c r="H8" s="320">
        <f>'02 1 Pol'!BD15</f>
        <v>0</v>
      </c>
      <c r="I8" s="321">
        <f>'02 1 Pol'!BE15</f>
        <v>0</v>
      </c>
    </row>
    <row r="9" spans="1:9" s="137" customFormat="1" x14ac:dyDescent="0.2">
      <c r="A9" s="318" t="str">
        <f>'02 1 Pol'!B16</f>
        <v>6</v>
      </c>
      <c r="B9" s="70" t="str">
        <f>'02 1 Pol'!C16</f>
        <v>Úpravy povrchu, podlahy</v>
      </c>
      <c r="D9" s="230"/>
      <c r="E9" s="319">
        <f>'02 1 Pol'!BA19</f>
        <v>0</v>
      </c>
      <c r="F9" s="320">
        <f>'02 1 Pol'!BB19</f>
        <v>0</v>
      </c>
      <c r="G9" s="320">
        <f>'02 1 Pol'!BC19</f>
        <v>0</v>
      </c>
      <c r="H9" s="320">
        <f>'02 1 Pol'!BD19</f>
        <v>0</v>
      </c>
      <c r="I9" s="321">
        <f>'02 1 Pol'!BE19</f>
        <v>0</v>
      </c>
    </row>
    <row r="10" spans="1:9" s="137" customFormat="1" x14ac:dyDescent="0.2">
      <c r="A10" s="318" t="str">
        <f>'02 1 Pol'!B20</f>
        <v>62</v>
      </c>
      <c r="B10" s="70" t="str">
        <f>'02 1 Pol'!C20</f>
        <v>Úpravy povrchů vnější</v>
      </c>
      <c r="D10" s="230"/>
      <c r="E10" s="319">
        <f>'02 1 Pol'!BA22</f>
        <v>0</v>
      </c>
      <c r="F10" s="320">
        <f>'02 1 Pol'!BB22</f>
        <v>0</v>
      </c>
      <c r="G10" s="320">
        <f>'02 1 Pol'!BC22</f>
        <v>0</v>
      </c>
      <c r="H10" s="320">
        <f>'02 1 Pol'!BD22</f>
        <v>0</v>
      </c>
      <c r="I10" s="321">
        <f>'02 1 Pol'!BE22</f>
        <v>0</v>
      </c>
    </row>
    <row r="11" spans="1:9" s="137" customFormat="1" x14ac:dyDescent="0.2">
      <c r="A11" s="318" t="str">
        <f>'02 1 Pol'!B23</f>
        <v>621</v>
      </c>
      <c r="B11" s="70" t="str">
        <f>'02 1 Pol'!C23</f>
        <v>Zateplení vnější</v>
      </c>
      <c r="D11" s="230"/>
      <c r="E11" s="319">
        <f>'02 1 Pol'!BA44</f>
        <v>0</v>
      </c>
      <c r="F11" s="320">
        <f>'02 1 Pol'!BB44</f>
        <v>0</v>
      </c>
      <c r="G11" s="320">
        <f>'02 1 Pol'!BC44</f>
        <v>0</v>
      </c>
      <c r="H11" s="320">
        <f>'02 1 Pol'!BD44</f>
        <v>0</v>
      </c>
      <c r="I11" s="321">
        <f>'02 1 Pol'!BE44</f>
        <v>0</v>
      </c>
    </row>
    <row r="12" spans="1:9" s="137" customFormat="1" x14ac:dyDescent="0.2">
      <c r="A12" s="318" t="str">
        <f>'02 1 Pol'!B45</f>
        <v>63</v>
      </c>
      <c r="B12" s="70" t="str">
        <f>'02 1 Pol'!C45</f>
        <v>Podlahy a podlahové konstrukce</v>
      </c>
      <c r="D12" s="230"/>
      <c r="E12" s="319">
        <f>'02 1 Pol'!BA47</f>
        <v>0</v>
      </c>
      <c r="F12" s="320">
        <f>'02 1 Pol'!BB47</f>
        <v>0</v>
      </c>
      <c r="G12" s="320">
        <f>'02 1 Pol'!BC47</f>
        <v>0</v>
      </c>
      <c r="H12" s="320">
        <f>'02 1 Pol'!BD47</f>
        <v>0</v>
      </c>
      <c r="I12" s="321">
        <f>'02 1 Pol'!BE47</f>
        <v>0</v>
      </c>
    </row>
    <row r="13" spans="1:9" s="137" customFormat="1" x14ac:dyDescent="0.2">
      <c r="A13" s="318" t="str">
        <f>'02 1 Pol'!B48</f>
        <v>9</v>
      </c>
      <c r="B13" s="70" t="str">
        <f>'02 1 Pol'!C48</f>
        <v>Ostatní konstrukce, bourání</v>
      </c>
      <c r="D13" s="230"/>
      <c r="E13" s="319">
        <f>'02 1 Pol'!BA58</f>
        <v>0</v>
      </c>
      <c r="F13" s="320">
        <f>'02 1 Pol'!BB58</f>
        <v>0</v>
      </c>
      <c r="G13" s="320">
        <f>'02 1 Pol'!BC58</f>
        <v>0</v>
      </c>
      <c r="H13" s="320">
        <f>'02 1 Pol'!BD58</f>
        <v>0</v>
      </c>
      <c r="I13" s="321">
        <f>'02 1 Pol'!BE58</f>
        <v>0</v>
      </c>
    </row>
    <row r="14" spans="1:9" s="137" customFormat="1" x14ac:dyDescent="0.2">
      <c r="A14" s="318" t="str">
        <f>'02 1 Pol'!B59</f>
        <v>94</v>
      </c>
      <c r="B14" s="70" t="str">
        <f>'02 1 Pol'!C59</f>
        <v>Lešení a stavební výtahy</v>
      </c>
      <c r="D14" s="230"/>
      <c r="E14" s="319">
        <f>'02 1 Pol'!BA66</f>
        <v>0</v>
      </c>
      <c r="F14" s="320">
        <f>'02 1 Pol'!BB66</f>
        <v>0</v>
      </c>
      <c r="G14" s="320">
        <f>'02 1 Pol'!BC66</f>
        <v>0</v>
      </c>
      <c r="H14" s="320">
        <f>'02 1 Pol'!BD66</f>
        <v>0</v>
      </c>
      <c r="I14" s="321">
        <f>'02 1 Pol'!BE66</f>
        <v>0</v>
      </c>
    </row>
    <row r="15" spans="1:9" s="137" customFormat="1" x14ac:dyDescent="0.2">
      <c r="A15" s="318" t="str">
        <f>'02 1 Pol'!B67</f>
        <v>99</v>
      </c>
      <c r="B15" s="70" t="str">
        <f>'02 1 Pol'!C67</f>
        <v>Staveništní přesun hmot</v>
      </c>
      <c r="D15" s="230"/>
      <c r="E15" s="319">
        <f>'02 1 Pol'!BA69</f>
        <v>0</v>
      </c>
      <c r="F15" s="320">
        <f>'02 1 Pol'!BB69</f>
        <v>0</v>
      </c>
      <c r="G15" s="320">
        <f>'02 1 Pol'!BC69</f>
        <v>0</v>
      </c>
      <c r="H15" s="320">
        <f>'02 1 Pol'!BD69</f>
        <v>0</v>
      </c>
      <c r="I15" s="321">
        <f>'02 1 Pol'!BE69</f>
        <v>0</v>
      </c>
    </row>
    <row r="16" spans="1:9" s="137" customFormat="1" x14ac:dyDescent="0.2">
      <c r="A16" s="318" t="str">
        <f>'02 1 Pol'!B70</f>
        <v>711</v>
      </c>
      <c r="B16" s="70" t="str">
        <f>'02 1 Pol'!C70</f>
        <v>Izolace proti vodě</v>
      </c>
      <c r="D16" s="230"/>
      <c r="E16" s="319">
        <f>'02 1 Pol'!BA73</f>
        <v>0</v>
      </c>
      <c r="F16" s="320">
        <f>'02 1 Pol'!BB73</f>
        <v>0</v>
      </c>
      <c r="G16" s="320">
        <f>'02 1 Pol'!BC73</f>
        <v>0</v>
      </c>
      <c r="H16" s="320">
        <f>'02 1 Pol'!BD73</f>
        <v>0</v>
      </c>
      <c r="I16" s="321">
        <f>'02 1 Pol'!BE73</f>
        <v>0</v>
      </c>
    </row>
    <row r="17" spans="1:57" s="137" customFormat="1" ht="13.5" thickBot="1" x14ac:dyDescent="0.25">
      <c r="A17" s="318" t="str">
        <f>'02 1 Pol'!B74</f>
        <v>764</v>
      </c>
      <c r="B17" s="70" t="str">
        <f>'02 1 Pol'!C74</f>
        <v>Konstrukce klempířské</v>
      </c>
      <c r="D17" s="230"/>
      <c r="E17" s="319">
        <f>'02 1 Pol'!BA83</f>
        <v>0</v>
      </c>
      <c r="F17" s="320">
        <f>'02 1 Pol'!BB83</f>
        <v>0</v>
      </c>
      <c r="G17" s="320">
        <f>'02 1 Pol'!BC83</f>
        <v>0</v>
      </c>
      <c r="H17" s="320">
        <f>'02 1 Pol'!BD83</f>
        <v>0</v>
      </c>
      <c r="I17" s="321">
        <f>'02 1 Pol'!BE83</f>
        <v>0</v>
      </c>
    </row>
    <row r="18" spans="1:57" s="14" customFormat="1" ht="13.5" thickBot="1" x14ac:dyDescent="0.25">
      <c r="A18" s="231"/>
      <c r="B18" s="232" t="s">
        <v>79</v>
      </c>
      <c r="C18" s="232"/>
      <c r="D18" s="233"/>
      <c r="E18" s="234">
        <f>SUM(E7:E17)</f>
        <v>0</v>
      </c>
      <c r="F18" s="235">
        <f>SUM(F7:F17)</f>
        <v>0</v>
      </c>
      <c r="G18" s="235">
        <f>SUM(G7:G17)</f>
        <v>0</v>
      </c>
      <c r="H18" s="235">
        <f>SUM(H7:H17)</f>
        <v>0</v>
      </c>
      <c r="I18" s="236">
        <f>SUM(I7:I17)</f>
        <v>0</v>
      </c>
    </row>
    <row r="19" spans="1:57" x14ac:dyDescent="0.2">
      <c r="A19" s="137"/>
      <c r="B19" s="137"/>
      <c r="C19" s="137"/>
      <c r="D19" s="137"/>
      <c r="E19" s="137"/>
      <c r="F19" s="137"/>
      <c r="G19" s="137"/>
      <c r="H19" s="137"/>
      <c r="I19" s="137"/>
    </row>
    <row r="20" spans="1:57" ht="19.5" customHeight="1" x14ac:dyDescent="0.25">
      <c r="A20" s="222" t="s">
        <v>80</v>
      </c>
      <c r="B20" s="222"/>
      <c r="C20" s="222"/>
      <c r="D20" s="222"/>
      <c r="E20" s="222"/>
      <c r="F20" s="222"/>
      <c r="G20" s="237"/>
      <c r="H20" s="222"/>
      <c r="I20" s="222"/>
      <c r="BA20" s="143"/>
      <c r="BB20" s="143"/>
      <c r="BC20" s="143"/>
      <c r="BD20" s="143"/>
      <c r="BE20" s="143"/>
    </row>
    <row r="21" spans="1:57" ht="13.5" thickBot="1" x14ac:dyDescent="0.25"/>
    <row r="22" spans="1:57" x14ac:dyDescent="0.2">
      <c r="A22" s="175" t="s">
        <v>81</v>
      </c>
      <c r="B22" s="176"/>
      <c r="C22" s="176"/>
      <c r="D22" s="238"/>
      <c r="E22" s="239" t="s">
        <v>82</v>
      </c>
      <c r="F22" s="240" t="s">
        <v>12</v>
      </c>
      <c r="G22" s="241" t="s">
        <v>83</v>
      </c>
      <c r="H22" s="242"/>
      <c r="I22" s="243" t="s">
        <v>82</v>
      </c>
    </row>
    <row r="23" spans="1:57" x14ac:dyDescent="0.2">
      <c r="A23" s="167" t="s">
        <v>312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313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314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315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316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317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1</v>
      </c>
    </row>
    <row r="29" spans="1:57" x14ac:dyDescent="0.2">
      <c r="A29" s="167" t="s">
        <v>318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x14ac:dyDescent="0.2">
      <c r="A30" s="167" t="s">
        <v>319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2</v>
      </c>
    </row>
    <row r="31" spans="1:57" ht="13.5" thickBot="1" x14ac:dyDescent="0.25">
      <c r="A31" s="250"/>
      <c r="B31" s="251" t="s">
        <v>84</v>
      </c>
      <c r="C31" s="252"/>
      <c r="D31" s="253"/>
      <c r="E31" s="254"/>
      <c r="F31" s="255"/>
      <c r="G31" s="255"/>
      <c r="H31" s="256">
        <f>SUM(I23:I30)</f>
        <v>0</v>
      </c>
      <c r="I31" s="257"/>
    </row>
    <row r="33" spans="2:9" x14ac:dyDescent="0.2">
      <c r="B33" s="14"/>
      <c r="F33" s="258"/>
      <c r="G33" s="259"/>
      <c r="H33" s="259"/>
      <c r="I33" s="54"/>
    </row>
    <row r="34" spans="2:9" x14ac:dyDescent="0.2">
      <c r="F34" s="258"/>
      <c r="G34" s="259"/>
      <c r="H34" s="259"/>
      <c r="I34" s="54"/>
    </row>
    <row r="35" spans="2:9" x14ac:dyDescent="0.2">
      <c r="F35" s="258"/>
      <c r="G35" s="259"/>
      <c r="H35" s="259"/>
      <c r="I35" s="54"/>
    </row>
    <row r="36" spans="2:9" x14ac:dyDescent="0.2">
      <c r="F36" s="258"/>
      <c r="G36" s="259"/>
      <c r="H36" s="259"/>
      <c r="I36" s="54"/>
    </row>
    <row r="37" spans="2:9" x14ac:dyDescent="0.2">
      <c r="F37" s="258"/>
      <c r="G37" s="259"/>
      <c r="H37" s="259"/>
      <c r="I37" s="54"/>
    </row>
    <row r="38" spans="2:9" x14ac:dyDescent="0.2">
      <c r="F38" s="258"/>
      <c r="G38" s="259"/>
      <c r="H38" s="259"/>
      <c r="I38" s="54"/>
    </row>
    <row r="39" spans="2:9" x14ac:dyDescent="0.2">
      <c r="F39" s="258"/>
      <c r="G39" s="259"/>
      <c r="H39" s="259"/>
      <c r="I39" s="54"/>
    </row>
    <row r="40" spans="2:9" x14ac:dyDescent="0.2">
      <c r="F40" s="258"/>
      <c r="G40" s="259"/>
      <c r="H40" s="259"/>
      <c r="I40" s="54"/>
    </row>
    <row r="41" spans="2:9" x14ac:dyDescent="0.2">
      <c r="F41" s="258"/>
      <c r="G41" s="259"/>
      <c r="H41" s="259"/>
      <c r="I41" s="54"/>
    </row>
    <row r="42" spans="2:9" x14ac:dyDescent="0.2">
      <c r="F42" s="258"/>
      <c r="G42" s="259"/>
      <c r="H42" s="259"/>
      <c r="I42" s="54"/>
    </row>
    <row r="43" spans="2:9" x14ac:dyDescent="0.2">
      <c r="F43" s="258"/>
      <c r="G43" s="259"/>
      <c r="H43" s="259"/>
      <c r="I43" s="54"/>
    </row>
    <row r="44" spans="2:9" x14ac:dyDescent="0.2">
      <c r="F44" s="258"/>
      <c r="G44" s="259"/>
      <c r="H44" s="259"/>
      <c r="I44" s="54"/>
    </row>
    <row r="45" spans="2:9" x14ac:dyDescent="0.2">
      <c r="F45" s="258"/>
      <c r="G45" s="259"/>
      <c r="H45" s="259"/>
      <c r="I45" s="54"/>
    </row>
    <row r="46" spans="2:9" x14ac:dyDescent="0.2">
      <c r="F46" s="258"/>
      <c r="G46" s="259"/>
      <c r="H46" s="259"/>
      <c r="I46" s="54"/>
    </row>
    <row r="47" spans="2:9" x14ac:dyDescent="0.2">
      <c r="F47" s="258"/>
      <c r="G47" s="259"/>
      <c r="H47" s="259"/>
      <c r="I47" s="54"/>
    </row>
    <row r="48" spans="2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</sheetData>
  <mergeCells count="4">
    <mergeCell ref="A1:B1"/>
    <mergeCell ref="A2:B2"/>
    <mergeCell ref="G2:I2"/>
    <mergeCell ref="H31:I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156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'02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504</v>
      </c>
      <c r="D4" s="270"/>
      <c r="E4" s="271" t="str">
        <f>'02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506</v>
      </c>
      <c r="C8" s="295" t="s">
        <v>507</v>
      </c>
      <c r="D8" s="296" t="s">
        <v>209</v>
      </c>
      <c r="E8" s="297">
        <v>11.2059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293">
        <v>2</v>
      </c>
      <c r="B9" s="294" t="s">
        <v>508</v>
      </c>
      <c r="C9" s="295" t="s">
        <v>509</v>
      </c>
      <c r="D9" s="296" t="s">
        <v>209</v>
      </c>
      <c r="E9" s="297">
        <v>6.6753999999999998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>
        <v>0</v>
      </c>
      <c r="K9" s="300">
        <f>E9*J9</f>
        <v>0</v>
      </c>
      <c r="O9" s="292">
        <v>2</v>
      </c>
      <c r="AA9" s="261">
        <v>1</v>
      </c>
      <c r="AB9" s="261">
        <v>1</v>
      </c>
      <c r="AC9" s="261">
        <v>1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</v>
      </c>
      <c r="CB9" s="292">
        <v>1</v>
      </c>
    </row>
    <row r="10" spans="1:80" x14ac:dyDescent="0.2">
      <c r="A10" s="293">
        <v>3</v>
      </c>
      <c r="B10" s="294" t="s">
        <v>510</v>
      </c>
      <c r="C10" s="295" t="s">
        <v>511</v>
      </c>
      <c r="D10" s="296" t="s">
        <v>209</v>
      </c>
      <c r="E10" s="297">
        <v>4.5305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>
        <v>0</v>
      </c>
      <c r="K10" s="300">
        <f>E10*J10</f>
        <v>0</v>
      </c>
      <c r="O10" s="292">
        <v>2</v>
      </c>
      <c r="AA10" s="261">
        <v>1</v>
      </c>
      <c r="AB10" s="261">
        <v>1</v>
      </c>
      <c r="AC10" s="261">
        <v>1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</v>
      </c>
      <c r="CB10" s="292">
        <v>1</v>
      </c>
    </row>
    <row r="11" spans="1:80" x14ac:dyDescent="0.2">
      <c r="A11" s="302"/>
      <c r="B11" s="303" t="s">
        <v>101</v>
      </c>
      <c r="C11" s="304" t="s">
        <v>505</v>
      </c>
      <c r="D11" s="305"/>
      <c r="E11" s="306"/>
      <c r="F11" s="307"/>
      <c r="G11" s="308">
        <f>SUM(G7:G10)</f>
        <v>0</v>
      </c>
      <c r="H11" s="309"/>
      <c r="I11" s="310">
        <f>SUM(I7:I10)</f>
        <v>0</v>
      </c>
      <c r="J11" s="309"/>
      <c r="K11" s="310">
        <f>SUM(K7:K10)</f>
        <v>0</v>
      </c>
      <c r="O11" s="292">
        <v>4</v>
      </c>
      <c r="BA11" s="311">
        <f>SUM(BA7:BA10)</f>
        <v>0</v>
      </c>
      <c r="BB11" s="311">
        <f>SUM(BB7:BB10)</f>
        <v>0</v>
      </c>
      <c r="BC11" s="311">
        <f>SUM(BC7:BC10)</f>
        <v>0</v>
      </c>
      <c r="BD11" s="311">
        <f>SUM(BD7:BD10)</f>
        <v>0</v>
      </c>
      <c r="BE11" s="311">
        <f>SUM(BE7:BE10)</f>
        <v>0</v>
      </c>
    </row>
    <row r="12" spans="1:80" x14ac:dyDescent="0.2">
      <c r="A12" s="282" t="s">
        <v>97</v>
      </c>
      <c r="B12" s="283" t="s">
        <v>111</v>
      </c>
      <c r="C12" s="284" t="s">
        <v>112</v>
      </c>
      <c r="D12" s="285"/>
      <c r="E12" s="286"/>
      <c r="F12" s="286"/>
      <c r="G12" s="287"/>
      <c r="H12" s="288"/>
      <c r="I12" s="289"/>
      <c r="J12" s="290"/>
      <c r="K12" s="291"/>
      <c r="O12" s="292">
        <v>1</v>
      </c>
    </row>
    <row r="13" spans="1:80" x14ac:dyDescent="0.2">
      <c r="A13" s="293">
        <v>4</v>
      </c>
      <c r="B13" s="294" t="s">
        <v>114</v>
      </c>
      <c r="C13" s="295" t="s">
        <v>115</v>
      </c>
      <c r="D13" s="296" t="s">
        <v>116</v>
      </c>
      <c r="E13" s="297">
        <v>235.0719</v>
      </c>
      <c r="F13" s="297">
        <v>0</v>
      </c>
      <c r="G13" s="298">
        <f>E13*F13</f>
        <v>0</v>
      </c>
      <c r="H13" s="299">
        <v>1E-3</v>
      </c>
      <c r="I13" s="300">
        <f>E13*H13</f>
        <v>0.2350719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ht="22.5" x14ac:dyDescent="0.2">
      <c r="A14" s="293">
        <v>5</v>
      </c>
      <c r="B14" s="294" t="s">
        <v>117</v>
      </c>
      <c r="C14" s="295" t="s">
        <v>118</v>
      </c>
      <c r="D14" s="296" t="s">
        <v>116</v>
      </c>
      <c r="E14" s="297">
        <v>2.8767999999999998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12</v>
      </c>
      <c r="AB14" s="261">
        <v>1</v>
      </c>
      <c r="AC14" s="261">
        <v>78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12</v>
      </c>
      <c r="CB14" s="292">
        <v>1</v>
      </c>
    </row>
    <row r="15" spans="1:80" x14ac:dyDescent="0.2">
      <c r="A15" s="302"/>
      <c r="B15" s="303" t="s">
        <v>101</v>
      </c>
      <c r="C15" s="304" t="s">
        <v>113</v>
      </c>
      <c r="D15" s="305"/>
      <c r="E15" s="306"/>
      <c r="F15" s="307"/>
      <c r="G15" s="308">
        <f>SUM(G12:G14)</f>
        <v>0</v>
      </c>
      <c r="H15" s="309"/>
      <c r="I15" s="310">
        <f>SUM(I12:I14)</f>
        <v>0.2350719</v>
      </c>
      <c r="J15" s="309"/>
      <c r="K15" s="310">
        <f>SUM(K12:K14)</f>
        <v>0</v>
      </c>
      <c r="O15" s="292">
        <v>4</v>
      </c>
      <c r="BA15" s="311">
        <f>SUM(BA12:BA14)</f>
        <v>0</v>
      </c>
      <c r="BB15" s="311">
        <f>SUM(BB12:BB14)</f>
        <v>0</v>
      </c>
      <c r="BC15" s="311">
        <f>SUM(BC12:BC14)</f>
        <v>0</v>
      </c>
      <c r="BD15" s="311">
        <f>SUM(BD12:BD14)</f>
        <v>0</v>
      </c>
      <c r="BE15" s="311">
        <f>SUM(BE12:BE14)</f>
        <v>0</v>
      </c>
    </row>
    <row r="16" spans="1:80" x14ac:dyDescent="0.2">
      <c r="A16" s="282" t="s">
        <v>97</v>
      </c>
      <c r="B16" s="283" t="s">
        <v>119</v>
      </c>
      <c r="C16" s="284" t="s">
        <v>120</v>
      </c>
      <c r="D16" s="285"/>
      <c r="E16" s="286"/>
      <c r="F16" s="286"/>
      <c r="G16" s="287"/>
      <c r="H16" s="288"/>
      <c r="I16" s="289"/>
      <c r="J16" s="290"/>
      <c r="K16" s="291"/>
      <c r="O16" s="292">
        <v>1</v>
      </c>
    </row>
    <row r="17" spans="1:80" x14ac:dyDescent="0.2">
      <c r="A17" s="293">
        <v>6</v>
      </c>
      <c r="B17" s="294" t="s">
        <v>122</v>
      </c>
      <c r="C17" s="295" t="s">
        <v>123</v>
      </c>
      <c r="D17" s="296" t="s">
        <v>116</v>
      </c>
      <c r="E17" s="297">
        <v>70.521600000000007</v>
      </c>
      <c r="F17" s="297">
        <v>0</v>
      </c>
      <c r="G17" s="298">
        <f>E17*F17</f>
        <v>0</v>
      </c>
      <c r="H17" s="299">
        <v>6.7000000000000002E-3</v>
      </c>
      <c r="I17" s="300">
        <f>E17*H17</f>
        <v>0.47249472000000003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293">
        <v>7</v>
      </c>
      <c r="B18" s="294" t="s">
        <v>124</v>
      </c>
      <c r="C18" s="295" t="s">
        <v>125</v>
      </c>
      <c r="D18" s="296" t="s">
        <v>116</v>
      </c>
      <c r="E18" s="297">
        <v>70.521600000000007</v>
      </c>
      <c r="F18" s="297">
        <v>0</v>
      </c>
      <c r="G18" s="298">
        <f>E18*F18</f>
        <v>0</v>
      </c>
      <c r="H18" s="299">
        <v>2.8000000000000001E-2</v>
      </c>
      <c r="I18" s="300">
        <f>E18*H18</f>
        <v>1.9746048000000003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302"/>
      <c r="B19" s="303" t="s">
        <v>101</v>
      </c>
      <c r="C19" s="304" t="s">
        <v>121</v>
      </c>
      <c r="D19" s="305"/>
      <c r="E19" s="306"/>
      <c r="F19" s="307"/>
      <c r="G19" s="308">
        <f>SUM(G16:G18)</f>
        <v>0</v>
      </c>
      <c r="H19" s="309"/>
      <c r="I19" s="310">
        <f>SUM(I16:I18)</f>
        <v>2.4470995200000001</v>
      </c>
      <c r="J19" s="309"/>
      <c r="K19" s="310">
        <f>SUM(K16:K18)</f>
        <v>0</v>
      </c>
      <c r="O19" s="292">
        <v>4</v>
      </c>
      <c r="BA19" s="311">
        <f>SUM(BA16:BA18)</f>
        <v>0</v>
      </c>
      <c r="BB19" s="311">
        <f>SUM(BB16:BB18)</f>
        <v>0</v>
      </c>
      <c r="BC19" s="311">
        <f>SUM(BC16:BC18)</f>
        <v>0</v>
      </c>
      <c r="BD19" s="311">
        <f>SUM(BD16:BD18)</f>
        <v>0</v>
      </c>
      <c r="BE19" s="311">
        <f>SUM(BE16:BE18)</f>
        <v>0</v>
      </c>
    </row>
    <row r="20" spans="1:80" x14ac:dyDescent="0.2">
      <c r="A20" s="282" t="s">
        <v>97</v>
      </c>
      <c r="B20" s="283" t="s">
        <v>126</v>
      </c>
      <c r="C20" s="284" t="s">
        <v>127</v>
      </c>
      <c r="D20" s="285"/>
      <c r="E20" s="286"/>
      <c r="F20" s="286"/>
      <c r="G20" s="287"/>
      <c r="H20" s="288"/>
      <c r="I20" s="289"/>
      <c r="J20" s="290"/>
      <c r="K20" s="291"/>
      <c r="O20" s="292">
        <v>1</v>
      </c>
    </row>
    <row r="21" spans="1:80" x14ac:dyDescent="0.2">
      <c r="A21" s="293">
        <v>8</v>
      </c>
      <c r="B21" s="294" t="s">
        <v>129</v>
      </c>
      <c r="C21" s="295" t="s">
        <v>130</v>
      </c>
      <c r="D21" s="296" t="s">
        <v>116</v>
      </c>
      <c r="E21" s="297">
        <v>235.0719</v>
      </c>
      <c r="F21" s="297">
        <v>0</v>
      </c>
      <c r="G21" s="298">
        <f>E21*F21</f>
        <v>0</v>
      </c>
      <c r="H21" s="299">
        <v>2.0000000000000002E-5</v>
      </c>
      <c r="I21" s="300">
        <f>E21*H21</f>
        <v>4.7014380000000005E-3</v>
      </c>
      <c r="J21" s="299">
        <v>0</v>
      </c>
      <c r="K21" s="300">
        <f>E21*J21</f>
        <v>0</v>
      </c>
      <c r="O21" s="292">
        <v>2</v>
      </c>
      <c r="AA21" s="261">
        <v>1</v>
      </c>
      <c r="AB21" s="261">
        <v>1</v>
      </c>
      <c r="AC21" s="261">
        <v>1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</v>
      </c>
      <c r="CB21" s="292">
        <v>1</v>
      </c>
    </row>
    <row r="22" spans="1:80" x14ac:dyDescent="0.2">
      <c r="A22" s="302"/>
      <c r="B22" s="303" t="s">
        <v>101</v>
      </c>
      <c r="C22" s="304" t="s">
        <v>128</v>
      </c>
      <c r="D22" s="305"/>
      <c r="E22" s="306"/>
      <c r="F22" s="307"/>
      <c r="G22" s="308">
        <f>SUM(G20:G21)</f>
        <v>0</v>
      </c>
      <c r="H22" s="309"/>
      <c r="I22" s="310">
        <f>SUM(I20:I21)</f>
        <v>4.7014380000000005E-3</v>
      </c>
      <c r="J22" s="309"/>
      <c r="K22" s="310">
        <f>SUM(K20:K21)</f>
        <v>0</v>
      </c>
      <c r="O22" s="292">
        <v>4</v>
      </c>
      <c r="BA22" s="311">
        <f>SUM(BA20:BA21)</f>
        <v>0</v>
      </c>
      <c r="BB22" s="311">
        <f>SUM(BB20:BB21)</f>
        <v>0</v>
      </c>
      <c r="BC22" s="311">
        <f>SUM(BC20:BC21)</f>
        <v>0</v>
      </c>
      <c r="BD22" s="311">
        <f>SUM(BD20:BD21)</f>
        <v>0</v>
      </c>
      <c r="BE22" s="311">
        <f>SUM(BE20:BE21)</f>
        <v>0</v>
      </c>
    </row>
    <row r="23" spans="1:80" x14ac:dyDescent="0.2">
      <c r="A23" s="282" t="s">
        <v>97</v>
      </c>
      <c r="B23" s="283" t="s">
        <v>131</v>
      </c>
      <c r="C23" s="284" t="s">
        <v>132</v>
      </c>
      <c r="D23" s="285"/>
      <c r="E23" s="286"/>
      <c r="F23" s="286"/>
      <c r="G23" s="287"/>
      <c r="H23" s="288"/>
      <c r="I23" s="289"/>
      <c r="J23" s="290"/>
      <c r="K23" s="291"/>
      <c r="O23" s="292">
        <v>1</v>
      </c>
    </row>
    <row r="24" spans="1:80" x14ac:dyDescent="0.2">
      <c r="A24" s="293">
        <v>9</v>
      </c>
      <c r="B24" s="294" t="s">
        <v>134</v>
      </c>
      <c r="C24" s="295" t="s">
        <v>135</v>
      </c>
      <c r="D24" s="296" t="s">
        <v>136</v>
      </c>
      <c r="E24" s="297">
        <v>145.03</v>
      </c>
      <c r="F24" s="297">
        <v>0</v>
      </c>
      <c r="G24" s="298">
        <f>E24*F24</f>
        <v>0</v>
      </c>
      <c r="H24" s="299">
        <v>2.9999999999999997E-4</v>
      </c>
      <c r="I24" s="300">
        <f>E24*H24</f>
        <v>4.3508999999999999E-2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0</v>
      </c>
      <c r="AC24" s="261">
        <v>0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0</v>
      </c>
    </row>
    <row r="25" spans="1:80" x14ac:dyDescent="0.2">
      <c r="A25" s="293">
        <v>10</v>
      </c>
      <c r="B25" s="294" t="s">
        <v>137</v>
      </c>
      <c r="C25" s="295" t="s">
        <v>138</v>
      </c>
      <c r="D25" s="296" t="s">
        <v>136</v>
      </c>
      <c r="E25" s="297">
        <v>79.63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12</v>
      </c>
      <c r="AB25" s="261">
        <v>0</v>
      </c>
      <c r="AC25" s="261">
        <v>2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12</v>
      </c>
      <c r="CB25" s="292">
        <v>0</v>
      </c>
    </row>
    <row r="26" spans="1:80" x14ac:dyDescent="0.2">
      <c r="A26" s="293">
        <v>11</v>
      </c>
      <c r="B26" s="294" t="s">
        <v>139</v>
      </c>
      <c r="C26" s="295" t="s">
        <v>140</v>
      </c>
      <c r="D26" s="296" t="s">
        <v>136</v>
      </c>
      <c r="E26" s="297">
        <v>108.52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12</v>
      </c>
      <c r="AB26" s="261">
        <v>0</v>
      </c>
      <c r="AC26" s="261">
        <v>63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12</v>
      </c>
      <c r="CB26" s="292">
        <v>0</v>
      </c>
    </row>
    <row r="27" spans="1:80" x14ac:dyDescent="0.2">
      <c r="A27" s="293">
        <v>12</v>
      </c>
      <c r="B27" s="294" t="s">
        <v>141</v>
      </c>
      <c r="C27" s="295" t="s">
        <v>512</v>
      </c>
      <c r="D27" s="296" t="s">
        <v>116</v>
      </c>
      <c r="E27" s="297">
        <v>265.45100000000002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12</v>
      </c>
      <c r="AB27" s="261">
        <v>0</v>
      </c>
      <c r="AC27" s="261">
        <v>4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12</v>
      </c>
      <c r="CB27" s="292">
        <v>0</v>
      </c>
    </row>
    <row r="28" spans="1:80" x14ac:dyDescent="0.2">
      <c r="A28" s="293">
        <v>13</v>
      </c>
      <c r="B28" s="294" t="s">
        <v>145</v>
      </c>
      <c r="C28" s="295" t="s">
        <v>146</v>
      </c>
      <c r="D28" s="296" t="s">
        <v>116</v>
      </c>
      <c r="E28" s="297">
        <v>215.2884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12</v>
      </c>
      <c r="AB28" s="261">
        <v>0</v>
      </c>
      <c r="AC28" s="261">
        <v>6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12</v>
      </c>
      <c r="CB28" s="292">
        <v>0</v>
      </c>
    </row>
    <row r="29" spans="1:80" x14ac:dyDescent="0.2">
      <c r="A29" s="293">
        <v>14</v>
      </c>
      <c r="B29" s="294" t="s">
        <v>147</v>
      </c>
      <c r="C29" s="295" t="s">
        <v>148</v>
      </c>
      <c r="D29" s="296" t="s">
        <v>136</v>
      </c>
      <c r="E29" s="297">
        <v>169.44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12</v>
      </c>
      <c r="AB29" s="261">
        <v>0</v>
      </c>
      <c r="AC29" s="261">
        <v>7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12</v>
      </c>
      <c r="CB29" s="292">
        <v>0</v>
      </c>
    </row>
    <row r="30" spans="1:80" x14ac:dyDescent="0.2">
      <c r="A30" s="293">
        <v>15</v>
      </c>
      <c r="B30" s="294" t="s">
        <v>149</v>
      </c>
      <c r="C30" s="295" t="s">
        <v>513</v>
      </c>
      <c r="D30" s="296" t="s">
        <v>116</v>
      </c>
      <c r="E30" s="297">
        <v>271.78460000000001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12</v>
      </c>
      <c r="AB30" s="261">
        <v>0</v>
      </c>
      <c r="AC30" s="261">
        <v>8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12</v>
      </c>
      <c r="CB30" s="292">
        <v>0</v>
      </c>
    </row>
    <row r="31" spans="1:80" x14ac:dyDescent="0.2">
      <c r="A31" s="293">
        <v>16</v>
      </c>
      <c r="B31" s="294" t="s">
        <v>153</v>
      </c>
      <c r="C31" s="295" t="s">
        <v>154</v>
      </c>
      <c r="D31" s="296" t="s">
        <v>116</v>
      </c>
      <c r="E31" s="297">
        <v>262.19510000000002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12</v>
      </c>
      <c r="AB31" s="261">
        <v>0</v>
      </c>
      <c r="AC31" s="261">
        <v>10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12</v>
      </c>
      <c r="CB31" s="292">
        <v>0</v>
      </c>
    </row>
    <row r="32" spans="1:80" x14ac:dyDescent="0.2">
      <c r="A32" s="293">
        <v>17</v>
      </c>
      <c r="B32" s="294" t="s">
        <v>155</v>
      </c>
      <c r="C32" s="295" t="s">
        <v>156</v>
      </c>
      <c r="D32" s="296" t="s">
        <v>116</v>
      </c>
      <c r="E32" s="297">
        <v>262.19510000000002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12</v>
      </c>
      <c r="AB32" s="261">
        <v>0</v>
      </c>
      <c r="AC32" s="261">
        <v>11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12</v>
      </c>
      <c r="CB32" s="292">
        <v>0</v>
      </c>
    </row>
    <row r="33" spans="1:80" x14ac:dyDescent="0.2">
      <c r="A33" s="293">
        <v>18</v>
      </c>
      <c r="B33" s="294" t="s">
        <v>157</v>
      </c>
      <c r="C33" s="295" t="s">
        <v>158</v>
      </c>
      <c r="D33" s="296" t="s">
        <v>116</v>
      </c>
      <c r="E33" s="297">
        <v>262.19510000000002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12</v>
      </c>
      <c r="AB33" s="261">
        <v>0</v>
      </c>
      <c r="AC33" s="261">
        <v>12</v>
      </c>
      <c r="AZ33" s="261">
        <v>1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12</v>
      </c>
      <c r="CB33" s="292">
        <v>0</v>
      </c>
    </row>
    <row r="34" spans="1:80" ht="22.5" x14ac:dyDescent="0.2">
      <c r="A34" s="293">
        <v>19</v>
      </c>
      <c r="B34" s="294" t="s">
        <v>161</v>
      </c>
      <c r="C34" s="295" t="s">
        <v>162</v>
      </c>
      <c r="D34" s="296" t="s">
        <v>116</v>
      </c>
      <c r="E34" s="297">
        <v>9.5894999999999992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12</v>
      </c>
      <c r="AB34" s="261">
        <v>0</v>
      </c>
      <c r="AC34" s="261">
        <v>14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12</v>
      </c>
      <c r="CB34" s="292">
        <v>0</v>
      </c>
    </row>
    <row r="35" spans="1:80" ht="22.5" x14ac:dyDescent="0.2">
      <c r="A35" s="293">
        <v>20</v>
      </c>
      <c r="B35" s="294" t="s">
        <v>163</v>
      </c>
      <c r="C35" s="295" t="s">
        <v>164</v>
      </c>
      <c r="D35" s="296" t="s">
        <v>116</v>
      </c>
      <c r="E35" s="297">
        <v>205.69890000000001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1</v>
      </c>
      <c r="AC35" s="261">
        <v>15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1</v>
      </c>
    </row>
    <row r="36" spans="1:80" ht="22.5" x14ac:dyDescent="0.2">
      <c r="A36" s="293">
        <v>21</v>
      </c>
      <c r="B36" s="294" t="s">
        <v>167</v>
      </c>
      <c r="C36" s="295" t="s">
        <v>514</v>
      </c>
      <c r="D36" s="296" t="s">
        <v>116</v>
      </c>
      <c r="E36" s="297">
        <v>19.7835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12</v>
      </c>
      <c r="AB36" s="261">
        <v>1</v>
      </c>
      <c r="AC36" s="261">
        <v>59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12</v>
      </c>
      <c r="CB36" s="292">
        <v>1</v>
      </c>
    </row>
    <row r="37" spans="1:80" ht="22.5" x14ac:dyDescent="0.2">
      <c r="A37" s="293">
        <v>22</v>
      </c>
      <c r="B37" s="294" t="s">
        <v>169</v>
      </c>
      <c r="C37" s="295" t="s">
        <v>170</v>
      </c>
      <c r="D37" s="296" t="s">
        <v>116</v>
      </c>
      <c r="E37" s="297">
        <v>30.379100000000001</v>
      </c>
      <c r="F37" s="297">
        <v>0</v>
      </c>
      <c r="G37" s="298">
        <f>E37*F37</f>
        <v>0</v>
      </c>
      <c r="H37" s="299">
        <v>0</v>
      </c>
      <c r="I37" s="300">
        <f>E37*H37</f>
        <v>0</v>
      </c>
      <c r="J37" s="299"/>
      <c r="K37" s="300">
        <f>E37*J37</f>
        <v>0</v>
      </c>
      <c r="O37" s="292">
        <v>2</v>
      </c>
      <c r="AA37" s="261">
        <v>12</v>
      </c>
      <c r="AB37" s="261">
        <v>1</v>
      </c>
      <c r="AC37" s="261">
        <v>17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12</v>
      </c>
      <c r="CB37" s="292">
        <v>1</v>
      </c>
    </row>
    <row r="38" spans="1:80" x14ac:dyDescent="0.2">
      <c r="A38" s="293">
        <v>23</v>
      </c>
      <c r="B38" s="294" t="s">
        <v>175</v>
      </c>
      <c r="C38" s="295" t="s">
        <v>176</v>
      </c>
      <c r="D38" s="296" t="s">
        <v>136</v>
      </c>
      <c r="E38" s="297">
        <v>47.1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12</v>
      </c>
      <c r="AB38" s="261">
        <v>1</v>
      </c>
      <c r="AC38" s="261">
        <v>64</v>
      </c>
      <c r="AZ38" s="261">
        <v>1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1</v>
      </c>
    </row>
    <row r="39" spans="1:80" x14ac:dyDescent="0.2">
      <c r="A39" s="293">
        <v>24</v>
      </c>
      <c r="B39" s="294" t="s">
        <v>177</v>
      </c>
      <c r="C39" s="295" t="s">
        <v>178</v>
      </c>
      <c r="D39" s="296" t="s">
        <v>136</v>
      </c>
      <c r="E39" s="297">
        <v>88.24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12</v>
      </c>
      <c r="AB39" s="261">
        <v>1</v>
      </c>
      <c r="AC39" s="261">
        <v>20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1</v>
      </c>
    </row>
    <row r="40" spans="1:80" x14ac:dyDescent="0.2">
      <c r="A40" s="293">
        <v>25</v>
      </c>
      <c r="B40" s="294" t="s">
        <v>179</v>
      </c>
      <c r="C40" s="295" t="s">
        <v>180</v>
      </c>
      <c r="D40" s="296" t="s">
        <v>136</v>
      </c>
      <c r="E40" s="297">
        <v>65.400000000000006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12</v>
      </c>
      <c r="AB40" s="261">
        <v>1</v>
      </c>
      <c r="AC40" s="261">
        <v>21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12</v>
      </c>
      <c r="CB40" s="292">
        <v>1</v>
      </c>
    </row>
    <row r="41" spans="1:80" x14ac:dyDescent="0.2">
      <c r="A41" s="293">
        <v>26</v>
      </c>
      <c r="B41" s="294" t="s">
        <v>181</v>
      </c>
      <c r="C41" s="295" t="s">
        <v>182</v>
      </c>
      <c r="D41" s="296" t="s">
        <v>136</v>
      </c>
      <c r="E41" s="297">
        <v>15.8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12</v>
      </c>
      <c r="AB41" s="261">
        <v>1</v>
      </c>
      <c r="AC41" s="261">
        <v>73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12</v>
      </c>
      <c r="CB41" s="292">
        <v>1</v>
      </c>
    </row>
    <row r="42" spans="1:80" ht="22.5" x14ac:dyDescent="0.2">
      <c r="A42" s="293">
        <v>27</v>
      </c>
      <c r="B42" s="294" t="s">
        <v>183</v>
      </c>
      <c r="C42" s="295" t="s">
        <v>184</v>
      </c>
      <c r="D42" s="296" t="s">
        <v>116</v>
      </c>
      <c r="E42" s="297">
        <v>9.5894999999999992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12</v>
      </c>
      <c r="AB42" s="261">
        <v>1</v>
      </c>
      <c r="AC42" s="261">
        <v>23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1</v>
      </c>
    </row>
    <row r="43" spans="1:80" x14ac:dyDescent="0.2">
      <c r="A43" s="293">
        <v>28</v>
      </c>
      <c r="B43" s="294" t="s">
        <v>187</v>
      </c>
      <c r="C43" s="295" t="s">
        <v>188</v>
      </c>
      <c r="D43" s="296" t="s">
        <v>116</v>
      </c>
      <c r="E43" s="297">
        <v>26.117100000000001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12</v>
      </c>
      <c r="AB43" s="261">
        <v>1</v>
      </c>
      <c r="AC43" s="261">
        <v>25</v>
      </c>
      <c r="AZ43" s="261">
        <v>1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12</v>
      </c>
      <c r="CB43" s="292">
        <v>1</v>
      </c>
    </row>
    <row r="44" spans="1:80" x14ac:dyDescent="0.2">
      <c r="A44" s="302"/>
      <c r="B44" s="303" t="s">
        <v>101</v>
      </c>
      <c r="C44" s="304" t="s">
        <v>133</v>
      </c>
      <c r="D44" s="305"/>
      <c r="E44" s="306"/>
      <c r="F44" s="307"/>
      <c r="G44" s="308">
        <f>SUM(G23:G43)</f>
        <v>0</v>
      </c>
      <c r="H44" s="309"/>
      <c r="I44" s="310">
        <f>SUM(I23:I43)</f>
        <v>4.3508999999999999E-2</v>
      </c>
      <c r="J44" s="309"/>
      <c r="K44" s="310">
        <f>SUM(K23:K43)</f>
        <v>0</v>
      </c>
      <c r="O44" s="292">
        <v>4</v>
      </c>
      <c r="BA44" s="311">
        <f>SUM(BA23:BA43)</f>
        <v>0</v>
      </c>
      <c r="BB44" s="311">
        <f>SUM(BB23:BB43)</f>
        <v>0</v>
      </c>
      <c r="BC44" s="311">
        <f>SUM(BC23:BC43)</f>
        <v>0</v>
      </c>
      <c r="BD44" s="311">
        <f>SUM(BD23:BD43)</f>
        <v>0</v>
      </c>
      <c r="BE44" s="311">
        <f>SUM(BE23:BE43)</f>
        <v>0</v>
      </c>
    </row>
    <row r="45" spans="1:80" x14ac:dyDescent="0.2">
      <c r="A45" s="282" t="s">
        <v>97</v>
      </c>
      <c r="B45" s="283" t="s">
        <v>189</v>
      </c>
      <c r="C45" s="284" t="s">
        <v>190</v>
      </c>
      <c r="D45" s="285"/>
      <c r="E45" s="286"/>
      <c r="F45" s="286"/>
      <c r="G45" s="287"/>
      <c r="H45" s="288"/>
      <c r="I45" s="289"/>
      <c r="J45" s="290"/>
      <c r="K45" s="291"/>
      <c r="O45" s="292">
        <v>1</v>
      </c>
    </row>
    <row r="46" spans="1:80" x14ac:dyDescent="0.2">
      <c r="A46" s="293">
        <v>29</v>
      </c>
      <c r="B46" s="294" t="s">
        <v>192</v>
      </c>
      <c r="C46" s="295" t="s">
        <v>193</v>
      </c>
      <c r="D46" s="296" t="s">
        <v>116</v>
      </c>
      <c r="E46" s="297">
        <v>28.666799999999999</v>
      </c>
      <c r="F46" s="297">
        <v>0</v>
      </c>
      <c r="G46" s="298">
        <f>E46*F46</f>
        <v>0</v>
      </c>
      <c r="H46" s="299">
        <v>4.9840000000000002E-2</v>
      </c>
      <c r="I46" s="300">
        <f>E46*H46</f>
        <v>1.428753312</v>
      </c>
      <c r="J46" s="299">
        <v>0</v>
      </c>
      <c r="K46" s="300">
        <f>E46*J46</f>
        <v>0</v>
      </c>
      <c r="O46" s="292">
        <v>2</v>
      </c>
      <c r="AA46" s="261">
        <v>1</v>
      </c>
      <c r="AB46" s="261">
        <v>1</v>
      </c>
      <c r="AC46" s="261">
        <v>1</v>
      </c>
      <c r="AZ46" s="261">
        <v>1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1</v>
      </c>
      <c r="CB46" s="292">
        <v>1</v>
      </c>
    </row>
    <row r="47" spans="1:80" x14ac:dyDescent="0.2">
      <c r="A47" s="302"/>
      <c r="B47" s="303" t="s">
        <v>101</v>
      </c>
      <c r="C47" s="304" t="s">
        <v>191</v>
      </c>
      <c r="D47" s="305"/>
      <c r="E47" s="306"/>
      <c r="F47" s="307"/>
      <c r="G47" s="308">
        <f>SUM(G45:G46)</f>
        <v>0</v>
      </c>
      <c r="H47" s="309"/>
      <c r="I47" s="310">
        <f>SUM(I45:I46)</f>
        <v>1.428753312</v>
      </c>
      <c r="J47" s="309"/>
      <c r="K47" s="310">
        <f>SUM(K45:K46)</f>
        <v>0</v>
      </c>
      <c r="O47" s="292">
        <v>4</v>
      </c>
      <c r="BA47" s="311">
        <f>SUM(BA45:BA46)</f>
        <v>0</v>
      </c>
      <c r="BB47" s="311">
        <f>SUM(BB45:BB46)</f>
        <v>0</v>
      </c>
      <c r="BC47" s="311">
        <f>SUM(BC45:BC46)</f>
        <v>0</v>
      </c>
      <c r="BD47" s="311">
        <f>SUM(BD45:BD46)</f>
        <v>0</v>
      </c>
      <c r="BE47" s="311">
        <f>SUM(BE45:BE46)</f>
        <v>0</v>
      </c>
    </row>
    <row r="48" spans="1:80" x14ac:dyDescent="0.2">
      <c r="A48" s="282" t="s">
        <v>97</v>
      </c>
      <c r="B48" s="283" t="s">
        <v>200</v>
      </c>
      <c r="C48" s="284" t="s">
        <v>201</v>
      </c>
      <c r="D48" s="285"/>
      <c r="E48" s="286"/>
      <c r="F48" s="286"/>
      <c r="G48" s="287"/>
      <c r="H48" s="288"/>
      <c r="I48" s="289"/>
      <c r="J48" s="290"/>
      <c r="K48" s="291"/>
      <c r="O48" s="292">
        <v>1</v>
      </c>
    </row>
    <row r="49" spans="1:80" x14ac:dyDescent="0.2">
      <c r="A49" s="293">
        <v>30</v>
      </c>
      <c r="B49" s="294" t="s">
        <v>213</v>
      </c>
      <c r="C49" s="295" t="s">
        <v>214</v>
      </c>
      <c r="D49" s="296" t="s">
        <v>116</v>
      </c>
      <c r="E49" s="297">
        <v>235.0719</v>
      </c>
      <c r="F49" s="297">
        <v>0</v>
      </c>
      <c r="G49" s="298">
        <f>E49*F49</f>
        <v>0</v>
      </c>
      <c r="H49" s="299">
        <v>0</v>
      </c>
      <c r="I49" s="300">
        <f>E49*H49</f>
        <v>0</v>
      </c>
      <c r="J49" s="299">
        <v>-1.6E-2</v>
      </c>
      <c r="K49" s="300">
        <f>E49*J49</f>
        <v>-3.7611504</v>
      </c>
      <c r="O49" s="292">
        <v>2</v>
      </c>
      <c r="AA49" s="261">
        <v>1</v>
      </c>
      <c r="AB49" s="261">
        <v>1</v>
      </c>
      <c r="AC49" s="261">
        <v>1</v>
      </c>
      <c r="AZ49" s="261">
        <v>1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1</v>
      </c>
      <c r="CB49" s="292">
        <v>1</v>
      </c>
    </row>
    <row r="50" spans="1:80" x14ac:dyDescent="0.2">
      <c r="A50" s="293">
        <v>31</v>
      </c>
      <c r="B50" s="294" t="s">
        <v>217</v>
      </c>
      <c r="C50" s="295" t="s">
        <v>218</v>
      </c>
      <c r="D50" s="296" t="s">
        <v>116</v>
      </c>
      <c r="E50" s="297">
        <v>17.2545</v>
      </c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>
        <v>-0.16900000000000001</v>
      </c>
      <c r="K50" s="300">
        <f>E50*J50</f>
        <v>-2.9160105000000001</v>
      </c>
      <c r="O50" s="292">
        <v>2</v>
      </c>
      <c r="AA50" s="261">
        <v>1</v>
      </c>
      <c r="AB50" s="261">
        <v>1</v>
      </c>
      <c r="AC50" s="261">
        <v>1</v>
      </c>
      <c r="AZ50" s="261">
        <v>1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1</v>
      </c>
      <c r="CB50" s="292">
        <v>1</v>
      </c>
    </row>
    <row r="51" spans="1:80" ht="22.5" x14ac:dyDescent="0.2">
      <c r="A51" s="293">
        <v>32</v>
      </c>
      <c r="B51" s="294" t="s">
        <v>221</v>
      </c>
      <c r="C51" s="295" t="s">
        <v>222</v>
      </c>
      <c r="D51" s="296" t="s">
        <v>223</v>
      </c>
      <c r="E51" s="297">
        <v>1</v>
      </c>
      <c r="F51" s="297">
        <v>0</v>
      </c>
      <c r="G51" s="298">
        <f>E51*F51</f>
        <v>0</v>
      </c>
      <c r="H51" s="299">
        <v>0</v>
      </c>
      <c r="I51" s="300">
        <f>E51*H51</f>
        <v>0</v>
      </c>
      <c r="J51" s="299"/>
      <c r="K51" s="300">
        <f>E51*J51</f>
        <v>0</v>
      </c>
      <c r="O51" s="292">
        <v>2</v>
      </c>
      <c r="AA51" s="261">
        <v>12</v>
      </c>
      <c r="AB51" s="261">
        <v>0</v>
      </c>
      <c r="AC51" s="261">
        <v>77</v>
      </c>
      <c r="AZ51" s="261">
        <v>1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12</v>
      </c>
      <c r="CB51" s="292">
        <v>0</v>
      </c>
    </row>
    <row r="52" spans="1:80" x14ac:dyDescent="0.2">
      <c r="A52" s="293">
        <v>33</v>
      </c>
      <c r="B52" s="294" t="s">
        <v>224</v>
      </c>
      <c r="C52" s="295" t="s">
        <v>225</v>
      </c>
      <c r="D52" s="296" t="s">
        <v>226</v>
      </c>
      <c r="E52" s="297">
        <v>6.6771608999999996</v>
      </c>
      <c r="F52" s="297">
        <v>0</v>
      </c>
      <c r="G52" s="298">
        <f>E52*F52</f>
        <v>0</v>
      </c>
      <c r="H52" s="299">
        <v>0</v>
      </c>
      <c r="I52" s="300">
        <f>E52*H52</f>
        <v>0</v>
      </c>
      <c r="J52" s="299"/>
      <c r="K52" s="300">
        <f>E52*J52</f>
        <v>0</v>
      </c>
      <c r="O52" s="292">
        <v>2</v>
      </c>
      <c r="AA52" s="261">
        <v>8</v>
      </c>
      <c r="AB52" s="261">
        <v>0</v>
      </c>
      <c r="AC52" s="261">
        <v>3</v>
      </c>
      <c r="AZ52" s="261">
        <v>1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8</v>
      </c>
      <c r="CB52" s="292">
        <v>0</v>
      </c>
    </row>
    <row r="53" spans="1:80" x14ac:dyDescent="0.2">
      <c r="A53" s="293">
        <v>34</v>
      </c>
      <c r="B53" s="294" t="s">
        <v>227</v>
      </c>
      <c r="C53" s="295" t="s">
        <v>228</v>
      </c>
      <c r="D53" s="296" t="s">
        <v>226</v>
      </c>
      <c r="E53" s="297">
        <v>6.6771608999999996</v>
      </c>
      <c r="F53" s="297">
        <v>0</v>
      </c>
      <c r="G53" s="298">
        <f>E53*F53</f>
        <v>0</v>
      </c>
      <c r="H53" s="299">
        <v>0</v>
      </c>
      <c r="I53" s="300">
        <f>E53*H53</f>
        <v>0</v>
      </c>
      <c r="J53" s="299"/>
      <c r="K53" s="300">
        <f>E53*J53</f>
        <v>0</v>
      </c>
      <c r="O53" s="292">
        <v>2</v>
      </c>
      <c r="AA53" s="261">
        <v>8</v>
      </c>
      <c r="AB53" s="261">
        <v>1</v>
      </c>
      <c r="AC53" s="261">
        <v>3</v>
      </c>
      <c r="AZ53" s="261">
        <v>1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8</v>
      </c>
      <c r="CB53" s="292">
        <v>1</v>
      </c>
    </row>
    <row r="54" spans="1:80" x14ac:dyDescent="0.2">
      <c r="A54" s="293">
        <v>35</v>
      </c>
      <c r="B54" s="294" t="s">
        <v>229</v>
      </c>
      <c r="C54" s="295" t="s">
        <v>230</v>
      </c>
      <c r="D54" s="296" t="s">
        <v>226</v>
      </c>
      <c r="E54" s="297">
        <v>66.771608999999998</v>
      </c>
      <c r="F54" s="297">
        <v>0</v>
      </c>
      <c r="G54" s="298">
        <f>E54*F54</f>
        <v>0</v>
      </c>
      <c r="H54" s="299">
        <v>0</v>
      </c>
      <c r="I54" s="300">
        <f>E54*H54</f>
        <v>0</v>
      </c>
      <c r="J54" s="299"/>
      <c r="K54" s="300">
        <f>E54*J54</f>
        <v>0</v>
      </c>
      <c r="O54" s="292">
        <v>2</v>
      </c>
      <c r="AA54" s="261">
        <v>8</v>
      </c>
      <c r="AB54" s="261">
        <v>1</v>
      </c>
      <c r="AC54" s="261">
        <v>3</v>
      </c>
      <c r="AZ54" s="261">
        <v>1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8</v>
      </c>
      <c r="CB54" s="292">
        <v>1</v>
      </c>
    </row>
    <row r="55" spans="1:80" x14ac:dyDescent="0.2">
      <c r="A55" s="293">
        <v>36</v>
      </c>
      <c r="B55" s="294" t="s">
        <v>231</v>
      </c>
      <c r="C55" s="295" t="s">
        <v>232</v>
      </c>
      <c r="D55" s="296" t="s">
        <v>226</v>
      </c>
      <c r="E55" s="297">
        <v>6.6771608999999996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/>
      <c r="K55" s="300">
        <f>E55*J55</f>
        <v>0</v>
      </c>
      <c r="O55" s="292">
        <v>2</v>
      </c>
      <c r="AA55" s="261">
        <v>8</v>
      </c>
      <c r="AB55" s="261">
        <v>1</v>
      </c>
      <c r="AC55" s="261">
        <v>3</v>
      </c>
      <c r="AZ55" s="261">
        <v>1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8</v>
      </c>
      <c r="CB55" s="292">
        <v>1</v>
      </c>
    </row>
    <row r="56" spans="1:80" x14ac:dyDescent="0.2">
      <c r="A56" s="293">
        <v>37</v>
      </c>
      <c r="B56" s="294" t="s">
        <v>233</v>
      </c>
      <c r="C56" s="295" t="s">
        <v>234</v>
      </c>
      <c r="D56" s="296" t="s">
        <v>226</v>
      </c>
      <c r="E56" s="297">
        <v>20.031482700000002</v>
      </c>
      <c r="F56" s="297">
        <v>0</v>
      </c>
      <c r="G56" s="298">
        <f>E56*F56</f>
        <v>0</v>
      </c>
      <c r="H56" s="299">
        <v>0</v>
      </c>
      <c r="I56" s="300">
        <f>E56*H56</f>
        <v>0</v>
      </c>
      <c r="J56" s="299"/>
      <c r="K56" s="300">
        <f>E56*J56</f>
        <v>0</v>
      </c>
      <c r="O56" s="292">
        <v>2</v>
      </c>
      <c r="AA56" s="261">
        <v>8</v>
      </c>
      <c r="AB56" s="261">
        <v>1</v>
      </c>
      <c r="AC56" s="261">
        <v>3</v>
      </c>
      <c r="AZ56" s="261">
        <v>1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8</v>
      </c>
      <c r="CB56" s="292">
        <v>1</v>
      </c>
    </row>
    <row r="57" spans="1:80" x14ac:dyDescent="0.2">
      <c r="A57" s="293">
        <v>38</v>
      </c>
      <c r="B57" s="294" t="s">
        <v>235</v>
      </c>
      <c r="C57" s="295" t="s">
        <v>236</v>
      </c>
      <c r="D57" s="296" t="s">
        <v>226</v>
      </c>
      <c r="E57" s="297">
        <v>6.6771608999999996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/>
      <c r="K57" s="300">
        <f>E57*J57</f>
        <v>0</v>
      </c>
      <c r="O57" s="292">
        <v>2</v>
      </c>
      <c r="AA57" s="261">
        <v>8</v>
      </c>
      <c r="AB57" s="261">
        <v>0</v>
      </c>
      <c r="AC57" s="261">
        <v>3</v>
      </c>
      <c r="AZ57" s="261">
        <v>1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8</v>
      </c>
      <c r="CB57" s="292">
        <v>0</v>
      </c>
    </row>
    <row r="58" spans="1:80" x14ac:dyDescent="0.2">
      <c r="A58" s="302"/>
      <c r="B58" s="303" t="s">
        <v>101</v>
      </c>
      <c r="C58" s="304" t="s">
        <v>202</v>
      </c>
      <c r="D58" s="305"/>
      <c r="E58" s="306"/>
      <c r="F58" s="307"/>
      <c r="G58" s="308">
        <f>SUM(G48:G57)</f>
        <v>0</v>
      </c>
      <c r="H58" s="309"/>
      <c r="I58" s="310">
        <f>SUM(I48:I57)</f>
        <v>0</v>
      </c>
      <c r="J58" s="309"/>
      <c r="K58" s="310">
        <f>SUM(K48:K57)</f>
        <v>-6.6771609000000005</v>
      </c>
      <c r="O58" s="292">
        <v>4</v>
      </c>
      <c r="BA58" s="311">
        <f>SUM(BA48:BA57)</f>
        <v>0</v>
      </c>
      <c r="BB58" s="311">
        <f>SUM(BB48:BB57)</f>
        <v>0</v>
      </c>
      <c r="BC58" s="311">
        <f>SUM(BC48:BC57)</f>
        <v>0</v>
      </c>
      <c r="BD58" s="311">
        <f>SUM(BD48:BD57)</f>
        <v>0</v>
      </c>
      <c r="BE58" s="311">
        <f>SUM(BE48:BE57)</f>
        <v>0</v>
      </c>
    </row>
    <row r="59" spans="1:80" x14ac:dyDescent="0.2">
      <c r="A59" s="282" t="s">
        <v>97</v>
      </c>
      <c r="B59" s="283" t="s">
        <v>237</v>
      </c>
      <c r="C59" s="284" t="s">
        <v>238</v>
      </c>
      <c r="D59" s="285"/>
      <c r="E59" s="286"/>
      <c r="F59" s="286"/>
      <c r="G59" s="287"/>
      <c r="H59" s="288"/>
      <c r="I59" s="289"/>
      <c r="J59" s="290"/>
      <c r="K59" s="291"/>
      <c r="O59" s="292">
        <v>1</v>
      </c>
    </row>
    <row r="60" spans="1:80" x14ac:dyDescent="0.2">
      <c r="A60" s="293">
        <v>39</v>
      </c>
      <c r="B60" s="294" t="s">
        <v>240</v>
      </c>
      <c r="C60" s="295" t="s">
        <v>241</v>
      </c>
      <c r="D60" s="296" t="s">
        <v>116</v>
      </c>
      <c r="E60" s="297">
        <v>292.29000000000002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>
        <v>0</v>
      </c>
      <c r="K60" s="300">
        <f>E60*J60</f>
        <v>0</v>
      </c>
      <c r="O60" s="292">
        <v>2</v>
      </c>
      <c r="AA60" s="261">
        <v>1</v>
      </c>
      <c r="AB60" s="261">
        <v>1</v>
      </c>
      <c r="AC60" s="261">
        <v>1</v>
      </c>
      <c r="AZ60" s="261">
        <v>1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1</v>
      </c>
      <c r="CB60" s="292">
        <v>1</v>
      </c>
    </row>
    <row r="61" spans="1:80" x14ac:dyDescent="0.2">
      <c r="A61" s="293">
        <v>40</v>
      </c>
      <c r="B61" s="294" t="s">
        <v>242</v>
      </c>
      <c r="C61" s="295" t="s">
        <v>243</v>
      </c>
      <c r="D61" s="296" t="s">
        <v>116</v>
      </c>
      <c r="E61" s="297">
        <v>584.58000000000004</v>
      </c>
      <c r="F61" s="297">
        <v>0</v>
      </c>
      <c r="G61" s="298">
        <f>E61*F61</f>
        <v>0</v>
      </c>
      <c r="H61" s="299">
        <v>0</v>
      </c>
      <c r="I61" s="300">
        <f>E61*H61</f>
        <v>0</v>
      </c>
      <c r="J61" s="299">
        <v>0</v>
      </c>
      <c r="K61" s="300">
        <f>E61*J61</f>
        <v>0</v>
      </c>
      <c r="O61" s="292">
        <v>2</v>
      </c>
      <c r="AA61" s="261">
        <v>1</v>
      </c>
      <c r="AB61" s="261">
        <v>1</v>
      </c>
      <c r="AC61" s="261">
        <v>1</v>
      </c>
      <c r="AZ61" s="261">
        <v>1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1</v>
      </c>
      <c r="CB61" s="292">
        <v>1</v>
      </c>
    </row>
    <row r="62" spans="1:80" x14ac:dyDescent="0.2">
      <c r="A62" s="293">
        <v>41</v>
      </c>
      <c r="B62" s="294" t="s">
        <v>244</v>
      </c>
      <c r="C62" s="295" t="s">
        <v>245</v>
      </c>
      <c r="D62" s="296" t="s">
        <v>116</v>
      </c>
      <c r="E62" s="297">
        <v>292.29000000000002</v>
      </c>
      <c r="F62" s="297">
        <v>0</v>
      </c>
      <c r="G62" s="298">
        <f>E62*F62</f>
        <v>0</v>
      </c>
      <c r="H62" s="299">
        <v>0</v>
      </c>
      <c r="I62" s="300">
        <f>E62*H62</f>
        <v>0</v>
      </c>
      <c r="J62" s="299">
        <v>0</v>
      </c>
      <c r="K62" s="300">
        <f>E62*J62</f>
        <v>0</v>
      </c>
      <c r="O62" s="292">
        <v>2</v>
      </c>
      <c r="AA62" s="261">
        <v>1</v>
      </c>
      <c r="AB62" s="261">
        <v>1</v>
      </c>
      <c r="AC62" s="261">
        <v>1</v>
      </c>
      <c r="AZ62" s="261">
        <v>1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1</v>
      </c>
      <c r="CB62" s="292">
        <v>1</v>
      </c>
    </row>
    <row r="63" spans="1:80" x14ac:dyDescent="0.2">
      <c r="A63" s="293">
        <v>42</v>
      </c>
      <c r="B63" s="294" t="s">
        <v>248</v>
      </c>
      <c r="C63" s="295" t="s">
        <v>249</v>
      </c>
      <c r="D63" s="296" t="s">
        <v>116</v>
      </c>
      <c r="E63" s="297">
        <v>292.29000000000002</v>
      </c>
      <c r="F63" s="297">
        <v>0</v>
      </c>
      <c r="G63" s="298">
        <f>E63*F63</f>
        <v>0</v>
      </c>
      <c r="H63" s="299">
        <v>0</v>
      </c>
      <c r="I63" s="300">
        <f>E63*H63</f>
        <v>0</v>
      </c>
      <c r="J63" s="299">
        <v>0</v>
      </c>
      <c r="K63" s="300">
        <f>E63*J63</f>
        <v>0</v>
      </c>
      <c r="O63" s="292">
        <v>2</v>
      </c>
      <c r="AA63" s="261">
        <v>1</v>
      </c>
      <c r="AB63" s="261">
        <v>0</v>
      </c>
      <c r="AC63" s="261">
        <v>0</v>
      </c>
      <c r="AZ63" s="261">
        <v>1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1</v>
      </c>
      <c r="CB63" s="292">
        <v>0</v>
      </c>
    </row>
    <row r="64" spans="1:80" x14ac:dyDescent="0.2">
      <c r="A64" s="293">
        <v>43</v>
      </c>
      <c r="B64" s="294" t="s">
        <v>250</v>
      </c>
      <c r="C64" s="295" t="s">
        <v>251</v>
      </c>
      <c r="D64" s="296" t="s">
        <v>116</v>
      </c>
      <c r="E64" s="297">
        <v>1012.766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>
        <v>0</v>
      </c>
      <c r="K64" s="300">
        <f>E64*J64</f>
        <v>0</v>
      </c>
      <c r="O64" s="292">
        <v>2</v>
      </c>
      <c r="AA64" s="261">
        <v>1</v>
      </c>
      <c r="AB64" s="261">
        <v>1</v>
      </c>
      <c r="AC64" s="261">
        <v>1</v>
      </c>
      <c r="AZ64" s="261">
        <v>1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1</v>
      </c>
      <c r="CB64" s="292">
        <v>1</v>
      </c>
    </row>
    <row r="65" spans="1:80" x14ac:dyDescent="0.2">
      <c r="A65" s="293">
        <v>44</v>
      </c>
      <c r="B65" s="294" t="s">
        <v>252</v>
      </c>
      <c r="C65" s="295" t="s">
        <v>253</v>
      </c>
      <c r="D65" s="296" t="s">
        <v>116</v>
      </c>
      <c r="E65" s="297">
        <v>292.29000000000002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>
        <v>0</v>
      </c>
      <c r="K65" s="300">
        <f>E65*J65</f>
        <v>0</v>
      </c>
      <c r="O65" s="292">
        <v>2</v>
      </c>
      <c r="AA65" s="261">
        <v>1</v>
      </c>
      <c r="AB65" s="261">
        <v>1</v>
      </c>
      <c r="AC65" s="261">
        <v>1</v>
      </c>
      <c r="AZ65" s="261">
        <v>1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1</v>
      </c>
      <c r="CB65" s="292">
        <v>1</v>
      </c>
    </row>
    <row r="66" spans="1:80" x14ac:dyDescent="0.2">
      <c r="A66" s="302"/>
      <c r="B66" s="303" t="s">
        <v>101</v>
      </c>
      <c r="C66" s="304" t="s">
        <v>239</v>
      </c>
      <c r="D66" s="305"/>
      <c r="E66" s="306"/>
      <c r="F66" s="307"/>
      <c r="G66" s="308">
        <f>SUM(G59:G65)</f>
        <v>0</v>
      </c>
      <c r="H66" s="309"/>
      <c r="I66" s="310">
        <f>SUM(I59:I65)</f>
        <v>0</v>
      </c>
      <c r="J66" s="309"/>
      <c r="K66" s="310">
        <f>SUM(K59:K65)</f>
        <v>0</v>
      </c>
      <c r="O66" s="292">
        <v>4</v>
      </c>
      <c r="BA66" s="311">
        <f>SUM(BA59:BA65)</f>
        <v>0</v>
      </c>
      <c r="BB66" s="311">
        <f>SUM(BB59:BB65)</f>
        <v>0</v>
      </c>
      <c r="BC66" s="311">
        <f>SUM(BC59:BC65)</f>
        <v>0</v>
      </c>
      <c r="BD66" s="311">
        <f>SUM(BD59:BD65)</f>
        <v>0</v>
      </c>
      <c r="BE66" s="311">
        <f>SUM(BE59:BE65)</f>
        <v>0</v>
      </c>
    </row>
    <row r="67" spans="1:80" x14ac:dyDescent="0.2">
      <c r="A67" s="282" t="s">
        <v>97</v>
      </c>
      <c r="B67" s="283" t="s">
        <v>261</v>
      </c>
      <c r="C67" s="284" t="s">
        <v>262</v>
      </c>
      <c r="D67" s="285"/>
      <c r="E67" s="286"/>
      <c r="F67" s="286"/>
      <c r="G67" s="287"/>
      <c r="H67" s="288"/>
      <c r="I67" s="289"/>
      <c r="J67" s="290"/>
      <c r="K67" s="291"/>
      <c r="O67" s="292">
        <v>1</v>
      </c>
    </row>
    <row r="68" spans="1:80" x14ac:dyDescent="0.2">
      <c r="A68" s="293">
        <v>45</v>
      </c>
      <c r="B68" s="294" t="s">
        <v>264</v>
      </c>
      <c r="C68" s="295" t="s">
        <v>265</v>
      </c>
      <c r="D68" s="296" t="s">
        <v>226</v>
      </c>
      <c r="E68" s="297">
        <v>4.1591351699999999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/>
      <c r="K68" s="300">
        <f>E68*J68</f>
        <v>0</v>
      </c>
      <c r="O68" s="292">
        <v>2</v>
      </c>
      <c r="AA68" s="261">
        <v>7</v>
      </c>
      <c r="AB68" s="261">
        <v>1</v>
      </c>
      <c r="AC68" s="261">
        <v>2</v>
      </c>
      <c r="AZ68" s="261">
        <v>1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7</v>
      </c>
      <c r="CB68" s="292">
        <v>1</v>
      </c>
    </row>
    <row r="69" spans="1:80" x14ac:dyDescent="0.2">
      <c r="A69" s="302"/>
      <c r="B69" s="303" t="s">
        <v>101</v>
      </c>
      <c r="C69" s="304" t="s">
        <v>263</v>
      </c>
      <c r="D69" s="305"/>
      <c r="E69" s="306"/>
      <c r="F69" s="307"/>
      <c r="G69" s="308">
        <f>SUM(G67:G68)</f>
        <v>0</v>
      </c>
      <c r="H69" s="309"/>
      <c r="I69" s="310">
        <f>SUM(I67:I68)</f>
        <v>0</v>
      </c>
      <c r="J69" s="309"/>
      <c r="K69" s="310">
        <f>SUM(K67:K68)</f>
        <v>0</v>
      </c>
      <c r="O69" s="292">
        <v>4</v>
      </c>
      <c r="BA69" s="311">
        <f>SUM(BA67:BA68)</f>
        <v>0</v>
      </c>
      <c r="BB69" s="311">
        <f>SUM(BB67:BB68)</f>
        <v>0</v>
      </c>
      <c r="BC69" s="311">
        <f>SUM(BC67:BC68)</f>
        <v>0</v>
      </c>
      <c r="BD69" s="311">
        <f>SUM(BD67:BD68)</f>
        <v>0</v>
      </c>
      <c r="BE69" s="311">
        <f>SUM(BE67:BE68)</f>
        <v>0</v>
      </c>
    </row>
    <row r="70" spans="1:80" x14ac:dyDescent="0.2">
      <c r="A70" s="282" t="s">
        <v>97</v>
      </c>
      <c r="B70" s="283" t="s">
        <v>515</v>
      </c>
      <c r="C70" s="284" t="s">
        <v>516</v>
      </c>
      <c r="D70" s="285"/>
      <c r="E70" s="286"/>
      <c r="F70" s="286"/>
      <c r="G70" s="287"/>
      <c r="H70" s="288"/>
      <c r="I70" s="289"/>
      <c r="J70" s="290"/>
      <c r="K70" s="291"/>
      <c r="O70" s="292">
        <v>1</v>
      </c>
    </row>
    <row r="71" spans="1:80" ht="22.5" x14ac:dyDescent="0.2">
      <c r="A71" s="293">
        <v>46</v>
      </c>
      <c r="B71" s="294" t="s">
        <v>518</v>
      </c>
      <c r="C71" s="295" t="s">
        <v>519</v>
      </c>
      <c r="D71" s="296" t="s">
        <v>116</v>
      </c>
      <c r="E71" s="297">
        <v>23.387499999999999</v>
      </c>
      <c r="F71" s="297">
        <v>0</v>
      </c>
      <c r="G71" s="298">
        <f>E71*F71</f>
        <v>0</v>
      </c>
      <c r="H71" s="299">
        <v>6.8000000000000005E-4</v>
      </c>
      <c r="I71" s="300">
        <f>E71*H71</f>
        <v>1.5903500000000001E-2</v>
      </c>
      <c r="J71" s="299">
        <v>0</v>
      </c>
      <c r="K71" s="300">
        <f>E71*J71</f>
        <v>0</v>
      </c>
      <c r="O71" s="292">
        <v>2</v>
      </c>
      <c r="AA71" s="261">
        <v>1</v>
      </c>
      <c r="AB71" s="261">
        <v>7</v>
      </c>
      <c r="AC71" s="261">
        <v>7</v>
      </c>
      <c r="AZ71" s="261">
        <v>2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1</v>
      </c>
      <c r="CB71" s="292">
        <v>7</v>
      </c>
    </row>
    <row r="72" spans="1:80" x14ac:dyDescent="0.2">
      <c r="A72" s="293">
        <v>47</v>
      </c>
      <c r="B72" s="294" t="s">
        <v>520</v>
      </c>
      <c r="C72" s="295" t="s">
        <v>521</v>
      </c>
      <c r="D72" s="296" t="s">
        <v>12</v>
      </c>
      <c r="E72" s="297"/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/>
      <c r="K72" s="300">
        <f>E72*J72</f>
        <v>0</v>
      </c>
      <c r="O72" s="292">
        <v>2</v>
      </c>
      <c r="AA72" s="261">
        <v>7</v>
      </c>
      <c r="AB72" s="261">
        <v>1002</v>
      </c>
      <c r="AC72" s="261">
        <v>5</v>
      </c>
      <c r="AZ72" s="261">
        <v>2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7</v>
      </c>
      <c r="CB72" s="292">
        <v>1002</v>
      </c>
    </row>
    <row r="73" spans="1:80" x14ac:dyDescent="0.2">
      <c r="A73" s="302"/>
      <c r="B73" s="303" t="s">
        <v>101</v>
      </c>
      <c r="C73" s="304" t="s">
        <v>517</v>
      </c>
      <c r="D73" s="305"/>
      <c r="E73" s="306"/>
      <c r="F73" s="307"/>
      <c r="G73" s="308">
        <f>SUM(G70:G72)</f>
        <v>0</v>
      </c>
      <c r="H73" s="309"/>
      <c r="I73" s="310">
        <f>SUM(I70:I72)</f>
        <v>1.5903500000000001E-2</v>
      </c>
      <c r="J73" s="309"/>
      <c r="K73" s="310">
        <f>SUM(K70:K72)</f>
        <v>0</v>
      </c>
      <c r="O73" s="292">
        <v>4</v>
      </c>
      <c r="BA73" s="311">
        <f>SUM(BA70:BA72)</f>
        <v>0</v>
      </c>
      <c r="BB73" s="311">
        <f>SUM(BB70:BB72)</f>
        <v>0</v>
      </c>
      <c r="BC73" s="311">
        <f>SUM(BC70:BC72)</f>
        <v>0</v>
      </c>
      <c r="BD73" s="311">
        <f>SUM(BD70:BD72)</f>
        <v>0</v>
      </c>
      <c r="BE73" s="311">
        <f>SUM(BE70:BE72)</f>
        <v>0</v>
      </c>
    </row>
    <row r="74" spans="1:80" x14ac:dyDescent="0.2">
      <c r="A74" s="282" t="s">
        <v>97</v>
      </c>
      <c r="B74" s="283" t="s">
        <v>275</v>
      </c>
      <c r="C74" s="284" t="s">
        <v>276</v>
      </c>
      <c r="D74" s="285"/>
      <c r="E74" s="286"/>
      <c r="F74" s="286"/>
      <c r="G74" s="287"/>
      <c r="H74" s="288"/>
      <c r="I74" s="289"/>
      <c r="J74" s="290"/>
      <c r="K74" s="291"/>
      <c r="O74" s="292">
        <v>1</v>
      </c>
    </row>
    <row r="75" spans="1:80" ht="22.5" x14ac:dyDescent="0.2">
      <c r="A75" s="293">
        <v>48</v>
      </c>
      <c r="B75" s="294" t="s">
        <v>278</v>
      </c>
      <c r="C75" s="295" t="s">
        <v>279</v>
      </c>
      <c r="D75" s="296" t="s">
        <v>136</v>
      </c>
      <c r="E75" s="297">
        <v>79.63</v>
      </c>
      <c r="F75" s="297">
        <v>0</v>
      </c>
      <c r="G75" s="298">
        <f>E75*F75</f>
        <v>0</v>
      </c>
      <c r="H75" s="299">
        <v>4.3699999999999998E-3</v>
      </c>
      <c r="I75" s="300">
        <f>E75*H75</f>
        <v>0.34798309999999993</v>
      </c>
      <c r="J75" s="299">
        <v>0</v>
      </c>
      <c r="K75" s="300">
        <f>E75*J75</f>
        <v>0</v>
      </c>
      <c r="O75" s="292">
        <v>2</v>
      </c>
      <c r="AA75" s="261">
        <v>1</v>
      </c>
      <c r="AB75" s="261">
        <v>7</v>
      </c>
      <c r="AC75" s="261">
        <v>7</v>
      </c>
      <c r="AZ75" s="261">
        <v>2</v>
      </c>
      <c r="BA75" s="261">
        <f>IF(AZ75=1,G75,0)</f>
        <v>0</v>
      </c>
      <c r="BB75" s="261">
        <f>IF(AZ75=2,G75,0)</f>
        <v>0</v>
      </c>
      <c r="BC75" s="261">
        <f>IF(AZ75=3,G75,0)</f>
        <v>0</v>
      </c>
      <c r="BD75" s="261">
        <f>IF(AZ75=4,G75,0)</f>
        <v>0</v>
      </c>
      <c r="BE75" s="261">
        <f>IF(AZ75=5,G75,0)</f>
        <v>0</v>
      </c>
      <c r="CA75" s="292">
        <v>1</v>
      </c>
      <c r="CB75" s="292">
        <v>7</v>
      </c>
    </row>
    <row r="76" spans="1:80" x14ac:dyDescent="0.2">
      <c r="A76" s="293">
        <v>49</v>
      </c>
      <c r="B76" s="294" t="s">
        <v>280</v>
      </c>
      <c r="C76" s="295" t="s">
        <v>281</v>
      </c>
      <c r="D76" s="296" t="s">
        <v>136</v>
      </c>
      <c r="E76" s="297">
        <v>79.63</v>
      </c>
      <c r="F76" s="297">
        <v>0</v>
      </c>
      <c r="G76" s="298">
        <f>E76*F76</f>
        <v>0</v>
      </c>
      <c r="H76" s="299">
        <v>0</v>
      </c>
      <c r="I76" s="300">
        <f>E76*H76</f>
        <v>0</v>
      </c>
      <c r="J76" s="299">
        <v>-1.3500000000000001E-3</v>
      </c>
      <c r="K76" s="300">
        <f>E76*J76</f>
        <v>-0.1075005</v>
      </c>
      <c r="O76" s="292">
        <v>2</v>
      </c>
      <c r="AA76" s="261">
        <v>1</v>
      </c>
      <c r="AB76" s="261">
        <v>7</v>
      </c>
      <c r="AC76" s="261">
        <v>7</v>
      </c>
      <c r="AZ76" s="261">
        <v>2</v>
      </c>
      <c r="BA76" s="261">
        <f>IF(AZ76=1,G76,0)</f>
        <v>0</v>
      </c>
      <c r="BB76" s="261">
        <f>IF(AZ76=2,G76,0)</f>
        <v>0</v>
      </c>
      <c r="BC76" s="261">
        <f>IF(AZ76=3,G76,0)</f>
        <v>0</v>
      </c>
      <c r="BD76" s="261">
        <f>IF(AZ76=4,G76,0)</f>
        <v>0</v>
      </c>
      <c r="BE76" s="261">
        <f>IF(AZ76=5,G76,0)</f>
        <v>0</v>
      </c>
      <c r="CA76" s="292">
        <v>1</v>
      </c>
      <c r="CB76" s="292">
        <v>7</v>
      </c>
    </row>
    <row r="77" spans="1:80" x14ac:dyDescent="0.2">
      <c r="A77" s="293">
        <v>50</v>
      </c>
      <c r="B77" s="294" t="s">
        <v>286</v>
      </c>
      <c r="C77" s="295" t="s">
        <v>287</v>
      </c>
      <c r="D77" s="296" t="s">
        <v>12</v>
      </c>
      <c r="E77" s="297"/>
      <c r="F77" s="297">
        <v>0</v>
      </c>
      <c r="G77" s="298">
        <f>E77*F77</f>
        <v>0</v>
      </c>
      <c r="H77" s="299">
        <v>0</v>
      </c>
      <c r="I77" s="300">
        <f>E77*H77</f>
        <v>0</v>
      </c>
      <c r="J77" s="299"/>
      <c r="K77" s="300">
        <f>E77*J77</f>
        <v>0</v>
      </c>
      <c r="O77" s="292">
        <v>2</v>
      </c>
      <c r="AA77" s="261">
        <v>7</v>
      </c>
      <c r="AB77" s="261">
        <v>1002</v>
      </c>
      <c r="AC77" s="261">
        <v>5</v>
      </c>
      <c r="AZ77" s="261">
        <v>2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7</v>
      </c>
      <c r="CB77" s="292">
        <v>1002</v>
      </c>
    </row>
    <row r="78" spans="1:80" x14ac:dyDescent="0.2">
      <c r="A78" s="293">
        <v>51</v>
      </c>
      <c r="B78" s="294" t="s">
        <v>224</v>
      </c>
      <c r="C78" s="295" t="s">
        <v>225</v>
      </c>
      <c r="D78" s="296" t="s">
        <v>226</v>
      </c>
      <c r="E78" s="297">
        <v>0.1075005</v>
      </c>
      <c r="F78" s="297">
        <v>0</v>
      </c>
      <c r="G78" s="298">
        <f>E78*F78</f>
        <v>0</v>
      </c>
      <c r="H78" s="299">
        <v>0</v>
      </c>
      <c r="I78" s="300">
        <f>E78*H78</f>
        <v>0</v>
      </c>
      <c r="J78" s="299"/>
      <c r="K78" s="300">
        <f>E78*J78</f>
        <v>0</v>
      </c>
      <c r="O78" s="292">
        <v>2</v>
      </c>
      <c r="AA78" s="261">
        <v>8</v>
      </c>
      <c r="AB78" s="261">
        <v>0</v>
      </c>
      <c r="AC78" s="261">
        <v>3</v>
      </c>
      <c r="AZ78" s="261">
        <v>2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8</v>
      </c>
      <c r="CB78" s="292">
        <v>0</v>
      </c>
    </row>
    <row r="79" spans="1:80" x14ac:dyDescent="0.2">
      <c r="A79" s="293">
        <v>52</v>
      </c>
      <c r="B79" s="294" t="s">
        <v>227</v>
      </c>
      <c r="C79" s="295" t="s">
        <v>228</v>
      </c>
      <c r="D79" s="296" t="s">
        <v>226</v>
      </c>
      <c r="E79" s="297">
        <v>0.1075005</v>
      </c>
      <c r="F79" s="297">
        <v>0</v>
      </c>
      <c r="G79" s="298">
        <f>E79*F79</f>
        <v>0</v>
      </c>
      <c r="H79" s="299">
        <v>0</v>
      </c>
      <c r="I79" s="300">
        <f>E79*H79</f>
        <v>0</v>
      </c>
      <c r="J79" s="299"/>
      <c r="K79" s="300">
        <f>E79*J79</f>
        <v>0</v>
      </c>
      <c r="O79" s="292">
        <v>2</v>
      </c>
      <c r="AA79" s="261">
        <v>8</v>
      </c>
      <c r="AB79" s="261">
        <v>1</v>
      </c>
      <c r="AC79" s="261">
        <v>3</v>
      </c>
      <c r="AZ79" s="261">
        <v>2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8</v>
      </c>
      <c r="CB79" s="292">
        <v>1</v>
      </c>
    </row>
    <row r="80" spans="1:80" x14ac:dyDescent="0.2">
      <c r="A80" s="293">
        <v>53</v>
      </c>
      <c r="B80" s="294" t="s">
        <v>229</v>
      </c>
      <c r="C80" s="295" t="s">
        <v>230</v>
      </c>
      <c r="D80" s="296" t="s">
        <v>226</v>
      </c>
      <c r="E80" s="297">
        <v>1.075005</v>
      </c>
      <c r="F80" s="297">
        <v>0</v>
      </c>
      <c r="G80" s="298">
        <f>E80*F80</f>
        <v>0</v>
      </c>
      <c r="H80" s="299">
        <v>0</v>
      </c>
      <c r="I80" s="300">
        <f>E80*H80</f>
        <v>0</v>
      </c>
      <c r="J80" s="299"/>
      <c r="K80" s="300">
        <f>E80*J80</f>
        <v>0</v>
      </c>
      <c r="O80" s="292">
        <v>2</v>
      </c>
      <c r="AA80" s="261">
        <v>8</v>
      </c>
      <c r="AB80" s="261">
        <v>1</v>
      </c>
      <c r="AC80" s="261">
        <v>3</v>
      </c>
      <c r="AZ80" s="261">
        <v>2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8</v>
      </c>
      <c r="CB80" s="292">
        <v>1</v>
      </c>
    </row>
    <row r="81" spans="1:80" x14ac:dyDescent="0.2">
      <c r="A81" s="293">
        <v>54</v>
      </c>
      <c r="B81" s="294" t="s">
        <v>231</v>
      </c>
      <c r="C81" s="295" t="s">
        <v>232</v>
      </c>
      <c r="D81" s="296" t="s">
        <v>226</v>
      </c>
      <c r="E81" s="297">
        <v>0.1075005</v>
      </c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8</v>
      </c>
      <c r="AB81" s="261">
        <v>1</v>
      </c>
      <c r="AC81" s="261">
        <v>3</v>
      </c>
      <c r="AZ81" s="261">
        <v>2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8</v>
      </c>
      <c r="CB81" s="292">
        <v>1</v>
      </c>
    </row>
    <row r="82" spans="1:80" x14ac:dyDescent="0.2">
      <c r="A82" s="293">
        <v>55</v>
      </c>
      <c r="B82" s="294" t="s">
        <v>233</v>
      </c>
      <c r="C82" s="295" t="s">
        <v>234</v>
      </c>
      <c r="D82" s="296" t="s">
        <v>226</v>
      </c>
      <c r="E82" s="297">
        <v>0.3225015</v>
      </c>
      <c r="F82" s="297">
        <v>0</v>
      </c>
      <c r="G82" s="298">
        <f>E82*F82</f>
        <v>0</v>
      </c>
      <c r="H82" s="299">
        <v>0</v>
      </c>
      <c r="I82" s="300">
        <f>E82*H82</f>
        <v>0</v>
      </c>
      <c r="J82" s="299"/>
      <c r="K82" s="300">
        <f>E82*J82</f>
        <v>0</v>
      </c>
      <c r="O82" s="292">
        <v>2</v>
      </c>
      <c r="AA82" s="261">
        <v>8</v>
      </c>
      <c r="AB82" s="261">
        <v>1</v>
      </c>
      <c r="AC82" s="261">
        <v>3</v>
      </c>
      <c r="AZ82" s="261">
        <v>2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8</v>
      </c>
      <c r="CB82" s="292">
        <v>1</v>
      </c>
    </row>
    <row r="83" spans="1:80" x14ac:dyDescent="0.2">
      <c r="A83" s="302"/>
      <c r="B83" s="303" t="s">
        <v>101</v>
      </c>
      <c r="C83" s="304" t="s">
        <v>277</v>
      </c>
      <c r="D83" s="305"/>
      <c r="E83" s="306"/>
      <c r="F83" s="307"/>
      <c r="G83" s="308">
        <f>SUM(G74:G82)</f>
        <v>0</v>
      </c>
      <c r="H83" s="309"/>
      <c r="I83" s="310">
        <f>SUM(I74:I82)</f>
        <v>0.34798309999999993</v>
      </c>
      <c r="J83" s="309"/>
      <c r="K83" s="310">
        <f>SUM(K74:K82)</f>
        <v>-0.1075005</v>
      </c>
      <c r="O83" s="292">
        <v>4</v>
      </c>
      <c r="BA83" s="311">
        <f>SUM(BA74:BA82)</f>
        <v>0</v>
      </c>
      <c r="BB83" s="311">
        <f>SUM(BB74:BB82)</f>
        <v>0</v>
      </c>
      <c r="BC83" s="311">
        <f>SUM(BC74:BC82)</f>
        <v>0</v>
      </c>
      <c r="BD83" s="311">
        <f>SUM(BD74:BD82)</f>
        <v>0</v>
      </c>
      <c r="BE83" s="311">
        <f>SUM(BE74:BE82)</f>
        <v>0</v>
      </c>
    </row>
    <row r="84" spans="1:80" x14ac:dyDescent="0.2">
      <c r="E84" s="261"/>
    </row>
    <row r="85" spans="1:80" x14ac:dyDescent="0.2">
      <c r="E85" s="261"/>
    </row>
    <row r="86" spans="1:80" x14ac:dyDescent="0.2">
      <c r="E86" s="261"/>
    </row>
    <row r="87" spans="1:80" x14ac:dyDescent="0.2">
      <c r="E87" s="261"/>
    </row>
    <row r="88" spans="1:80" x14ac:dyDescent="0.2">
      <c r="E88" s="261"/>
    </row>
    <row r="89" spans="1:80" x14ac:dyDescent="0.2">
      <c r="E89" s="261"/>
    </row>
    <row r="90" spans="1:80" x14ac:dyDescent="0.2">
      <c r="E90" s="261"/>
    </row>
    <row r="91" spans="1:80" x14ac:dyDescent="0.2">
      <c r="E91" s="261"/>
    </row>
    <row r="92" spans="1:80" x14ac:dyDescent="0.2">
      <c r="E92" s="261"/>
    </row>
    <row r="93" spans="1:80" x14ac:dyDescent="0.2">
      <c r="E93" s="261"/>
    </row>
    <row r="94" spans="1:80" x14ac:dyDescent="0.2">
      <c r="E94" s="261"/>
    </row>
    <row r="95" spans="1:80" x14ac:dyDescent="0.2">
      <c r="E95" s="261"/>
    </row>
    <row r="96" spans="1:80" x14ac:dyDescent="0.2">
      <c r="E96" s="261"/>
    </row>
    <row r="97" spans="1:7" x14ac:dyDescent="0.2">
      <c r="E97" s="261"/>
    </row>
    <row r="98" spans="1:7" x14ac:dyDescent="0.2">
      <c r="E98" s="261"/>
    </row>
    <row r="99" spans="1:7" x14ac:dyDescent="0.2">
      <c r="E99" s="261"/>
    </row>
    <row r="100" spans="1:7" x14ac:dyDescent="0.2">
      <c r="E100" s="261"/>
    </row>
    <row r="101" spans="1:7" x14ac:dyDescent="0.2">
      <c r="E101" s="261"/>
    </row>
    <row r="102" spans="1:7" x14ac:dyDescent="0.2">
      <c r="E102" s="261"/>
    </row>
    <row r="103" spans="1:7" x14ac:dyDescent="0.2">
      <c r="E103" s="261"/>
    </row>
    <row r="104" spans="1:7" x14ac:dyDescent="0.2">
      <c r="E104" s="261"/>
    </row>
    <row r="105" spans="1:7" x14ac:dyDescent="0.2">
      <c r="E105" s="261"/>
    </row>
    <row r="106" spans="1:7" x14ac:dyDescent="0.2">
      <c r="E106" s="261"/>
    </row>
    <row r="107" spans="1:7" x14ac:dyDescent="0.2">
      <c r="A107" s="301"/>
      <c r="B107" s="301"/>
      <c r="C107" s="301"/>
      <c r="D107" s="301"/>
      <c r="E107" s="301"/>
      <c r="F107" s="301"/>
      <c r="G107" s="301"/>
    </row>
    <row r="108" spans="1:7" x14ac:dyDescent="0.2">
      <c r="A108" s="301"/>
      <c r="B108" s="301"/>
      <c r="C108" s="301"/>
      <c r="D108" s="301"/>
      <c r="E108" s="301"/>
      <c r="F108" s="301"/>
      <c r="G108" s="301"/>
    </row>
    <row r="109" spans="1:7" x14ac:dyDescent="0.2">
      <c r="A109" s="301"/>
      <c r="B109" s="301"/>
      <c r="C109" s="301"/>
      <c r="D109" s="301"/>
      <c r="E109" s="301"/>
      <c r="F109" s="301"/>
      <c r="G109" s="301"/>
    </row>
    <row r="110" spans="1:7" x14ac:dyDescent="0.2">
      <c r="A110" s="301"/>
      <c r="B110" s="301"/>
      <c r="C110" s="301"/>
      <c r="D110" s="301"/>
      <c r="E110" s="301"/>
      <c r="F110" s="301"/>
      <c r="G110" s="301"/>
    </row>
    <row r="111" spans="1:7" x14ac:dyDescent="0.2">
      <c r="E111" s="261"/>
    </row>
    <row r="112" spans="1:7" x14ac:dyDescent="0.2">
      <c r="E112" s="261"/>
    </row>
    <row r="113" spans="5:5" x14ac:dyDescent="0.2">
      <c r="E113" s="261"/>
    </row>
    <row r="114" spans="5:5" x14ac:dyDescent="0.2">
      <c r="E114" s="261"/>
    </row>
    <row r="115" spans="5:5" x14ac:dyDescent="0.2">
      <c r="E115" s="261"/>
    </row>
    <row r="116" spans="5:5" x14ac:dyDescent="0.2">
      <c r="E116" s="261"/>
    </row>
    <row r="117" spans="5:5" x14ac:dyDescent="0.2">
      <c r="E117" s="261"/>
    </row>
    <row r="118" spans="5:5" x14ac:dyDescent="0.2">
      <c r="E118" s="261"/>
    </row>
    <row r="119" spans="5:5" x14ac:dyDescent="0.2">
      <c r="E119" s="261"/>
    </row>
    <row r="120" spans="5:5" x14ac:dyDescent="0.2">
      <c r="E120" s="261"/>
    </row>
    <row r="121" spans="5:5" x14ac:dyDescent="0.2">
      <c r="E121" s="261"/>
    </row>
    <row r="122" spans="5:5" x14ac:dyDescent="0.2">
      <c r="E122" s="261"/>
    </row>
    <row r="123" spans="5:5" x14ac:dyDescent="0.2">
      <c r="E123" s="261"/>
    </row>
    <row r="124" spans="5:5" x14ac:dyDescent="0.2">
      <c r="E124" s="261"/>
    </row>
    <row r="125" spans="5:5" x14ac:dyDescent="0.2">
      <c r="E125" s="261"/>
    </row>
    <row r="126" spans="5:5" x14ac:dyDescent="0.2">
      <c r="E126" s="261"/>
    </row>
    <row r="127" spans="5:5" x14ac:dyDescent="0.2">
      <c r="E127" s="261"/>
    </row>
    <row r="128" spans="5:5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E140" s="261"/>
    </row>
    <row r="141" spans="1:7" x14ac:dyDescent="0.2">
      <c r="E141" s="261"/>
    </row>
    <row r="142" spans="1:7" x14ac:dyDescent="0.2">
      <c r="A142" s="312"/>
      <c r="B142" s="312"/>
    </row>
    <row r="143" spans="1:7" x14ac:dyDescent="0.2">
      <c r="A143" s="301"/>
      <c r="B143" s="301"/>
      <c r="C143" s="313"/>
      <c r="D143" s="313"/>
      <c r="E143" s="314"/>
      <c r="F143" s="313"/>
      <c r="G143" s="315"/>
    </row>
    <row r="144" spans="1:7" x14ac:dyDescent="0.2">
      <c r="A144" s="316"/>
      <c r="B144" s="316"/>
      <c r="C144" s="301"/>
      <c r="D144" s="301"/>
      <c r="E144" s="317"/>
      <c r="F144" s="301"/>
      <c r="G144" s="301"/>
    </row>
    <row r="145" spans="1:7" x14ac:dyDescent="0.2">
      <c r="A145" s="301"/>
      <c r="B145" s="301"/>
      <c r="C145" s="301"/>
      <c r="D145" s="301"/>
      <c r="E145" s="317"/>
      <c r="F145" s="301"/>
      <c r="G145" s="301"/>
    </row>
    <row r="146" spans="1:7" x14ac:dyDescent="0.2">
      <c r="A146" s="301"/>
      <c r="B146" s="301"/>
      <c r="C146" s="301"/>
      <c r="D146" s="301"/>
      <c r="E146" s="317"/>
      <c r="F146" s="301"/>
      <c r="G146" s="301"/>
    </row>
    <row r="147" spans="1:7" x14ac:dyDescent="0.2">
      <c r="A147" s="301"/>
      <c r="B147" s="301"/>
      <c r="C147" s="301"/>
      <c r="D147" s="301"/>
      <c r="E147" s="317"/>
      <c r="F147" s="301"/>
      <c r="G147" s="301"/>
    </row>
    <row r="148" spans="1:7" x14ac:dyDescent="0.2">
      <c r="A148" s="301"/>
      <c r="B148" s="301"/>
      <c r="C148" s="301"/>
      <c r="D148" s="301"/>
      <c r="E148" s="317"/>
      <c r="F148" s="301"/>
      <c r="G148" s="301"/>
    </row>
    <row r="149" spans="1:7" x14ac:dyDescent="0.2">
      <c r="A149" s="301"/>
      <c r="B149" s="301"/>
      <c r="C149" s="301"/>
      <c r="D149" s="301"/>
      <c r="E149" s="317"/>
      <c r="F149" s="301"/>
      <c r="G149" s="301"/>
    </row>
    <row r="150" spans="1:7" x14ac:dyDescent="0.2">
      <c r="A150" s="301"/>
      <c r="B150" s="301"/>
      <c r="C150" s="301"/>
      <c r="D150" s="301"/>
      <c r="E150" s="317"/>
      <c r="F150" s="301"/>
      <c r="G150" s="301"/>
    </row>
    <row r="151" spans="1:7" x14ac:dyDescent="0.2">
      <c r="A151" s="301"/>
      <c r="B151" s="301"/>
      <c r="C151" s="301"/>
      <c r="D151" s="301"/>
      <c r="E151" s="317"/>
      <c r="F151" s="301"/>
      <c r="G151" s="301"/>
    </row>
    <row r="152" spans="1:7" x14ac:dyDescent="0.2">
      <c r="A152" s="301"/>
      <c r="B152" s="301"/>
      <c r="C152" s="301"/>
      <c r="D152" s="301"/>
      <c r="E152" s="317"/>
      <c r="F152" s="301"/>
      <c r="G152" s="301"/>
    </row>
    <row r="153" spans="1:7" x14ac:dyDescent="0.2">
      <c r="A153" s="301"/>
      <c r="B153" s="301"/>
      <c r="C153" s="301"/>
      <c r="D153" s="301"/>
      <c r="E153" s="317"/>
      <c r="F153" s="301"/>
      <c r="G153" s="301"/>
    </row>
    <row r="154" spans="1:7" x14ac:dyDescent="0.2">
      <c r="A154" s="301"/>
      <c r="B154" s="301"/>
      <c r="C154" s="301"/>
      <c r="D154" s="301"/>
      <c r="E154" s="317"/>
      <c r="F154" s="301"/>
      <c r="G154" s="301"/>
    </row>
    <row r="155" spans="1:7" x14ac:dyDescent="0.2">
      <c r="A155" s="301"/>
      <c r="B155" s="301"/>
      <c r="C155" s="301"/>
      <c r="D155" s="301"/>
      <c r="E155" s="317"/>
      <c r="F155" s="301"/>
      <c r="G155" s="301"/>
    </row>
    <row r="156" spans="1:7" x14ac:dyDescent="0.2">
      <c r="A156" s="301"/>
      <c r="B156" s="301"/>
      <c r="C156" s="301"/>
      <c r="D156" s="301"/>
      <c r="E156" s="317"/>
      <c r="F156" s="301"/>
      <c r="G156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323</v>
      </c>
      <c r="D2" s="105" t="s">
        <v>324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502</v>
      </c>
      <c r="B5" s="118"/>
      <c r="C5" s="119" t="s">
        <v>503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'02 2 Rek'!E14</f>
        <v>0</v>
      </c>
      <c r="D15" s="160" t="str">
        <f>'02 2 Rek'!A19</f>
        <v>Ztížené výrobní podmínky</v>
      </c>
      <c r="E15" s="161"/>
      <c r="F15" s="162"/>
      <c r="G15" s="159">
        <f>'02 2 Rek'!I19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'02 2 Rek'!F14</f>
        <v>0</v>
      </c>
      <c r="D16" s="109" t="str">
        <f>'02 2 Rek'!A20</f>
        <v>Oborová přirážka</v>
      </c>
      <c r="E16" s="163"/>
      <c r="F16" s="164"/>
      <c r="G16" s="159">
        <f>'02 2 Rek'!I20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'02 2 Rek'!H14</f>
        <v>0</v>
      </c>
      <c r="D17" s="109" t="str">
        <f>'02 2 Rek'!A21</f>
        <v>Přesun stavebních kapacit</v>
      </c>
      <c r="E17" s="163"/>
      <c r="F17" s="164"/>
      <c r="G17" s="159">
        <f>'02 2 Rek'!I21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'02 2 Rek'!G14</f>
        <v>0</v>
      </c>
      <c r="D18" s="109" t="str">
        <f>'02 2 Rek'!A22</f>
        <v>Mimostaveništní doprava</v>
      </c>
      <c r="E18" s="163"/>
      <c r="F18" s="164"/>
      <c r="G18" s="159">
        <f>'02 2 Rek'!I22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'02 2 Rek'!A23</f>
        <v>Zařízení staveniště</v>
      </c>
      <c r="E19" s="163"/>
      <c r="F19" s="164"/>
      <c r="G19" s="159">
        <f>'02 2 Rek'!I23</f>
        <v>0</v>
      </c>
    </row>
    <row r="20" spans="1:7" ht="15.95" customHeight="1" x14ac:dyDescent="0.2">
      <c r="A20" s="167"/>
      <c r="B20" s="158"/>
      <c r="C20" s="159"/>
      <c r="D20" s="109" t="str">
        <f>'02 2 Rek'!A24</f>
        <v>Provoz investora</v>
      </c>
      <c r="E20" s="163"/>
      <c r="F20" s="164"/>
      <c r="G20" s="159">
        <f>'02 2 Rek'!I24</f>
        <v>0</v>
      </c>
    </row>
    <row r="21" spans="1:7" ht="15.95" customHeight="1" x14ac:dyDescent="0.2">
      <c r="A21" s="167" t="s">
        <v>29</v>
      </c>
      <c r="B21" s="158"/>
      <c r="C21" s="159">
        <f>'02 2 Rek'!I14</f>
        <v>0</v>
      </c>
      <c r="D21" s="109" t="str">
        <f>'02 2 Rek'!A25</f>
        <v>Kompletační činnost (IČD)</v>
      </c>
      <c r="E21" s="163"/>
      <c r="F21" s="164"/>
      <c r="G21" s="159">
        <f>'02 2 Rek'!I25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'02 2 Rek'!H27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E78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323</v>
      </c>
      <c r="I1" s="212"/>
    </row>
    <row r="2" spans="1:57" ht="13.5" thickBot="1" x14ac:dyDescent="0.25">
      <c r="A2" s="213" t="s">
        <v>76</v>
      </c>
      <c r="B2" s="214"/>
      <c r="C2" s="215" t="s">
        <v>504</v>
      </c>
      <c r="D2" s="216"/>
      <c r="E2" s="217"/>
      <c r="F2" s="216"/>
      <c r="G2" s="218" t="s">
        <v>324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18" t="str">
        <f>'02 2 Pol'!B7</f>
        <v>95</v>
      </c>
      <c r="B7" s="70" t="str">
        <f>'02 2 Pol'!C7</f>
        <v>Dokončovací konstrukce na pozemních stavbách</v>
      </c>
      <c r="D7" s="230"/>
      <c r="E7" s="319">
        <f>'02 2 Pol'!BA11</f>
        <v>0</v>
      </c>
      <c r="F7" s="320">
        <f>'02 2 Pol'!BB11</f>
        <v>0</v>
      </c>
      <c r="G7" s="320">
        <f>'02 2 Pol'!BC11</f>
        <v>0</v>
      </c>
      <c r="H7" s="320">
        <f>'02 2 Pol'!BD11</f>
        <v>0</v>
      </c>
      <c r="I7" s="321">
        <f>'02 2 Pol'!BE11</f>
        <v>0</v>
      </c>
    </row>
    <row r="8" spans="1:57" s="137" customFormat="1" x14ac:dyDescent="0.2">
      <c r="A8" s="318" t="str">
        <f>'02 2 Pol'!B12</f>
        <v>99</v>
      </c>
      <c r="B8" s="70" t="str">
        <f>'02 2 Pol'!C12</f>
        <v>Staveništní přesun hmot</v>
      </c>
      <c r="D8" s="230"/>
      <c r="E8" s="319">
        <f>'02 2 Pol'!BA14</f>
        <v>0</v>
      </c>
      <c r="F8" s="320">
        <f>'02 2 Pol'!BB14</f>
        <v>0</v>
      </c>
      <c r="G8" s="320">
        <f>'02 2 Pol'!BC14</f>
        <v>0</v>
      </c>
      <c r="H8" s="320">
        <f>'02 2 Pol'!BD14</f>
        <v>0</v>
      </c>
      <c r="I8" s="321">
        <f>'02 2 Pol'!BE14</f>
        <v>0</v>
      </c>
    </row>
    <row r="9" spans="1:57" s="137" customFormat="1" x14ac:dyDescent="0.2">
      <c r="A9" s="318" t="str">
        <f>'02 2 Pol'!B15</f>
        <v>712</v>
      </c>
      <c r="B9" s="70" t="str">
        <f>'02 2 Pol'!C15</f>
        <v>Živičné krytiny</v>
      </c>
      <c r="D9" s="230"/>
      <c r="E9" s="319">
        <f>'02 2 Pol'!BA32</f>
        <v>0</v>
      </c>
      <c r="F9" s="320">
        <f>'02 2 Pol'!BB32</f>
        <v>0</v>
      </c>
      <c r="G9" s="320">
        <f>'02 2 Pol'!BC32</f>
        <v>0</v>
      </c>
      <c r="H9" s="320">
        <f>'02 2 Pol'!BD32</f>
        <v>0</v>
      </c>
      <c r="I9" s="321">
        <f>'02 2 Pol'!BE32</f>
        <v>0</v>
      </c>
    </row>
    <row r="10" spans="1:57" s="137" customFormat="1" x14ac:dyDescent="0.2">
      <c r="A10" s="318" t="str">
        <f>'02 2 Pol'!B33</f>
        <v>713</v>
      </c>
      <c r="B10" s="70" t="str">
        <f>'02 2 Pol'!C33</f>
        <v>Izolace tepelné</v>
      </c>
      <c r="D10" s="230"/>
      <c r="E10" s="319">
        <f>'02 2 Pol'!BA45</f>
        <v>0</v>
      </c>
      <c r="F10" s="320">
        <f>'02 2 Pol'!BB45</f>
        <v>0</v>
      </c>
      <c r="G10" s="320">
        <f>'02 2 Pol'!BC45</f>
        <v>0</v>
      </c>
      <c r="H10" s="320">
        <f>'02 2 Pol'!BD45</f>
        <v>0</v>
      </c>
      <c r="I10" s="321">
        <f>'02 2 Pol'!BE45</f>
        <v>0</v>
      </c>
    </row>
    <row r="11" spans="1:57" s="137" customFormat="1" x14ac:dyDescent="0.2">
      <c r="A11" s="318" t="str">
        <f>'02 2 Pol'!B46</f>
        <v>720</v>
      </c>
      <c r="B11" s="70" t="str">
        <f>'02 2 Pol'!C46</f>
        <v>Zdravotechnická instalace</v>
      </c>
      <c r="D11" s="230"/>
      <c r="E11" s="319">
        <f>'02 2 Pol'!BA57</f>
        <v>0</v>
      </c>
      <c r="F11" s="320">
        <f>'02 2 Pol'!BB57</f>
        <v>0</v>
      </c>
      <c r="G11" s="320">
        <f>'02 2 Pol'!BC57</f>
        <v>0</v>
      </c>
      <c r="H11" s="320">
        <f>'02 2 Pol'!BD57</f>
        <v>0</v>
      </c>
      <c r="I11" s="321">
        <f>'02 2 Pol'!BE57</f>
        <v>0</v>
      </c>
    </row>
    <row r="12" spans="1:57" s="137" customFormat="1" x14ac:dyDescent="0.2">
      <c r="A12" s="318" t="str">
        <f>'02 2 Pol'!B58</f>
        <v>762</v>
      </c>
      <c r="B12" s="70" t="str">
        <f>'02 2 Pol'!C58</f>
        <v>Konstrukce tesařské</v>
      </c>
      <c r="D12" s="230"/>
      <c r="E12" s="319">
        <f>'02 2 Pol'!BA69</f>
        <v>0</v>
      </c>
      <c r="F12" s="320">
        <f>'02 2 Pol'!BB69</f>
        <v>0</v>
      </c>
      <c r="G12" s="320">
        <f>'02 2 Pol'!BC69</f>
        <v>0</v>
      </c>
      <c r="H12" s="320">
        <f>'02 2 Pol'!BD69</f>
        <v>0</v>
      </c>
      <c r="I12" s="321">
        <f>'02 2 Pol'!BE69</f>
        <v>0</v>
      </c>
    </row>
    <row r="13" spans="1:57" s="137" customFormat="1" ht="13.5" thickBot="1" x14ac:dyDescent="0.25">
      <c r="A13" s="318" t="str">
        <f>'02 2 Pol'!B70</f>
        <v>764</v>
      </c>
      <c r="B13" s="70" t="str">
        <f>'02 2 Pol'!C70</f>
        <v>Konstrukce klempířské</v>
      </c>
      <c r="D13" s="230"/>
      <c r="E13" s="319">
        <f>'02 2 Pol'!BA81</f>
        <v>0</v>
      </c>
      <c r="F13" s="320">
        <f>'02 2 Pol'!BB81</f>
        <v>0</v>
      </c>
      <c r="G13" s="320">
        <f>'02 2 Pol'!BC81</f>
        <v>0</v>
      </c>
      <c r="H13" s="320">
        <f>'02 2 Pol'!BD81</f>
        <v>0</v>
      </c>
      <c r="I13" s="321">
        <f>'02 2 Pol'!BE81</f>
        <v>0</v>
      </c>
    </row>
    <row r="14" spans="1:57" s="14" customFormat="1" ht="13.5" thickBot="1" x14ac:dyDescent="0.25">
      <c r="A14" s="231"/>
      <c r="B14" s="232" t="s">
        <v>79</v>
      </c>
      <c r="C14" s="232"/>
      <c r="D14" s="233"/>
      <c r="E14" s="234">
        <f>SUM(E7:E13)</f>
        <v>0</v>
      </c>
      <c r="F14" s="235">
        <f>SUM(F7:F13)</f>
        <v>0</v>
      </c>
      <c r="G14" s="235">
        <f>SUM(G7:G13)</f>
        <v>0</v>
      </c>
      <c r="H14" s="235">
        <f>SUM(H7:H13)</f>
        <v>0</v>
      </c>
      <c r="I14" s="236">
        <f>SUM(I7:I13)</f>
        <v>0</v>
      </c>
    </row>
    <row r="15" spans="1:57" x14ac:dyDescent="0.2">
      <c r="A15" s="137"/>
      <c r="B15" s="137"/>
      <c r="C15" s="137"/>
      <c r="D15" s="137"/>
      <c r="E15" s="137"/>
      <c r="F15" s="137"/>
      <c r="G15" s="137"/>
      <c r="H15" s="137"/>
      <c r="I15" s="137"/>
    </row>
    <row r="16" spans="1:57" ht="19.5" customHeight="1" x14ac:dyDescent="0.25">
      <c r="A16" s="222" t="s">
        <v>80</v>
      </c>
      <c r="B16" s="222"/>
      <c r="C16" s="222"/>
      <c r="D16" s="222"/>
      <c r="E16" s="222"/>
      <c r="F16" s="222"/>
      <c r="G16" s="237"/>
      <c r="H16" s="222"/>
      <c r="I16" s="222"/>
      <c r="BA16" s="143"/>
      <c r="BB16" s="143"/>
      <c r="BC16" s="143"/>
      <c r="BD16" s="143"/>
      <c r="BE16" s="143"/>
    </row>
    <row r="17" spans="1:53" ht="13.5" thickBot="1" x14ac:dyDescent="0.25"/>
    <row r="18" spans="1:53" x14ac:dyDescent="0.2">
      <c r="A18" s="175" t="s">
        <v>81</v>
      </c>
      <c r="B18" s="176"/>
      <c r="C18" s="176"/>
      <c r="D18" s="238"/>
      <c r="E18" s="239" t="s">
        <v>82</v>
      </c>
      <c r="F18" s="240" t="s">
        <v>12</v>
      </c>
      <c r="G18" s="241" t="s">
        <v>83</v>
      </c>
      <c r="H18" s="242"/>
      <c r="I18" s="243" t="s">
        <v>82</v>
      </c>
    </row>
    <row r="19" spans="1:53" x14ac:dyDescent="0.2">
      <c r="A19" s="167" t="s">
        <v>312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313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314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315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3" x14ac:dyDescent="0.2">
      <c r="A23" s="167" t="s">
        <v>316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317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1</v>
      </c>
    </row>
    <row r="25" spans="1:53" x14ac:dyDescent="0.2">
      <c r="A25" s="167" t="s">
        <v>318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x14ac:dyDescent="0.2">
      <c r="A26" s="167" t="s">
        <v>319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2</v>
      </c>
    </row>
    <row r="27" spans="1:53" ht="13.5" thickBot="1" x14ac:dyDescent="0.25">
      <c r="A27" s="250"/>
      <c r="B27" s="251" t="s">
        <v>84</v>
      </c>
      <c r="C27" s="252"/>
      <c r="D27" s="253"/>
      <c r="E27" s="254"/>
      <c r="F27" s="255"/>
      <c r="G27" s="255"/>
      <c r="H27" s="256">
        <f>SUM(I19:I26)</f>
        <v>0</v>
      </c>
      <c r="I27" s="257"/>
    </row>
    <row r="29" spans="1:53" x14ac:dyDescent="0.2">
      <c r="B29" s="14"/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</sheetData>
  <mergeCells count="4">
    <mergeCell ref="A1:B1"/>
    <mergeCell ref="A2:B2"/>
    <mergeCell ref="G2:I2"/>
    <mergeCell ref="H27:I2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B154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'02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504</v>
      </c>
      <c r="D4" s="270"/>
      <c r="E4" s="271" t="str">
        <f>'02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254</v>
      </c>
      <c r="C7" s="284" t="s">
        <v>255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339</v>
      </c>
      <c r="C8" s="295" t="s">
        <v>340</v>
      </c>
      <c r="D8" s="296" t="s">
        <v>116</v>
      </c>
      <c r="E8" s="297">
        <v>21.06</v>
      </c>
      <c r="F8" s="297">
        <v>0</v>
      </c>
      <c r="G8" s="298">
        <f>E8*F8</f>
        <v>0</v>
      </c>
      <c r="H8" s="299">
        <v>4.7499999999999999E-3</v>
      </c>
      <c r="I8" s="300">
        <f>E8*H8</f>
        <v>0.10003499999999999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293">
        <v>2</v>
      </c>
      <c r="B9" s="294" t="s">
        <v>341</v>
      </c>
      <c r="C9" s="295" t="s">
        <v>342</v>
      </c>
      <c r="D9" s="296" t="s">
        <v>212</v>
      </c>
      <c r="E9" s="297">
        <v>666</v>
      </c>
      <c r="F9" s="297">
        <v>0</v>
      </c>
      <c r="G9" s="298">
        <f>E9*F9</f>
        <v>0</v>
      </c>
      <c r="H9" s="299">
        <v>8.2799999999999992E-3</v>
      </c>
      <c r="I9" s="300">
        <f>E9*H9</f>
        <v>5.5144799999999998</v>
      </c>
      <c r="J9" s="299">
        <v>0</v>
      </c>
      <c r="K9" s="300">
        <f>E9*J9</f>
        <v>0</v>
      </c>
      <c r="O9" s="292">
        <v>2</v>
      </c>
      <c r="AA9" s="261">
        <v>1</v>
      </c>
      <c r="AB9" s="261">
        <v>1</v>
      </c>
      <c r="AC9" s="261">
        <v>1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</v>
      </c>
      <c r="CB9" s="292">
        <v>1</v>
      </c>
    </row>
    <row r="10" spans="1:80" x14ac:dyDescent="0.2">
      <c r="A10" s="293">
        <v>3</v>
      </c>
      <c r="B10" s="294" t="s">
        <v>343</v>
      </c>
      <c r="C10" s="295" t="s">
        <v>344</v>
      </c>
      <c r="D10" s="296" t="s">
        <v>212</v>
      </c>
      <c r="E10" s="297">
        <v>432</v>
      </c>
      <c r="F10" s="297">
        <v>0</v>
      </c>
      <c r="G10" s="298">
        <f>E10*F10</f>
        <v>0</v>
      </c>
      <c r="H10" s="299">
        <v>1.4999999999999999E-4</v>
      </c>
      <c r="I10" s="300">
        <f>E10*H10</f>
        <v>6.4799999999999996E-2</v>
      </c>
      <c r="J10" s="299">
        <v>0</v>
      </c>
      <c r="K10" s="300">
        <f>E10*J10</f>
        <v>0</v>
      </c>
      <c r="O10" s="292">
        <v>2</v>
      </c>
      <c r="AA10" s="261">
        <v>1</v>
      </c>
      <c r="AB10" s="261">
        <v>1</v>
      </c>
      <c r="AC10" s="261">
        <v>1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</v>
      </c>
      <c r="CB10" s="292">
        <v>1</v>
      </c>
    </row>
    <row r="11" spans="1:80" x14ac:dyDescent="0.2">
      <c r="A11" s="302"/>
      <c r="B11" s="303" t="s">
        <v>101</v>
      </c>
      <c r="C11" s="304" t="s">
        <v>256</v>
      </c>
      <c r="D11" s="305"/>
      <c r="E11" s="306"/>
      <c r="F11" s="307"/>
      <c r="G11" s="308">
        <f>SUM(G7:G10)</f>
        <v>0</v>
      </c>
      <c r="H11" s="309"/>
      <c r="I11" s="310">
        <f>SUM(I7:I10)</f>
        <v>5.6793149999999999</v>
      </c>
      <c r="J11" s="309"/>
      <c r="K11" s="310">
        <f>SUM(K7:K10)</f>
        <v>0</v>
      </c>
      <c r="O11" s="292">
        <v>4</v>
      </c>
      <c r="BA11" s="311">
        <f>SUM(BA7:BA10)</f>
        <v>0</v>
      </c>
      <c r="BB11" s="311">
        <f>SUM(BB7:BB10)</f>
        <v>0</v>
      </c>
      <c r="BC11" s="311">
        <f>SUM(BC7:BC10)</f>
        <v>0</v>
      </c>
      <c r="BD11" s="311">
        <f>SUM(BD7:BD10)</f>
        <v>0</v>
      </c>
      <c r="BE11" s="311">
        <f>SUM(BE7:BE10)</f>
        <v>0</v>
      </c>
    </row>
    <row r="12" spans="1:80" x14ac:dyDescent="0.2">
      <c r="A12" s="282" t="s">
        <v>97</v>
      </c>
      <c r="B12" s="283" t="s">
        <v>261</v>
      </c>
      <c r="C12" s="284" t="s">
        <v>262</v>
      </c>
      <c r="D12" s="285"/>
      <c r="E12" s="286"/>
      <c r="F12" s="286"/>
      <c r="G12" s="287"/>
      <c r="H12" s="288"/>
      <c r="I12" s="289"/>
      <c r="J12" s="290"/>
      <c r="K12" s="291"/>
      <c r="O12" s="292">
        <v>1</v>
      </c>
    </row>
    <row r="13" spans="1:80" x14ac:dyDescent="0.2">
      <c r="A13" s="293">
        <v>4</v>
      </c>
      <c r="B13" s="294" t="s">
        <v>345</v>
      </c>
      <c r="C13" s="295" t="s">
        <v>346</v>
      </c>
      <c r="D13" s="296" t="s">
        <v>226</v>
      </c>
      <c r="E13" s="297">
        <v>5.6793149999999999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/>
      <c r="K13" s="300">
        <f>E13*J13</f>
        <v>0</v>
      </c>
      <c r="O13" s="292">
        <v>2</v>
      </c>
      <c r="AA13" s="261">
        <v>7</v>
      </c>
      <c r="AB13" s="261">
        <v>1</v>
      </c>
      <c r="AC13" s="261">
        <v>2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7</v>
      </c>
      <c r="CB13" s="292">
        <v>1</v>
      </c>
    </row>
    <row r="14" spans="1:80" x14ac:dyDescent="0.2">
      <c r="A14" s="302"/>
      <c r="B14" s="303" t="s">
        <v>101</v>
      </c>
      <c r="C14" s="304" t="s">
        <v>263</v>
      </c>
      <c r="D14" s="305"/>
      <c r="E14" s="306"/>
      <c r="F14" s="307"/>
      <c r="G14" s="308">
        <f>SUM(G12:G13)</f>
        <v>0</v>
      </c>
      <c r="H14" s="309"/>
      <c r="I14" s="310">
        <f>SUM(I12:I13)</f>
        <v>0</v>
      </c>
      <c r="J14" s="309"/>
      <c r="K14" s="310">
        <f>SUM(K12:K13)</f>
        <v>0</v>
      </c>
      <c r="O14" s="292">
        <v>4</v>
      </c>
      <c r="BA14" s="311">
        <f>SUM(BA12:BA13)</f>
        <v>0</v>
      </c>
      <c r="BB14" s="311">
        <f>SUM(BB12:BB13)</f>
        <v>0</v>
      </c>
      <c r="BC14" s="311">
        <f>SUM(BC12:BC13)</f>
        <v>0</v>
      </c>
      <c r="BD14" s="311">
        <f>SUM(BD12:BD13)</f>
        <v>0</v>
      </c>
      <c r="BE14" s="311">
        <f>SUM(BE12:BE13)</f>
        <v>0</v>
      </c>
    </row>
    <row r="15" spans="1:80" x14ac:dyDescent="0.2">
      <c r="A15" s="282" t="s">
        <v>97</v>
      </c>
      <c r="B15" s="283" t="s">
        <v>347</v>
      </c>
      <c r="C15" s="284" t="s">
        <v>348</v>
      </c>
      <c r="D15" s="285"/>
      <c r="E15" s="286"/>
      <c r="F15" s="286"/>
      <c r="G15" s="287"/>
      <c r="H15" s="288"/>
      <c r="I15" s="289"/>
      <c r="J15" s="290"/>
      <c r="K15" s="291"/>
      <c r="O15" s="292">
        <v>1</v>
      </c>
    </row>
    <row r="16" spans="1:80" ht="22.5" x14ac:dyDescent="0.2">
      <c r="A16" s="293">
        <v>5</v>
      </c>
      <c r="B16" s="294" t="s">
        <v>350</v>
      </c>
      <c r="C16" s="295" t="s">
        <v>351</v>
      </c>
      <c r="D16" s="296" t="s">
        <v>116</v>
      </c>
      <c r="E16" s="297">
        <v>318.05250000000001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7</v>
      </c>
      <c r="AC16" s="261">
        <v>7</v>
      </c>
      <c r="AZ16" s="261">
        <v>2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7</v>
      </c>
    </row>
    <row r="17" spans="1:80" x14ac:dyDescent="0.2">
      <c r="A17" s="293">
        <v>6</v>
      </c>
      <c r="B17" s="294" t="s">
        <v>352</v>
      </c>
      <c r="C17" s="295" t="s">
        <v>353</v>
      </c>
      <c r="D17" s="296" t="s">
        <v>116</v>
      </c>
      <c r="E17" s="297">
        <v>294.91000000000003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>
        <v>-0.01</v>
      </c>
      <c r="K17" s="300">
        <f>E17*J17</f>
        <v>-2.9491000000000005</v>
      </c>
      <c r="O17" s="292">
        <v>2</v>
      </c>
      <c r="AA17" s="261">
        <v>1</v>
      </c>
      <c r="AB17" s="261">
        <v>7</v>
      </c>
      <c r="AC17" s="261">
        <v>7</v>
      </c>
      <c r="AZ17" s="261">
        <v>2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7</v>
      </c>
    </row>
    <row r="18" spans="1:80" x14ac:dyDescent="0.2">
      <c r="A18" s="293">
        <v>7</v>
      </c>
      <c r="B18" s="294" t="s">
        <v>354</v>
      </c>
      <c r="C18" s="295" t="s">
        <v>355</v>
      </c>
      <c r="D18" s="296" t="s">
        <v>116</v>
      </c>
      <c r="E18" s="297">
        <v>475.92219999999998</v>
      </c>
      <c r="F18" s="297">
        <v>0</v>
      </c>
      <c r="G18" s="298">
        <f>E18*F18</f>
        <v>0</v>
      </c>
      <c r="H18" s="299">
        <v>3.5E-4</v>
      </c>
      <c r="I18" s="300">
        <f>E18*H18</f>
        <v>0.16657276999999998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7</v>
      </c>
      <c r="AC18" s="261">
        <v>7</v>
      </c>
      <c r="AZ18" s="261">
        <v>2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7</v>
      </c>
    </row>
    <row r="19" spans="1:80" x14ac:dyDescent="0.2">
      <c r="A19" s="293">
        <v>8</v>
      </c>
      <c r="B19" s="294" t="s">
        <v>356</v>
      </c>
      <c r="C19" s="295" t="s">
        <v>357</v>
      </c>
      <c r="D19" s="296" t="s">
        <v>116</v>
      </c>
      <c r="E19" s="297">
        <v>61.4572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12</v>
      </c>
      <c r="AB19" s="261">
        <v>0</v>
      </c>
      <c r="AC19" s="261">
        <v>20</v>
      </c>
      <c r="AZ19" s="261">
        <v>2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12</v>
      </c>
      <c r="CB19" s="292">
        <v>0</v>
      </c>
    </row>
    <row r="20" spans="1:80" x14ac:dyDescent="0.2">
      <c r="A20" s="293">
        <v>9</v>
      </c>
      <c r="B20" s="294" t="s">
        <v>358</v>
      </c>
      <c r="C20" s="295" t="s">
        <v>359</v>
      </c>
      <c r="D20" s="296" t="s">
        <v>116</v>
      </c>
      <c r="E20" s="297">
        <v>142.02500000000001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12</v>
      </c>
      <c r="AB20" s="261">
        <v>0</v>
      </c>
      <c r="AC20" s="261">
        <v>21</v>
      </c>
      <c r="AZ20" s="261">
        <v>2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12</v>
      </c>
      <c r="CB20" s="292">
        <v>0</v>
      </c>
    </row>
    <row r="21" spans="1:80" x14ac:dyDescent="0.2">
      <c r="A21" s="293">
        <v>10</v>
      </c>
      <c r="B21" s="294" t="s">
        <v>360</v>
      </c>
      <c r="C21" s="295" t="s">
        <v>361</v>
      </c>
      <c r="D21" s="296" t="s">
        <v>293</v>
      </c>
      <c r="E21" s="297">
        <v>69.971599999999995</v>
      </c>
      <c r="F21" s="297">
        <v>0</v>
      </c>
      <c r="G21" s="298">
        <f>E21*F21</f>
        <v>0</v>
      </c>
      <c r="H21" s="299">
        <v>8.0710000000000004E-2</v>
      </c>
      <c r="I21" s="300">
        <f>E21*H21</f>
        <v>5.6474078360000002</v>
      </c>
      <c r="J21" s="299"/>
      <c r="K21" s="300">
        <f>E21*J21</f>
        <v>0</v>
      </c>
      <c r="O21" s="292">
        <v>2</v>
      </c>
      <c r="AA21" s="261">
        <v>3</v>
      </c>
      <c r="AB21" s="261">
        <v>7</v>
      </c>
      <c r="AC21" s="261">
        <v>11163150</v>
      </c>
      <c r="AZ21" s="261">
        <v>2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3</v>
      </c>
      <c r="CB21" s="292">
        <v>7</v>
      </c>
    </row>
    <row r="22" spans="1:80" ht="22.5" x14ac:dyDescent="0.2">
      <c r="A22" s="293">
        <v>11</v>
      </c>
      <c r="B22" s="294" t="s">
        <v>362</v>
      </c>
      <c r="C22" s="295" t="s">
        <v>363</v>
      </c>
      <c r="D22" s="296" t="s">
        <v>116</v>
      </c>
      <c r="E22" s="297">
        <v>156.22749999999999</v>
      </c>
      <c r="F22" s="297">
        <v>0</v>
      </c>
      <c r="G22" s="298">
        <f>E22*F22</f>
        <v>0</v>
      </c>
      <c r="H22" s="299">
        <v>4.4999999999999997E-3</v>
      </c>
      <c r="I22" s="300">
        <f>E22*H22</f>
        <v>0.70302374999999995</v>
      </c>
      <c r="J22" s="299"/>
      <c r="K22" s="300">
        <f>E22*J22</f>
        <v>0</v>
      </c>
      <c r="O22" s="292">
        <v>2</v>
      </c>
      <c r="AA22" s="261">
        <v>3</v>
      </c>
      <c r="AB22" s="261">
        <v>7</v>
      </c>
      <c r="AC22" s="261">
        <v>62833159</v>
      </c>
      <c r="AZ22" s="261">
        <v>2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3</v>
      </c>
      <c r="CB22" s="292">
        <v>7</v>
      </c>
    </row>
    <row r="23" spans="1:80" ht="22.5" x14ac:dyDescent="0.2">
      <c r="A23" s="293">
        <v>12</v>
      </c>
      <c r="B23" s="294" t="s">
        <v>364</v>
      </c>
      <c r="C23" s="295" t="s">
        <v>365</v>
      </c>
      <c r="D23" s="296" t="s">
        <v>116</v>
      </c>
      <c r="E23" s="297">
        <v>400.67660000000001</v>
      </c>
      <c r="F23" s="297">
        <v>0</v>
      </c>
      <c r="G23" s="298">
        <f>E23*F23</f>
        <v>0</v>
      </c>
      <c r="H23" s="299">
        <v>6.0000000000000001E-3</v>
      </c>
      <c r="I23" s="300">
        <f>E23*H23</f>
        <v>2.4040596000000001</v>
      </c>
      <c r="J23" s="299"/>
      <c r="K23" s="300">
        <f>E23*J23</f>
        <v>0</v>
      </c>
      <c r="O23" s="292">
        <v>2</v>
      </c>
      <c r="AA23" s="261">
        <v>3</v>
      </c>
      <c r="AB23" s="261">
        <v>7</v>
      </c>
      <c r="AC23" s="261">
        <v>628522581</v>
      </c>
      <c r="AZ23" s="261">
        <v>2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3</v>
      </c>
      <c r="CB23" s="292">
        <v>7</v>
      </c>
    </row>
    <row r="24" spans="1:80" x14ac:dyDescent="0.2">
      <c r="A24" s="293">
        <v>13</v>
      </c>
      <c r="B24" s="294" t="s">
        <v>366</v>
      </c>
      <c r="C24" s="295" t="s">
        <v>367</v>
      </c>
      <c r="D24" s="296" t="s">
        <v>116</v>
      </c>
      <c r="E24" s="297">
        <v>67.602900000000005</v>
      </c>
      <c r="F24" s="297">
        <v>0</v>
      </c>
      <c r="G24" s="298">
        <f>E24*F24</f>
        <v>0</v>
      </c>
      <c r="H24" s="299">
        <v>3.8E-3</v>
      </c>
      <c r="I24" s="300">
        <f>E24*H24</f>
        <v>0.25689102000000003</v>
      </c>
      <c r="J24" s="299"/>
      <c r="K24" s="300">
        <f>E24*J24</f>
        <v>0</v>
      </c>
      <c r="O24" s="292">
        <v>2</v>
      </c>
      <c r="AA24" s="261">
        <v>3</v>
      </c>
      <c r="AB24" s="261">
        <v>7</v>
      </c>
      <c r="AC24" s="261">
        <v>62852268</v>
      </c>
      <c r="AZ24" s="261">
        <v>2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3</v>
      </c>
      <c r="CB24" s="292">
        <v>7</v>
      </c>
    </row>
    <row r="25" spans="1:80" x14ac:dyDescent="0.2">
      <c r="A25" s="293">
        <v>14</v>
      </c>
      <c r="B25" s="294" t="s">
        <v>368</v>
      </c>
      <c r="C25" s="295" t="s">
        <v>369</v>
      </c>
      <c r="D25" s="296" t="s">
        <v>12</v>
      </c>
      <c r="E25" s="297"/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7</v>
      </c>
      <c r="AB25" s="261">
        <v>1002</v>
      </c>
      <c r="AC25" s="261">
        <v>5</v>
      </c>
      <c r="AZ25" s="261">
        <v>2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7</v>
      </c>
      <c r="CB25" s="292">
        <v>1002</v>
      </c>
    </row>
    <row r="26" spans="1:80" x14ac:dyDescent="0.2">
      <c r="A26" s="293">
        <v>15</v>
      </c>
      <c r="B26" s="294" t="s">
        <v>224</v>
      </c>
      <c r="C26" s="295" t="s">
        <v>225</v>
      </c>
      <c r="D26" s="296" t="s">
        <v>226</v>
      </c>
      <c r="E26" s="297">
        <v>2.9491000000000001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8</v>
      </c>
      <c r="AB26" s="261">
        <v>0</v>
      </c>
      <c r="AC26" s="261">
        <v>3</v>
      </c>
      <c r="AZ26" s="261">
        <v>2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8</v>
      </c>
      <c r="CB26" s="292">
        <v>0</v>
      </c>
    </row>
    <row r="27" spans="1:80" x14ac:dyDescent="0.2">
      <c r="A27" s="293">
        <v>16</v>
      </c>
      <c r="B27" s="294" t="s">
        <v>227</v>
      </c>
      <c r="C27" s="295" t="s">
        <v>228</v>
      </c>
      <c r="D27" s="296" t="s">
        <v>226</v>
      </c>
      <c r="E27" s="297">
        <v>2.9491000000000001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8</v>
      </c>
      <c r="AB27" s="261">
        <v>1</v>
      </c>
      <c r="AC27" s="261">
        <v>3</v>
      </c>
      <c r="AZ27" s="261">
        <v>2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8</v>
      </c>
      <c r="CB27" s="292">
        <v>1</v>
      </c>
    </row>
    <row r="28" spans="1:80" x14ac:dyDescent="0.2">
      <c r="A28" s="293">
        <v>17</v>
      </c>
      <c r="B28" s="294" t="s">
        <v>229</v>
      </c>
      <c r="C28" s="295" t="s">
        <v>230</v>
      </c>
      <c r="D28" s="296" t="s">
        <v>226</v>
      </c>
      <c r="E28" s="297">
        <v>29.491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8</v>
      </c>
      <c r="AB28" s="261">
        <v>1</v>
      </c>
      <c r="AC28" s="261">
        <v>3</v>
      </c>
      <c r="AZ28" s="261">
        <v>2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8</v>
      </c>
      <c r="CB28" s="292">
        <v>1</v>
      </c>
    </row>
    <row r="29" spans="1:80" x14ac:dyDescent="0.2">
      <c r="A29" s="293">
        <v>18</v>
      </c>
      <c r="B29" s="294" t="s">
        <v>231</v>
      </c>
      <c r="C29" s="295" t="s">
        <v>232</v>
      </c>
      <c r="D29" s="296" t="s">
        <v>226</v>
      </c>
      <c r="E29" s="297">
        <v>2.9491000000000001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8</v>
      </c>
      <c r="AB29" s="261">
        <v>1</v>
      </c>
      <c r="AC29" s="261">
        <v>3</v>
      </c>
      <c r="AZ29" s="261">
        <v>2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8</v>
      </c>
      <c r="CB29" s="292">
        <v>1</v>
      </c>
    </row>
    <row r="30" spans="1:80" x14ac:dyDescent="0.2">
      <c r="A30" s="293">
        <v>19</v>
      </c>
      <c r="B30" s="294" t="s">
        <v>233</v>
      </c>
      <c r="C30" s="295" t="s">
        <v>234</v>
      </c>
      <c r="D30" s="296" t="s">
        <v>226</v>
      </c>
      <c r="E30" s="297">
        <v>8.8473000000000006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8</v>
      </c>
      <c r="AB30" s="261">
        <v>1</v>
      </c>
      <c r="AC30" s="261">
        <v>3</v>
      </c>
      <c r="AZ30" s="261">
        <v>2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8</v>
      </c>
      <c r="CB30" s="292">
        <v>1</v>
      </c>
    </row>
    <row r="31" spans="1:80" x14ac:dyDescent="0.2">
      <c r="A31" s="293">
        <v>20</v>
      </c>
      <c r="B31" s="294" t="s">
        <v>235</v>
      </c>
      <c r="C31" s="295" t="s">
        <v>236</v>
      </c>
      <c r="D31" s="296" t="s">
        <v>226</v>
      </c>
      <c r="E31" s="297">
        <v>2.9491000000000001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8</v>
      </c>
      <c r="AB31" s="261">
        <v>0</v>
      </c>
      <c r="AC31" s="261">
        <v>3</v>
      </c>
      <c r="AZ31" s="261">
        <v>2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8</v>
      </c>
      <c r="CB31" s="292">
        <v>0</v>
      </c>
    </row>
    <row r="32" spans="1:80" x14ac:dyDescent="0.2">
      <c r="A32" s="302"/>
      <c r="B32" s="303" t="s">
        <v>101</v>
      </c>
      <c r="C32" s="304" t="s">
        <v>349</v>
      </c>
      <c r="D32" s="305"/>
      <c r="E32" s="306"/>
      <c r="F32" s="307"/>
      <c r="G32" s="308">
        <f>SUM(G15:G31)</f>
        <v>0</v>
      </c>
      <c r="H32" s="309"/>
      <c r="I32" s="310">
        <f>SUM(I15:I31)</f>
        <v>9.1779549760000005</v>
      </c>
      <c r="J32" s="309"/>
      <c r="K32" s="310">
        <f>SUM(K15:K31)</f>
        <v>-2.9491000000000005</v>
      </c>
      <c r="O32" s="292">
        <v>4</v>
      </c>
      <c r="BA32" s="311">
        <f>SUM(BA15:BA31)</f>
        <v>0</v>
      </c>
      <c r="BB32" s="311">
        <f>SUM(BB15:BB31)</f>
        <v>0</v>
      </c>
      <c r="BC32" s="311">
        <f>SUM(BC15:BC31)</f>
        <v>0</v>
      </c>
      <c r="BD32" s="311">
        <f>SUM(BD15:BD31)</f>
        <v>0</v>
      </c>
      <c r="BE32" s="311">
        <f>SUM(BE15:BE31)</f>
        <v>0</v>
      </c>
    </row>
    <row r="33" spans="1:80" x14ac:dyDescent="0.2">
      <c r="A33" s="282" t="s">
        <v>97</v>
      </c>
      <c r="B33" s="283" t="s">
        <v>370</v>
      </c>
      <c r="C33" s="284" t="s">
        <v>371</v>
      </c>
      <c r="D33" s="285"/>
      <c r="E33" s="286"/>
      <c r="F33" s="286"/>
      <c r="G33" s="287"/>
      <c r="H33" s="288"/>
      <c r="I33" s="289"/>
      <c r="J33" s="290"/>
      <c r="K33" s="291"/>
      <c r="O33" s="292">
        <v>1</v>
      </c>
    </row>
    <row r="34" spans="1:80" ht="22.5" x14ac:dyDescent="0.2">
      <c r="A34" s="293">
        <v>21</v>
      </c>
      <c r="B34" s="294" t="s">
        <v>373</v>
      </c>
      <c r="C34" s="295" t="s">
        <v>374</v>
      </c>
      <c r="D34" s="296" t="s">
        <v>116</v>
      </c>
      <c r="E34" s="297">
        <v>284.05</v>
      </c>
      <c r="F34" s="297">
        <v>0</v>
      </c>
      <c r="G34" s="298">
        <f>E34*F34</f>
        <v>0</v>
      </c>
      <c r="H34" s="299">
        <v>3.1E-4</v>
      </c>
      <c r="I34" s="300">
        <f>E34*H34</f>
        <v>8.8055500000000009E-2</v>
      </c>
      <c r="J34" s="299">
        <v>0</v>
      </c>
      <c r="K34" s="300">
        <f>E34*J34</f>
        <v>0</v>
      </c>
      <c r="O34" s="292">
        <v>2</v>
      </c>
      <c r="AA34" s="261">
        <v>1</v>
      </c>
      <c r="AB34" s="261">
        <v>0</v>
      </c>
      <c r="AC34" s="261">
        <v>0</v>
      </c>
      <c r="AZ34" s="261">
        <v>2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</v>
      </c>
      <c r="CB34" s="292">
        <v>0</v>
      </c>
    </row>
    <row r="35" spans="1:80" x14ac:dyDescent="0.2">
      <c r="A35" s="293">
        <v>22</v>
      </c>
      <c r="B35" s="294" t="s">
        <v>375</v>
      </c>
      <c r="C35" s="295" t="s">
        <v>376</v>
      </c>
      <c r="D35" s="296" t="s">
        <v>116</v>
      </c>
      <c r="E35" s="297">
        <v>602.85249999999996</v>
      </c>
      <c r="F35" s="297">
        <v>0</v>
      </c>
      <c r="G35" s="298">
        <f>E35*F35</f>
        <v>0</v>
      </c>
      <c r="H35" s="299">
        <v>1.16E-3</v>
      </c>
      <c r="I35" s="300">
        <f>E35*H35</f>
        <v>0.69930890000000001</v>
      </c>
      <c r="J35" s="299">
        <v>0</v>
      </c>
      <c r="K35" s="300">
        <f>E35*J35</f>
        <v>0</v>
      </c>
      <c r="O35" s="292">
        <v>2</v>
      </c>
      <c r="AA35" s="261">
        <v>1</v>
      </c>
      <c r="AB35" s="261">
        <v>7</v>
      </c>
      <c r="AC35" s="261">
        <v>7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</v>
      </c>
      <c r="CB35" s="292">
        <v>7</v>
      </c>
    </row>
    <row r="36" spans="1:80" ht="22.5" x14ac:dyDescent="0.2">
      <c r="A36" s="293">
        <v>23</v>
      </c>
      <c r="B36" s="294" t="s">
        <v>377</v>
      </c>
      <c r="C36" s="295" t="s">
        <v>378</v>
      </c>
      <c r="D36" s="296" t="s">
        <v>136</v>
      </c>
      <c r="E36" s="297">
        <v>72.400000000000006</v>
      </c>
      <c r="F36" s="297">
        <v>0</v>
      </c>
      <c r="G36" s="298">
        <f>E36*F36</f>
        <v>0</v>
      </c>
      <c r="H36" s="299">
        <v>4.0000000000000003E-5</v>
      </c>
      <c r="I36" s="300">
        <f>E36*H36</f>
        <v>2.8960000000000006E-3</v>
      </c>
      <c r="J36" s="299">
        <v>0</v>
      </c>
      <c r="K36" s="300">
        <f>E36*J36</f>
        <v>0</v>
      </c>
      <c r="O36" s="292">
        <v>2</v>
      </c>
      <c r="AA36" s="261">
        <v>1</v>
      </c>
      <c r="AB36" s="261">
        <v>7</v>
      </c>
      <c r="AC36" s="261">
        <v>7</v>
      </c>
      <c r="AZ36" s="261">
        <v>2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</v>
      </c>
      <c r="CB36" s="292">
        <v>7</v>
      </c>
    </row>
    <row r="37" spans="1:80" x14ac:dyDescent="0.2">
      <c r="A37" s="293">
        <v>24</v>
      </c>
      <c r="B37" s="294" t="s">
        <v>379</v>
      </c>
      <c r="C37" s="295" t="s">
        <v>380</v>
      </c>
      <c r="D37" s="296" t="s">
        <v>116</v>
      </c>
      <c r="E37" s="297">
        <v>0.55000000000000004</v>
      </c>
      <c r="F37" s="297">
        <v>0</v>
      </c>
      <c r="G37" s="298">
        <f>E37*F37</f>
        <v>0</v>
      </c>
      <c r="H37" s="299">
        <v>4.2900000000000004E-3</v>
      </c>
      <c r="I37" s="300">
        <f>E37*H37</f>
        <v>2.3595000000000005E-3</v>
      </c>
      <c r="J37" s="299"/>
      <c r="K37" s="300">
        <f>E37*J37</f>
        <v>0</v>
      </c>
      <c r="O37" s="292">
        <v>2</v>
      </c>
      <c r="AA37" s="261">
        <v>12</v>
      </c>
      <c r="AB37" s="261">
        <v>0</v>
      </c>
      <c r="AC37" s="261">
        <v>68</v>
      </c>
      <c r="AZ37" s="261">
        <v>2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12</v>
      </c>
      <c r="CB37" s="292">
        <v>0</v>
      </c>
    </row>
    <row r="38" spans="1:80" ht="22.5" x14ac:dyDescent="0.2">
      <c r="A38" s="293">
        <v>25</v>
      </c>
      <c r="B38" s="294" t="s">
        <v>381</v>
      </c>
      <c r="C38" s="295" t="s">
        <v>382</v>
      </c>
      <c r="D38" s="296" t="s">
        <v>116</v>
      </c>
      <c r="E38" s="297">
        <v>312.45499999999998</v>
      </c>
      <c r="F38" s="297">
        <v>0</v>
      </c>
      <c r="G38" s="298">
        <f>E38*F38</f>
        <v>0</v>
      </c>
      <c r="H38" s="299">
        <v>7.7999999999999996E-3</v>
      </c>
      <c r="I38" s="300">
        <f>E38*H38</f>
        <v>2.4371489999999998</v>
      </c>
      <c r="J38" s="299"/>
      <c r="K38" s="300">
        <f>E38*J38</f>
        <v>0</v>
      </c>
      <c r="O38" s="292">
        <v>2</v>
      </c>
      <c r="AA38" s="261">
        <v>12</v>
      </c>
      <c r="AB38" s="261">
        <v>0</v>
      </c>
      <c r="AC38" s="261">
        <v>24</v>
      </c>
      <c r="AZ38" s="261">
        <v>2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0</v>
      </c>
    </row>
    <row r="39" spans="1:80" x14ac:dyDescent="0.2">
      <c r="A39" s="293">
        <v>26</v>
      </c>
      <c r="B39" s="294" t="s">
        <v>383</v>
      </c>
      <c r="C39" s="295" t="s">
        <v>384</v>
      </c>
      <c r="D39" s="296" t="s">
        <v>116</v>
      </c>
      <c r="E39" s="297">
        <v>17.492799999999999</v>
      </c>
      <c r="F39" s="297">
        <v>0</v>
      </c>
      <c r="G39" s="298">
        <f>E39*F39</f>
        <v>0</v>
      </c>
      <c r="H39" s="299">
        <v>2.14E-3</v>
      </c>
      <c r="I39" s="300">
        <f>E39*H39</f>
        <v>3.7434591999999996E-2</v>
      </c>
      <c r="J39" s="299"/>
      <c r="K39" s="300">
        <f>E39*J39</f>
        <v>0</v>
      </c>
      <c r="O39" s="292">
        <v>2</v>
      </c>
      <c r="AA39" s="261">
        <v>12</v>
      </c>
      <c r="AB39" s="261">
        <v>0</v>
      </c>
      <c r="AC39" s="261">
        <v>25</v>
      </c>
      <c r="AZ39" s="261">
        <v>2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0</v>
      </c>
    </row>
    <row r="40" spans="1:80" x14ac:dyDescent="0.2">
      <c r="A40" s="293">
        <v>27</v>
      </c>
      <c r="B40" s="294" t="s">
        <v>385</v>
      </c>
      <c r="C40" s="295" t="s">
        <v>386</v>
      </c>
      <c r="D40" s="296" t="s">
        <v>136</v>
      </c>
      <c r="E40" s="297">
        <v>79.64</v>
      </c>
      <c r="F40" s="297">
        <v>0</v>
      </c>
      <c r="G40" s="298">
        <f>E40*F40</f>
        <v>0</v>
      </c>
      <c r="H40" s="299">
        <v>5.9999999999999995E-4</v>
      </c>
      <c r="I40" s="300">
        <f>E40*H40</f>
        <v>4.7783999999999993E-2</v>
      </c>
      <c r="J40" s="299"/>
      <c r="K40" s="300">
        <f>E40*J40</f>
        <v>0</v>
      </c>
      <c r="O40" s="292">
        <v>2</v>
      </c>
      <c r="AA40" s="261">
        <v>12</v>
      </c>
      <c r="AB40" s="261">
        <v>0</v>
      </c>
      <c r="AC40" s="261">
        <v>26</v>
      </c>
      <c r="AZ40" s="261">
        <v>2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12</v>
      </c>
      <c r="CB40" s="292">
        <v>0</v>
      </c>
    </row>
    <row r="41" spans="1:80" x14ac:dyDescent="0.2">
      <c r="A41" s="293">
        <v>28</v>
      </c>
      <c r="B41" s="294" t="s">
        <v>387</v>
      </c>
      <c r="C41" s="295" t="s">
        <v>388</v>
      </c>
      <c r="D41" s="296" t="s">
        <v>116</v>
      </c>
      <c r="E41" s="297">
        <v>312.45499999999998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12</v>
      </c>
      <c r="AB41" s="261">
        <v>1</v>
      </c>
      <c r="AC41" s="261">
        <v>56</v>
      </c>
      <c r="AZ41" s="261">
        <v>2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12</v>
      </c>
      <c r="CB41" s="292">
        <v>1</v>
      </c>
    </row>
    <row r="42" spans="1:80" x14ac:dyDescent="0.2">
      <c r="A42" s="293">
        <v>29</v>
      </c>
      <c r="B42" s="294" t="s">
        <v>389</v>
      </c>
      <c r="C42" s="295" t="s">
        <v>390</v>
      </c>
      <c r="D42" s="296" t="s">
        <v>116</v>
      </c>
      <c r="E42" s="297">
        <v>19.91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12</v>
      </c>
      <c r="AB42" s="261">
        <v>1</v>
      </c>
      <c r="AC42" s="261">
        <v>63</v>
      </c>
      <c r="AZ42" s="261">
        <v>2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1</v>
      </c>
    </row>
    <row r="43" spans="1:80" x14ac:dyDescent="0.2">
      <c r="A43" s="293">
        <v>30</v>
      </c>
      <c r="B43" s="294" t="s">
        <v>391</v>
      </c>
      <c r="C43" s="295" t="s">
        <v>392</v>
      </c>
      <c r="D43" s="296" t="s">
        <v>116</v>
      </c>
      <c r="E43" s="297">
        <v>312.45499999999998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12</v>
      </c>
      <c r="AB43" s="261">
        <v>1</v>
      </c>
      <c r="AC43" s="261">
        <v>127</v>
      </c>
      <c r="AZ43" s="261">
        <v>2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12</v>
      </c>
      <c r="CB43" s="292">
        <v>1</v>
      </c>
    </row>
    <row r="44" spans="1:80" x14ac:dyDescent="0.2">
      <c r="A44" s="293">
        <v>31</v>
      </c>
      <c r="B44" s="294" t="s">
        <v>393</v>
      </c>
      <c r="C44" s="295" t="s">
        <v>394</v>
      </c>
      <c r="D44" s="296" t="s">
        <v>12</v>
      </c>
      <c r="E44" s="297"/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7</v>
      </c>
      <c r="AB44" s="261">
        <v>1002</v>
      </c>
      <c r="AC44" s="261">
        <v>5</v>
      </c>
      <c r="AZ44" s="261">
        <v>2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7</v>
      </c>
      <c r="CB44" s="292">
        <v>1002</v>
      </c>
    </row>
    <row r="45" spans="1:80" x14ac:dyDescent="0.2">
      <c r="A45" s="302"/>
      <c r="B45" s="303" t="s">
        <v>101</v>
      </c>
      <c r="C45" s="304" t="s">
        <v>372</v>
      </c>
      <c r="D45" s="305"/>
      <c r="E45" s="306"/>
      <c r="F45" s="307"/>
      <c r="G45" s="308">
        <f>SUM(G33:G44)</f>
        <v>0</v>
      </c>
      <c r="H45" s="309"/>
      <c r="I45" s="310">
        <f>SUM(I33:I44)</f>
        <v>3.3149874919999998</v>
      </c>
      <c r="J45" s="309"/>
      <c r="K45" s="310">
        <f>SUM(K33:K44)</f>
        <v>0</v>
      </c>
      <c r="O45" s="292">
        <v>4</v>
      </c>
      <c r="BA45" s="311">
        <f>SUM(BA33:BA44)</f>
        <v>0</v>
      </c>
      <c r="BB45" s="311">
        <f>SUM(BB33:BB44)</f>
        <v>0</v>
      </c>
      <c r="BC45" s="311">
        <f>SUM(BC33:BC44)</f>
        <v>0</v>
      </c>
      <c r="BD45" s="311">
        <f>SUM(BD33:BD44)</f>
        <v>0</v>
      </c>
      <c r="BE45" s="311">
        <f>SUM(BE33:BE44)</f>
        <v>0</v>
      </c>
    </row>
    <row r="46" spans="1:80" x14ac:dyDescent="0.2">
      <c r="A46" s="282" t="s">
        <v>97</v>
      </c>
      <c r="B46" s="283" t="s">
        <v>395</v>
      </c>
      <c r="C46" s="284" t="s">
        <v>396</v>
      </c>
      <c r="D46" s="285"/>
      <c r="E46" s="286"/>
      <c r="F46" s="286"/>
      <c r="G46" s="287"/>
      <c r="H46" s="288"/>
      <c r="I46" s="289"/>
      <c r="J46" s="290"/>
      <c r="K46" s="291"/>
      <c r="O46" s="292">
        <v>1</v>
      </c>
    </row>
    <row r="47" spans="1:80" x14ac:dyDescent="0.2">
      <c r="A47" s="293">
        <v>32</v>
      </c>
      <c r="B47" s="294" t="s">
        <v>400</v>
      </c>
      <c r="C47" s="295" t="s">
        <v>401</v>
      </c>
      <c r="D47" s="296" t="s">
        <v>212</v>
      </c>
      <c r="E47" s="297">
        <v>2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>
        <v>-2.0109999999999999E-2</v>
      </c>
      <c r="K47" s="300">
        <f>E47*J47</f>
        <v>-4.0219999999999999E-2</v>
      </c>
      <c r="O47" s="292">
        <v>2</v>
      </c>
      <c r="AA47" s="261">
        <v>1</v>
      </c>
      <c r="AB47" s="261">
        <v>7</v>
      </c>
      <c r="AC47" s="261">
        <v>7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1</v>
      </c>
      <c r="CB47" s="292">
        <v>7</v>
      </c>
    </row>
    <row r="48" spans="1:80" x14ac:dyDescent="0.2">
      <c r="A48" s="293">
        <v>33</v>
      </c>
      <c r="B48" s="294" t="s">
        <v>402</v>
      </c>
      <c r="C48" s="295" t="s">
        <v>403</v>
      </c>
      <c r="D48" s="296" t="s">
        <v>212</v>
      </c>
      <c r="E48" s="297">
        <v>2</v>
      </c>
      <c r="F48" s="297">
        <v>0</v>
      </c>
      <c r="G48" s="298">
        <f>E48*F48</f>
        <v>0</v>
      </c>
      <c r="H48" s="299">
        <v>1.4E-3</v>
      </c>
      <c r="I48" s="300">
        <f>E48*H48</f>
        <v>2.8E-3</v>
      </c>
      <c r="J48" s="299">
        <v>0</v>
      </c>
      <c r="K48" s="300">
        <f>E48*J48</f>
        <v>0</v>
      </c>
      <c r="O48" s="292">
        <v>2</v>
      </c>
      <c r="AA48" s="261">
        <v>1</v>
      </c>
      <c r="AB48" s="261">
        <v>7</v>
      </c>
      <c r="AC48" s="261">
        <v>7</v>
      </c>
      <c r="AZ48" s="261">
        <v>2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</v>
      </c>
      <c r="CB48" s="292">
        <v>7</v>
      </c>
    </row>
    <row r="49" spans="1:80" x14ac:dyDescent="0.2">
      <c r="A49" s="293">
        <v>34</v>
      </c>
      <c r="B49" s="294" t="s">
        <v>404</v>
      </c>
      <c r="C49" s="295" t="s">
        <v>405</v>
      </c>
      <c r="D49" s="296" t="s">
        <v>100</v>
      </c>
      <c r="E49" s="297">
        <v>2</v>
      </c>
      <c r="F49" s="297">
        <v>0</v>
      </c>
      <c r="G49" s="298">
        <f>E49*F49</f>
        <v>0</v>
      </c>
      <c r="H49" s="299">
        <v>0</v>
      </c>
      <c r="I49" s="300">
        <f>E49*H49</f>
        <v>0</v>
      </c>
      <c r="J49" s="299"/>
      <c r="K49" s="300">
        <f>E49*J49</f>
        <v>0</v>
      </c>
      <c r="O49" s="292">
        <v>2</v>
      </c>
      <c r="AA49" s="261">
        <v>12</v>
      </c>
      <c r="AB49" s="261">
        <v>0</v>
      </c>
      <c r="AC49" s="261">
        <v>28</v>
      </c>
      <c r="AZ49" s="261">
        <v>2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12</v>
      </c>
      <c r="CB49" s="292">
        <v>0</v>
      </c>
    </row>
    <row r="50" spans="1:80" x14ac:dyDescent="0.2">
      <c r="A50" s="293">
        <v>35</v>
      </c>
      <c r="B50" s="294" t="s">
        <v>406</v>
      </c>
      <c r="C50" s="295" t="s">
        <v>407</v>
      </c>
      <c r="D50" s="296" t="s">
        <v>12</v>
      </c>
      <c r="E50" s="297"/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/>
      <c r="K50" s="300">
        <f>E50*J50</f>
        <v>0</v>
      </c>
      <c r="O50" s="292">
        <v>2</v>
      </c>
      <c r="AA50" s="261">
        <v>7</v>
      </c>
      <c r="AB50" s="261">
        <v>1002</v>
      </c>
      <c r="AC50" s="261">
        <v>5</v>
      </c>
      <c r="AZ50" s="261">
        <v>2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7</v>
      </c>
      <c r="CB50" s="292">
        <v>1002</v>
      </c>
    </row>
    <row r="51" spans="1:80" x14ac:dyDescent="0.2">
      <c r="A51" s="293">
        <v>36</v>
      </c>
      <c r="B51" s="294" t="s">
        <v>224</v>
      </c>
      <c r="C51" s="295" t="s">
        <v>225</v>
      </c>
      <c r="D51" s="296" t="s">
        <v>226</v>
      </c>
      <c r="E51" s="297">
        <v>4.0219999999999999E-2</v>
      </c>
      <c r="F51" s="297">
        <v>0</v>
      </c>
      <c r="G51" s="298">
        <f>E51*F51</f>
        <v>0</v>
      </c>
      <c r="H51" s="299">
        <v>0</v>
      </c>
      <c r="I51" s="300">
        <f>E51*H51</f>
        <v>0</v>
      </c>
      <c r="J51" s="299"/>
      <c r="K51" s="300">
        <f>E51*J51</f>
        <v>0</v>
      </c>
      <c r="O51" s="292">
        <v>2</v>
      </c>
      <c r="AA51" s="261">
        <v>8</v>
      </c>
      <c r="AB51" s="261">
        <v>0</v>
      </c>
      <c r="AC51" s="261">
        <v>3</v>
      </c>
      <c r="AZ51" s="261">
        <v>2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8</v>
      </c>
      <c r="CB51" s="292">
        <v>0</v>
      </c>
    </row>
    <row r="52" spans="1:80" x14ac:dyDescent="0.2">
      <c r="A52" s="293">
        <v>37</v>
      </c>
      <c r="B52" s="294" t="s">
        <v>227</v>
      </c>
      <c r="C52" s="295" t="s">
        <v>228</v>
      </c>
      <c r="D52" s="296" t="s">
        <v>226</v>
      </c>
      <c r="E52" s="297">
        <v>4.0219999999999999E-2</v>
      </c>
      <c r="F52" s="297">
        <v>0</v>
      </c>
      <c r="G52" s="298">
        <f>E52*F52</f>
        <v>0</v>
      </c>
      <c r="H52" s="299">
        <v>0</v>
      </c>
      <c r="I52" s="300">
        <f>E52*H52</f>
        <v>0</v>
      </c>
      <c r="J52" s="299"/>
      <c r="K52" s="300">
        <f>E52*J52</f>
        <v>0</v>
      </c>
      <c r="O52" s="292">
        <v>2</v>
      </c>
      <c r="AA52" s="261">
        <v>8</v>
      </c>
      <c r="AB52" s="261">
        <v>1</v>
      </c>
      <c r="AC52" s="261">
        <v>3</v>
      </c>
      <c r="AZ52" s="261">
        <v>2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8</v>
      </c>
      <c r="CB52" s="292">
        <v>1</v>
      </c>
    </row>
    <row r="53" spans="1:80" x14ac:dyDescent="0.2">
      <c r="A53" s="293">
        <v>38</v>
      </c>
      <c r="B53" s="294" t="s">
        <v>229</v>
      </c>
      <c r="C53" s="295" t="s">
        <v>230</v>
      </c>
      <c r="D53" s="296" t="s">
        <v>226</v>
      </c>
      <c r="E53" s="297">
        <v>0.4022</v>
      </c>
      <c r="F53" s="297">
        <v>0</v>
      </c>
      <c r="G53" s="298">
        <f>E53*F53</f>
        <v>0</v>
      </c>
      <c r="H53" s="299">
        <v>0</v>
      </c>
      <c r="I53" s="300">
        <f>E53*H53</f>
        <v>0</v>
      </c>
      <c r="J53" s="299"/>
      <c r="K53" s="300">
        <f>E53*J53</f>
        <v>0</v>
      </c>
      <c r="O53" s="292">
        <v>2</v>
      </c>
      <c r="AA53" s="261">
        <v>8</v>
      </c>
      <c r="AB53" s="261">
        <v>1</v>
      </c>
      <c r="AC53" s="261">
        <v>3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8</v>
      </c>
      <c r="CB53" s="292">
        <v>1</v>
      </c>
    </row>
    <row r="54" spans="1:80" x14ac:dyDescent="0.2">
      <c r="A54" s="293">
        <v>39</v>
      </c>
      <c r="B54" s="294" t="s">
        <v>231</v>
      </c>
      <c r="C54" s="295" t="s">
        <v>232</v>
      </c>
      <c r="D54" s="296" t="s">
        <v>226</v>
      </c>
      <c r="E54" s="297">
        <v>4.0219999999999999E-2</v>
      </c>
      <c r="F54" s="297">
        <v>0</v>
      </c>
      <c r="G54" s="298">
        <f>E54*F54</f>
        <v>0</v>
      </c>
      <c r="H54" s="299">
        <v>0</v>
      </c>
      <c r="I54" s="300">
        <f>E54*H54</f>
        <v>0</v>
      </c>
      <c r="J54" s="299"/>
      <c r="K54" s="300">
        <f>E54*J54</f>
        <v>0</v>
      </c>
      <c r="O54" s="292">
        <v>2</v>
      </c>
      <c r="AA54" s="261">
        <v>8</v>
      </c>
      <c r="AB54" s="261">
        <v>1</v>
      </c>
      <c r="AC54" s="261">
        <v>3</v>
      </c>
      <c r="AZ54" s="261">
        <v>2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8</v>
      </c>
      <c r="CB54" s="292">
        <v>1</v>
      </c>
    </row>
    <row r="55" spans="1:80" x14ac:dyDescent="0.2">
      <c r="A55" s="293">
        <v>40</v>
      </c>
      <c r="B55" s="294" t="s">
        <v>233</v>
      </c>
      <c r="C55" s="295" t="s">
        <v>234</v>
      </c>
      <c r="D55" s="296" t="s">
        <v>226</v>
      </c>
      <c r="E55" s="297">
        <v>0.12066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/>
      <c r="K55" s="300">
        <f>E55*J55</f>
        <v>0</v>
      </c>
      <c r="O55" s="292">
        <v>2</v>
      </c>
      <c r="AA55" s="261">
        <v>8</v>
      </c>
      <c r="AB55" s="261">
        <v>1</v>
      </c>
      <c r="AC55" s="261">
        <v>3</v>
      </c>
      <c r="AZ55" s="261">
        <v>2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8</v>
      </c>
      <c r="CB55" s="292">
        <v>1</v>
      </c>
    </row>
    <row r="56" spans="1:80" x14ac:dyDescent="0.2">
      <c r="A56" s="293">
        <v>41</v>
      </c>
      <c r="B56" s="294" t="s">
        <v>235</v>
      </c>
      <c r="C56" s="295" t="s">
        <v>236</v>
      </c>
      <c r="D56" s="296" t="s">
        <v>226</v>
      </c>
      <c r="E56" s="297">
        <v>4.0219999999999999E-2</v>
      </c>
      <c r="F56" s="297">
        <v>0</v>
      </c>
      <c r="G56" s="298">
        <f>E56*F56</f>
        <v>0</v>
      </c>
      <c r="H56" s="299">
        <v>0</v>
      </c>
      <c r="I56" s="300">
        <f>E56*H56</f>
        <v>0</v>
      </c>
      <c r="J56" s="299"/>
      <c r="K56" s="300">
        <f>E56*J56</f>
        <v>0</v>
      </c>
      <c r="O56" s="292">
        <v>2</v>
      </c>
      <c r="AA56" s="261">
        <v>8</v>
      </c>
      <c r="AB56" s="261">
        <v>0</v>
      </c>
      <c r="AC56" s="261">
        <v>3</v>
      </c>
      <c r="AZ56" s="261">
        <v>2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8</v>
      </c>
      <c r="CB56" s="292">
        <v>0</v>
      </c>
    </row>
    <row r="57" spans="1:80" x14ac:dyDescent="0.2">
      <c r="A57" s="302"/>
      <c r="B57" s="303" t="s">
        <v>101</v>
      </c>
      <c r="C57" s="304" t="s">
        <v>397</v>
      </c>
      <c r="D57" s="305"/>
      <c r="E57" s="306"/>
      <c r="F57" s="307"/>
      <c r="G57" s="308">
        <f>SUM(G46:G56)</f>
        <v>0</v>
      </c>
      <c r="H57" s="309"/>
      <c r="I57" s="310">
        <f>SUM(I46:I56)</f>
        <v>2.8E-3</v>
      </c>
      <c r="J57" s="309"/>
      <c r="K57" s="310">
        <f>SUM(K46:K56)</f>
        <v>-4.0219999999999999E-2</v>
      </c>
      <c r="O57" s="292">
        <v>4</v>
      </c>
      <c r="BA57" s="311">
        <f>SUM(BA46:BA56)</f>
        <v>0</v>
      </c>
      <c r="BB57" s="311">
        <f>SUM(BB46:BB56)</f>
        <v>0</v>
      </c>
      <c r="BC57" s="311">
        <f>SUM(BC46:BC56)</f>
        <v>0</v>
      </c>
      <c r="BD57" s="311">
        <f>SUM(BD46:BD56)</f>
        <v>0</v>
      </c>
      <c r="BE57" s="311">
        <f>SUM(BE46:BE56)</f>
        <v>0</v>
      </c>
    </row>
    <row r="58" spans="1:80" x14ac:dyDescent="0.2">
      <c r="A58" s="282" t="s">
        <v>97</v>
      </c>
      <c r="B58" s="283" t="s">
        <v>408</v>
      </c>
      <c r="C58" s="284" t="s">
        <v>409</v>
      </c>
      <c r="D58" s="285"/>
      <c r="E58" s="286"/>
      <c r="F58" s="286"/>
      <c r="G58" s="287"/>
      <c r="H58" s="288"/>
      <c r="I58" s="289"/>
      <c r="J58" s="290"/>
      <c r="K58" s="291"/>
      <c r="O58" s="292">
        <v>1</v>
      </c>
    </row>
    <row r="59" spans="1:80" x14ac:dyDescent="0.2">
      <c r="A59" s="293">
        <v>42</v>
      </c>
      <c r="B59" s="294" t="s">
        <v>411</v>
      </c>
      <c r="C59" s="295" t="s">
        <v>412</v>
      </c>
      <c r="D59" s="296" t="s">
        <v>136</v>
      </c>
      <c r="E59" s="297">
        <v>705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>
        <v>-1.4E-2</v>
      </c>
      <c r="K59" s="300">
        <f>E59*J59</f>
        <v>-9.870000000000001</v>
      </c>
      <c r="O59" s="292">
        <v>2</v>
      </c>
      <c r="AA59" s="261">
        <v>1</v>
      </c>
      <c r="AB59" s="261">
        <v>7</v>
      </c>
      <c r="AC59" s="261">
        <v>7</v>
      </c>
      <c r="AZ59" s="261">
        <v>2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</v>
      </c>
      <c r="CB59" s="292">
        <v>7</v>
      </c>
    </row>
    <row r="60" spans="1:80" x14ac:dyDescent="0.2">
      <c r="A60" s="293">
        <v>43</v>
      </c>
      <c r="B60" s="294" t="s">
        <v>413</v>
      </c>
      <c r="C60" s="295" t="s">
        <v>414</v>
      </c>
      <c r="D60" s="296" t="s">
        <v>116</v>
      </c>
      <c r="E60" s="297">
        <v>302.39999999999998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>
        <v>-1.4999999999999999E-2</v>
      </c>
      <c r="K60" s="300">
        <f>E60*J60</f>
        <v>-4.5359999999999996</v>
      </c>
      <c r="O60" s="292">
        <v>2</v>
      </c>
      <c r="AA60" s="261">
        <v>1</v>
      </c>
      <c r="AB60" s="261">
        <v>7</v>
      </c>
      <c r="AC60" s="261">
        <v>7</v>
      </c>
      <c r="AZ60" s="261">
        <v>2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1</v>
      </c>
      <c r="CB60" s="292">
        <v>7</v>
      </c>
    </row>
    <row r="61" spans="1:80" x14ac:dyDescent="0.2">
      <c r="A61" s="293">
        <v>44</v>
      </c>
      <c r="B61" s="294" t="s">
        <v>415</v>
      </c>
      <c r="C61" s="295" t="s">
        <v>416</v>
      </c>
      <c r="D61" s="296" t="s">
        <v>116</v>
      </c>
      <c r="E61" s="297">
        <v>31.747199999999999</v>
      </c>
      <c r="F61" s="297">
        <v>0</v>
      </c>
      <c r="G61" s="298">
        <f>E61*F61</f>
        <v>0</v>
      </c>
      <c r="H61" s="299">
        <v>8.0000000000000007E-5</v>
      </c>
      <c r="I61" s="300">
        <f>E61*H61</f>
        <v>2.5397760000000001E-3</v>
      </c>
      <c r="J61" s="299">
        <v>0</v>
      </c>
      <c r="K61" s="300">
        <f>E61*J61</f>
        <v>0</v>
      </c>
      <c r="O61" s="292">
        <v>2</v>
      </c>
      <c r="AA61" s="261">
        <v>1</v>
      </c>
      <c r="AB61" s="261">
        <v>7</v>
      </c>
      <c r="AC61" s="261">
        <v>7</v>
      </c>
      <c r="AZ61" s="261">
        <v>2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1</v>
      </c>
      <c r="CB61" s="292">
        <v>7</v>
      </c>
    </row>
    <row r="62" spans="1:80" x14ac:dyDescent="0.2">
      <c r="A62" s="293">
        <v>45</v>
      </c>
      <c r="B62" s="294" t="s">
        <v>417</v>
      </c>
      <c r="C62" s="295" t="s">
        <v>418</v>
      </c>
      <c r="D62" s="296" t="s">
        <v>116</v>
      </c>
      <c r="E62" s="297">
        <v>34.921900000000001</v>
      </c>
      <c r="F62" s="297">
        <v>0</v>
      </c>
      <c r="G62" s="298">
        <f>E62*F62</f>
        <v>0</v>
      </c>
      <c r="H62" s="299">
        <v>1.2999999999999999E-2</v>
      </c>
      <c r="I62" s="300">
        <f>E62*H62</f>
        <v>0.45398469999999996</v>
      </c>
      <c r="J62" s="299"/>
      <c r="K62" s="300">
        <f>E62*J62</f>
        <v>0</v>
      </c>
      <c r="O62" s="292">
        <v>2</v>
      </c>
      <c r="AA62" s="261">
        <v>3</v>
      </c>
      <c r="AB62" s="261">
        <v>7</v>
      </c>
      <c r="AC62" s="261">
        <v>60725016</v>
      </c>
      <c r="AZ62" s="261">
        <v>2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3</v>
      </c>
      <c r="CB62" s="292">
        <v>7</v>
      </c>
    </row>
    <row r="63" spans="1:80" x14ac:dyDescent="0.2">
      <c r="A63" s="293">
        <v>46</v>
      </c>
      <c r="B63" s="294" t="s">
        <v>419</v>
      </c>
      <c r="C63" s="295" t="s">
        <v>420</v>
      </c>
      <c r="D63" s="296" t="s">
        <v>12</v>
      </c>
      <c r="E63" s="297"/>
      <c r="F63" s="297">
        <v>0</v>
      </c>
      <c r="G63" s="298">
        <f>E63*F63</f>
        <v>0</v>
      </c>
      <c r="H63" s="299">
        <v>0</v>
      </c>
      <c r="I63" s="300">
        <f>E63*H63</f>
        <v>0</v>
      </c>
      <c r="J63" s="299"/>
      <c r="K63" s="300">
        <f>E63*J63</f>
        <v>0</v>
      </c>
      <c r="O63" s="292">
        <v>2</v>
      </c>
      <c r="AA63" s="261">
        <v>7</v>
      </c>
      <c r="AB63" s="261">
        <v>1002</v>
      </c>
      <c r="AC63" s="261">
        <v>5</v>
      </c>
      <c r="AZ63" s="261">
        <v>2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7</v>
      </c>
      <c r="CB63" s="292">
        <v>1002</v>
      </c>
    </row>
    <row r="64" spans="1:80" x14ac:dyDescent="0.2">
      <c r="A64" s="293">
        <v>47</v>
      </c>
      <c r="B64" s="294" t="s">
        <v>224</v>
      </c>
      <c r="C64" s="295" t="s">
        <v>225</v>
      </c>
      <c r="D64" s="296" t="s">
        <v>226</v>
      </c>
      <c r="E64" s="297">
        <v>14.406000000000001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/>
      <c r="K64" s="300">
        <f>E64*J64</f>
        <v>0</v>
      </c>
      <c r="O64" s="292">
        <v>2</v>
      </c>
      <c r="AA64" s="261">
        <v>8</v>
      </c>
      <c r="AB64" s="261">
        <v>0</v>
      </c>
      <c r="AC64" s="261">
        <v>3</v>
      </c>
      <c r="AZ64" s="261">
        <v>2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8</v>
      </c>
      <c r="CB64" s="292">
        <v>0</v>
      </c>
    </row>
    <row r="65" spans="1:80" x14ac:dyDescent="0.2">
      <c r="A65" s="293">
        <v>48</v>
      </c>
      <c r="B65" s="294" t="s">
        <v>227</v>
      </c>
      <c r="C65" s="295" t="s">
        <v>228</v>
      </c>
      <c r="D65" s="296" t="s">
        <v>226</v>
      </c>
      <c r="E65" s="297">
        <v>14.406000000000001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/>
      <c r="K65" s="300">
        <f>E65*J65</f>
        <v>0</v>
      </c>
      <c r="O65" s="292">
        <v>2</v>
      </c>
      <c r="AA65" s="261">
        <v>8</v>
      </c>
      <c r="AB65" s="261">
        <v>1</v>
      </c>
      <c r="AC65" s="261">
        <v>3</v>
      </c>
      <c r="AZ65" s="261">
        <v>2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8</v>
      </c>
      <c r="CB65" s="292">
        <v>1</v>
      </c>
    </row>
    <row r="66" spans="1:80" x14ac:dyDescent="0.2">
      <c r="A66" s="293">
        <v>49</v>
      </c>
      <c r="B66" s="294" t="s">
        <v>229</v>
      </c>
      <c r="C66" s="295" t="s">
        <v>230</v>
      </c>
      <c r="D66" s="296" t="s">
        <v>226</v>
      </c>
      <c r="E66" s="297">
        <v>144.06</v>
      </c>
      <c r="F66" s="297">
        <v>0</v>
      </c>
      <c r="G66" s="298">
        <f>E66*F66</f>
        <v>0</v>
      </c>
      <c r="H66" s="299">
        <v>0</v>
      </c>
      <c r="I66" s="300">
        <f>E66*H66</f>
        <v>0</v>
      </c>
      <c r="J66" s="299"/>
      <c r="K66" s="300">
        <f>E66*J66</f>
        <v>0</v>
      </c>
      <c r="O66" s="292">
        <v>2</v>
      </c>
      <c r="AA66" s="261">
        <v>8</v>
      </c>
      <c r="AB66" s="261">
        <v>1</v>
      </c>
      <c r="AC66" s="261">
        <v>3</v>
      </c>
      <c r="AZ66" s="261">
        <v>2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8</v>
      </c>
      <c r="CB66" s="292">
        <v>1</v>
      </c>
    </row>
    <row r="67" spans="1:80" x14ac:dyDescent="0.2">
      <c r="A67" s="293">
        <v>50</v>
      </c>
      <c r="B67" s="294" t="s">
        <v>231</v>
      </c>
      <c r="C67" s="295" t="s">
        <v>232</v>
      </c>
      <c r="D67" s="296" t="s">
        <v>226</v>
      </c>
      <c r="E67" s="297">
        <v>14.406000000000001</v>
      </c>
      <c r="F67" s="297">
        <v>0</v>
      </c>
      <c r="G67" s="298">
        <f>E67*F67</f>
        <v>0</v>
      </c>
      <c r="H67" s="299">
        <v>0</v>
      </c>
      <c r="I67" s="300">
        <f>E67*H67</f>
        <v>0</v>
      </c>
      <c r="J67" s="299"/>
      <c r="K67" s="300">
        <f>E67*J67</f>
        <v>0</v>
      </c>
      <c r="O67" s="292">
        <v>2</v>
      </c>
      <c r="AA67" s="261">
        <v>8</v>
      </c>
      <c r="AB67" s="261">
        <v>1</v>
      </c>
      <c r="AC67" s="261">
        <v>3</v>
      </c>
      <c r="AZ67" s="261">
        <v>2</v>
      </c>
      <c r="BA67" s="261">
        <f>IF(AZ67=1,G67,0)</f>
        <v>0</v>
      </c>
      <c r="BB67" s="261">
        <f>IF(AZ67=2,G67,0)</f>
        <v>0</v>
      </c>
      <c r="BC67" s="261">
        <f>IF(AZ67=3,G67,0)</f>
        <v>0</v>
      </c>
      <c r="BD67" s="261">
        <f>IF(AZ67=4,G67,0)</f>
        <v>0</v>
      </c>
      <c r="BE67" s="261">
        <f>IF(AZ67=5,G67,0)</f>
        <v>0</v>
      </c>
      <c r="CA67" s="292">
        <v>8</v>
      </c>
      <c r="CB67" s="292">
        <v>1</v>
      </c>
    </row>
    <row r="68" spans="1:80" x14ac:dyDescent="0.2">
      <c r="A68" s="293">
        <v>51</v>
      </c>
      <c r="B68" s="294" t="s">
        <v>233</v>
      </c>
      <c r="C68" s="295" t="s">
        <v>234</v>
      </c>
      <c r="D68" s="296" t="s">
        <v>226</v>
      </c>
      <c r="E68" s="297">
        <v>43.218000000000004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/>
      <c r="K68" s="300">
        <f>E68*J68</f>
        <v>0</v>
      </c>
      <c r="O68" s="292">
        <v>2</v>
      </c>
      <c r="AA68" s="261">
        <v>8</v>
      </c>
      <c r="AB68" s="261">
        <v>1</v>
      </c>
      <c r="AC68" s="261">
        <v>3</v>
      </c>
      <c r="AZ68" s="261">
        <v>2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8</v>
      </c>
      <c r="CB68" s="292">
        <v>1</v>
      </c>
    </row>
    <row r="69" spans="1:80" x14ac:dyDescent="0.2">
      <c r="A69" s="302"/>
      <c r="B69" s="303" t="s">
        <v>101</v>
      </c>
      <c r="C69" s="304" t="s">
        <v>410</v>
      </c>
      <c r="D69" s="305"/>
      <c r="E69" s="306"/>
      <c r="F69" s="307"/>
      <c r="G69" s="308">
        <f>SUM(G58:G68)</f>
        <v>0</v>
      </c>
      <c r="H69" s="309"/>
      <c r="I69" s="310">
        <f>SUM(I58:I68)</f>
        <v>0.45652447599999996</v>
      </c>
      <c r="J69" s="309"/>
      <c r="K69" s="310">
        <f>SUM(K58:K68)</f>
        <v>-14.406000000000001</v>
      </c>
      <c r="O69" s="292">
        <v>4</v>
      </c>
      <c r="BA69" s="311">
        <f>SUM(BA58:BA68)</f>
        <v>0</v>
      </c>
      <c r="BB69" s="311">
        <f>SUM(BB58:BB68)</f>
        <v>0</v>
      </c>
      <c r="BC69" s="311">
        <f>SUM(BC58:BC68)</f>
        <v>0</v>
      </c>
      <c r="BD69" s="311">
        <f>SUM(BD58:BD68)</f>
        <v>0</v>
      </c>
      <c r="BE69" s="311">
        <f>SUM(BE58:BE68)</f>
        <v>0</v>
      </c>
    </row>
    <row r="70" spans="1:80" x14ac:dyDescent="0.2">
      <c r="A70" s="282" t="s">
        <v>97</v>
      </c>
      <c r="B70" s="283" t="s">
        <v>275</v>
      </c>
      <c r="C70" s="284" t="s">
        <v>276</v>
      </c>
      <c r="D70" s="285"/>
      <c r="E70" s="286"/>
      <c r="F70" s="286"/>
      <c r="G70" s="287"/>
      <c r="H70" s="288"/>
      <c r="I70" s="289"/>
      <c r="J70" s="290"/>
      <c r="K70" s="291"/>
      <c r="O70" s="292">
        <v>1</v>
      </c>
    </row>
    <row r="71" spans="1:80" ht="22.5" x14ac:dyDescent="0.2">
      <c r="A71" s="293">
        <v>52</v>
      </c>
      <c r="B71" s="294" t="s">
        <v>522</v>
      </c>
      <c r="C71" s="295" t="s">
        <v>523</v>
      </c>
      <c r="D71" s="296" t="s">
        <v>136</v>
      </c>
      <c r="E71" s="297">
        <v>3.7</v>
      </c>
      <c r="F71" s="297">
        <v>0</v>
      </c>
      <c r="G71" s="298">
        <f>E71*F71</f>
        <v>0</v>
      </c>
      <c r="H71" s="299">
        <v>8.6099999999999996E-3</v>
      </c>
      <c r="I71" s="300">
        <f>E71*H71</f>
        <v>3.1857000000000003E-2</v>
      </c>
      <c r="J71" s="299">
        <v>0</v>
      </c>
      <c r="K71" s="300">
        <f>E71*J71</f>
        <v>0</v>
      </c>
      <c r="O71" s="292">
        <v>2</v>
      </c>
      <c r="AA71" s="261">
        <v>1</v>
      </c>
      <c r="AB71" s="261">
        <v>7</v>
      </c>
      <c r="AC71" s="261">
        <v>7</v>
      </c>
      <c r="AZ71" s="261">
        <v>2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1</v>
      </c>
      <c r="CB71" s="292">
        <v>7</v>
      </c>
    </row>
    <row r="72" spans="1:80" x14ac:dyDescent="0.2">
      <c r="A72" s="293">
        <v>53</v>
      </c>
      <c r="B72" s="294" t="s">
        <v>427</v>
      </c>
      <c r="C72" s="295" t="s">
        <v>428</v>
      </c>
      <c r="D72" s="296" t="s">
        <v>116</v>
      </c>
      <c r="E72" s="297">
        <v>310.41000000000003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>
        <v>-7.0000000000000001E-3</v>
      </c>
      <c r="K72" s="300">
        <f>E72*J72</f>
        <v>-2.1728700000000001</v>
      </c>
      <c r="O72" s="292">
        <v>2</v>
      </c>
      <c r="AA72" s="261">
        <v>1</v>
      </c>
      <c r="AB72" s="261">
        <v>0</v>
      </c>
      <c r="AC72" s="261">
        <v>0</v>
      </c>
      <c r="AZ72" s="261">
        <v>2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1</v>
      </c>
      <c r="CB72" s="292">
        <v>0</v>
      </c>
    </row>
    <row r="73" spans="1:80" ht="22.5" x14ac:dyDescent="0.2">
      <c r="A73" s="293">
        <v>54</v>
      </c>
      <c r="B73" s="294" t="s">
        <v>435</v>
      </c>
      <c r="C73" s="295" t="s">
        <v>524</v>
      </c>
      <c r="D73" s="296" t="s">
        <v>136</v>
      </c>
      <c r="E73" s="297">
        <v>12.34</v>
      </c>
      <c r="F73" s="297">
        <v>0</v>
      </c>
      <c r="G73" s="298">
        <f>E73*F73</f>
        <v>0</v>
      </c>
      <c r="H73" s="299">
        <v>4.8900000000000002E-3</v>
      </c>
      <c r="I73" s="300">
        <f>E73*H73</f>
        <v>6.0342600000000003E-2</v>
      </c>
      <c r="J73" s="299"/>
      <c r="K73" s="300">
        <f>E73*J73</f>
        <v>0</v>
      </c>
      <c r="O73" s="292">
        <v>2</v>
      </c>
      <c r="AA73" s="261">
        <v>12</v>
      </c>
      <c r="AB73" s="261">
        <v>0</v>
      </c>
      <c r="AC73" s="261">
        <v>128</v>
      </c>
      <c r="AZ73" s="261">
        <v>2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12</v>
      </c>
      <c r="CB73" s="292">
        <v>0</v>
      </c>
    </row>
    <row r="74" spans="1:80" ht="22.5" x14ac:dyDescent="0.2">
      <c r="A74" s="293">
        <v>55</v>
      </c>
      <c r="B74" s="294" t="s">
        <v>435</v>
      </c>
      <c r="C74" s="295" t="s">
        <v>436</v>
      </c>
      <c r="D74" s="296" t="s">
        <v>136</v>
      </c>
      <c r="E74" s="297">
        <v>50</v>
      </c>
      <c r="F74" s="297">
        <v>0</v>
      </c>
      <c r="G74" s="298">
        <f>E74*F74</f>
        <v>0</v>
      </c>
      <c r="H74" s="299">
        <v>4.8900000000000002E-3</v>
      </c>
      <c r="I74" s="300">
        <f>E74*H74</f>
        <v>0.24450000000000002</v>
      </c>
      <c r="J74" s="299"/>
      <c r="K74" s="300">
        <f>E74*J74</f>
        <v>0</v>
      </c>
      <c r="O74" s="292">
        <v>2</v>
      </c>
      <c r="AA74" s="261">
        <v>12</v>
      </c>
      <c r="AB74" s="261">
        <v>0</v>
      </c>
      <c r="AC74" s="261">
        <v>7</v>
      </c>
      <c r="AZ74" s="261">
        <v>2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12</v>
      </c>
      <c r="CB74" s="292">
        <v>0</v>
      </c>
    </row>
    <row r="75" spans="1:80" x14ac:dyDescent="0.2">
      <c r="A75" s="293">
        <v>56</v>
      </c>
      <c r="B75" s="294" t="s">
        <v>441</v>
      </c>
      <c r="C75" s="295" t="s">
        <v>442</v>
      </c>
      <c r="D75" s="296" t="s">
        <v>12</v>
      </c>
      <c r="E75" s="297"/>
      <c r="F75" s="297">
        <v>0</v>
      </c>
      <c r="G75" s="298">
        <f>E75*F75</f>
        <v>0</v>
      </c>
      <c r="H75" s="299">
        <v>0</v>
      </c>
      <c r="I75" s="300">
        <f>E75*H75</f>
        <v>0</v>
      </c>
      <c r="J75" s="299"/>
      <c r="K75" s="300">
        <f>E75*J75</f>
        <v>0</v>
      </c>
      <c r="O75" s="292">
        <v>2</v>
      </c>
      <c r="AA75" s="261">
        <v>7</v>
      </c>
      <c r="AB75" s="261">
        <v>1002</v>
      </c>
      <c r="AC75" s="261">
        <v>5</v>
      </c>
      <c r="AZ75" s="261">
        <v>2</v>
      </c>
      <c r="BA75" s="261">
        <f>IF(AZ75=1,G75,0)</f>
        <v>0</v>
      </c>
      <c r="BB75" s="261">
        <f>IF(AZ75=2,G75,0)</f>
        <v>0</v>
      </c>
      <c r="BC75" s="261">
        <f>IF(AZ75=3,G75,0)</f>
        <v>0</v>
      </c>
      <c r="BD75" s="261">
        <f>IF(AZ75=4,G75,0)</f>
        <v>0</v>
      </c>
      <c r="BE75" s="261">
        <f>IF(AZ75=5,G75,0)</f>
        <v>0</v>
      </c>
      <c r="CA75" s="292">
        <v>7</v>
      </c>
      <c r="CB75" s="292">
        <v>1002</v>
      </c>
    </row>
    <row r="76" spans="1:80" x14ac:dyDescent="0.2">
      <c r="A76" s="293">
        <v>57</v>
      </c>
      <c r="B76" s="294" t="s">
        <v>224</v>
      </c>
      <c r="C76" s="295" t="s">
        <v>225</v>
      </c>
      <c r="D76" s="296" t="s">
        <v>226</v>
      </c>
      <c r="E76" s="297">
        <v>2.1728700000000001</v>
      </c>
      <c r="F76" s="297">
        <v>0</v>
      </c>
      <c r="G76" s="298">
        <f>E76*F76</f>
        <v>0</v>
      </c>
      <c r="H76" s="299">
        <v>0</v>
      </c>
      <c r="I76" s="300">
        <f>E76*H76</f>
        <v>0</v>
      </c>
      <c r="J76" s="299"/>
      <c r="K76" s="300">
        <f>E76*J76</f>
        <v>0</v>
      </c>
      <c r="O76" s="292">
        <v>2</v>
      </c>
      <c r="AA76" s="261">
        <v>8</v>
      </c>
      <c r="AB76" s="261">
        <v>0</v>
      </c>
      <c r="AC76" s="261">
        <v>3</v>
      </c>
      <c r="AZ76" s="261">
        <v>2</v>
      </c>
      <c r="BA76" s="261">
        <f>IF(AZ76=1,G76,0)</f>
        <v>0</v>
      </c>
      <c r="BB76" s="261">
        <f>IF(AZ76=2,G76,0)</f>
        <v>0</v>
      </c>
      <c r="BC76" s="261">
        <f>IF(AZ76=3,G76,0)</f>
        <v>0</v>
      </c>
      <c r="BD76" s="261">
        <f>IF(AZ76=4,G76,0)</f>
        <v>0</v>
      </c>
      <c r="BE76" s="261">
        <f>IF(AZ76=5,G76,0)</f>
        <v>0</v>
      </c>
      <c r="CA76" s="292">
        <v>8</v>
      </c>
      <c r="CB76" s="292">
        <v>0</v>
      </c>
    </row>
    <row r="77" spans="1:80" x14ac:dyDescent="0.2">
      <c r="A77" s="293">
        <v>58</v>
      </c>
      <c r="B77" s="294" t="s">
        <v>227</v>
      </c>
      <c r="C77" s="295" t="s">
        <v>228</v>
      </c>
      <c r="D77" s="296" t="s">
        <v>226</v>
      </c>
      <c r="E77" s="297">
        <v>2.1728700000000001</v>
      </c>
      <c r="F77" s="297">
        <v>0</v>
      </c>
      <c r="G77" s="298">
        <f>E77*F77</f>
        <v>0</v>
      </c>
      <c r="H77" s="299">
        <v>0</v>
      </c>
      <c r="I77" s="300">
        <f>E77*H77</f>
        <v>0</v>
      </c>
      <c r="J77" s="299"/>
      <c r="K77" s="300">
        <f>E77*J77</f>
        <v>0</v>
      </c>
      <c r="O77" s="292">
        <v>2</v>
      </c>
      <c r="AA77" s="261">
        <v>8</v>
      </c>
      <c r="AB77" s="261">
        <v>1</v>
      </c>
      <c r="AC77" s="261">
        <v>3</v>
      </c>
      <c r="AZ77" s="261">
        <v>2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8</v>
      </c>
      <c r="CB77" s="292">
        <v>1</v>
      </c>
    </row>
    <row r="78" spans="1:80" x14ac:dyDescent="0.2">
      <c r="A78" s="293">
        <v>59</v>
      </c>
      <c r="B78" s="294" t="s">
        <v>229</v>
      </c>
      <c r="C78" s="295" t="s">
        <v>230</v>
      </c>
      <c r="D78" s="296" t="s">
        <v>226</v>
      </c>
      <c r="E78" s="297">
        <v>21.7287</v>
      </c>
      <c r="F78" s="297">
        <v>0</v>
      </c>
      <c r="G78" s="298">
        <f>E78*F78</f>
        <v>0</v>
      </c>
      <c r="H78" s="299">
        <v>0</v>
      </c>
      <c r="I78" s="300">
        <f>E78*H78</f>
        <v>0</v>
      </c>
      <c r="J78" s="299"/>
      <c r="K78" s="300">
        <f>E78*J78</f>
        <v>0</v>
      </c>
      <c r="O78" s="292">
        <v>2</v>
      </c>
      <c r="AA78" s="261">
        <v>8</v>
      </c>
      <c r="AB78" s="261">
        <v>1</v>
      </c>
      <c r="AC78" s="261">
        <v>3</v>
      </c>
      <c r="AZ78" s="261">
        <v>2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8</v>
      </c>
      <c r="CB78" s="292">
        <v>1</v>
      </c>
    </row>
    <row r="79" spans="1:80" x14ac:dyDescent="0.2">
      <c r="A79" s="293">
        <v>60</v>
      </c>
      <c r="B79" s="294" t="s">
        <v>231</v>
      </c>
      <c r="C79" s="295" t="s">
        <v>232</v>
      </c>
      <c r="D79" s="296" t="s">
        <v>226</v>
      </c>
      <c r="E79" s="297">
        <v>2.1728700000000001</v>
      </c>
      <c r="F79" s="297">
        <v>0</v>
      </c>
      <c r="G79" s="298">
        <f>E79*F79</f>
        <v>0</v>
      </c>
      <c r="H79" s="299">
        <v>0</v>
      </c>
      <c r="I79" s="300">
        <f>E79*H79</f>
        <v>0</v>
      </c>
      <c r="J79" s="299"/>
      <c r="K79" s="300">
        <f>E79*J79</f>
        <v>0</v>
      </c>
      <c r="O79" s="292">
        <v>2</v>
      </c>
      <c r="AA79" s="261">
        <v>8</v>
      </c>
      <c r="AB79" s="261">
        <v>1</v>
      </c>
      <c r="AC79" s="261">
        <v>3</v>
      </c>
      <c r="AZ79" s="261">
        <v>2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8</v>
      </c>
      <c r="CB79" s="292">
        <v>1</v>
      </c>
    </row>
    <row r="80" spans="1:80" x14ac:dyDescent="0.2">
      <c r="A80" s="293">
        <v>61</v>
      </c>
      <c r="B80" s="294" t="s">
        <v>233</v>
      </c>
      <c r="C80" s="295" t="s">
        <v>234</v>
      </c>
      <c r="D80" s="296" t="s">
        <v>226</v>
      </c>
      <c r="E80" s="297">
        <v>6.5186099999999998</v>
      </c>
      <c r="F80" s="297">
        <v>0</v>
      </c>
      <c r="G80" s="298">
        <f>E80*F80</f>
        <v>0</v>
      </c>
      <c r="H80" s="299">
        <v>0</v>
      </c>
      <c r="I80" s="300">
        <f>E80*H80</f>
        <v>0</v>
      </c>
      <c r="J80" s="299"/>
      <c r="K80" s="300">
        <f>E80*J80</f>
        <v>0</v>
      </c>
      <c r="O80" s="292">
        <v>2</v>
      </c>
      <c r="AA80" s="261">
        <v>8</v>
      </c>
      <c r="AB80" s="261">
        <v>1</v>
      </c>
      <c r="AC80" s="261">
        <v>3</v>
      </c>
      <c r="AZ80" s="261">
        <v>2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8</v>
      </c>
      <c r="CB80" s="292">
        <v>1</v>
      </c>
    </row>
    <row r="81" spans="1:57" x14ac:dyDescent="0.2">
      <c r="A81" s="302"/>
      <c r="B81" s="303" t="s">
        <v>101</v>
      </c>
      <c r="C81" s="304" t="s">
        <v>277</v>
      </c>
      <c r="D81" s="305"/>
      <c r="E81" s="306"/>
      <c r="F81" s="307"/>
      <c r="G81" s="308">
        <f>SUM(G70:G80)</f>
        <v>0</v>
      </c>
      <c r="H81" s="309"/>
      <c r="I81" s="310">
        <f>SUM(I70:I80)</f>
        <v>0.33669960000000004</v>
      </c>
      <c r="J81" s="309"/>
      <c r="K81" s="310">
        <f>SUM(K70:K80)</f>
        <v>-2.1728700000000001</v>
      </c>
      <c r="O81" s="292">
        <v>4</v>
      </c>
      <c r="BA81" s="311">
        <f>SUM(BA70:BA80)</f>
        <v>0</v>
      </c>
      <c r="BB81" s="311">
        <f>SUM(BB70:BB80)</f>
        <v>0</v>
      </c>
      <c r="BC81" s="311">
        <f>SUM(BC70:BC80)</f>
        <v>0</v>
      </c>
      <c r="BD81" s="311">
        <f>SUM(BD70:BD80)</f>
        <v>0</v>
      </c>
      <c r="BE81" s="311">
        <f>SUM(BE70:BE80)</f>
        <v>0</v>
      </c>
    </row>
    <row r="82" spans="1:57" x14ac:dyDescent="0.2">
      <c r="E82" s="261"/>
    </row>
    <row r="83" spans="1:57" x14ac:dyDescent="0.2">
      <c r="E83" s="261"/>
    </row>
    <row r="84" spans="1:57" x14ac:dyDescent="0.2">
      <c r="E84" s="261"/>
    </row>
    <row r="85" spans="1:57" x14ac:dyDescent="0.2">
      <c r="E85" s="261"/>
    </row>
    <row r="86" spans="1:57" x14ac:dyDescent="0.2">
      <c r="E86" s="261"/>
    </row>
    <row r="87" spans="1:57" x14ac:dyDescent="0.2">
      <c r="E87" s="261"/>
    </row>
    <row r="88" spans="1:57" x14ac:dyDescent="0.2">
      <c r="E88" s="261"/>
    </row>
    <row r="89" spans="1:57" x14ac:dyDescent="0.2">
      <c r="E89" s="261"/>
    </row>
    <row r="90" spans="1:57" x14ac:dyDescent="0.2">
      <c r="E90" s="261"/>
    </row>
    <row r="91" spans="1:57" x14ac:dyDescent="0.2">
      <c r="E91" s="261"/>
    </row>
    <row r="92" spans="1:57" x14ac:dyDescent="0.2">
      <c r="E92" s="261"/>
    </row>
    <row r="93" spans="1:57" x14ac:dyDescent="0.2">
      <c r="E93" s="261"/>
    </row>
    <row r="94" spans="1:57" x14ac:dyDescent="0.2">
      <c r="E94" s="261"/>
    </row>
    <row r="95" spans="1:57" x14ac:dyDescent="0.2">
      <c r="E95" s="261"/>
    </row>
    <row r="96" spans="1:57" x14ac:dyDescent="0.2">
      <c r="E96" s="261"/>
    </row>
    <row r="97" spans="1:7" x14ac:dyDescent="0.2">
      <c r="E97" s="261"/>
    </row>
    <row r="98" spans="1:7" x14ac:dyDescent="0.2">
      <c r="E98" s="261"/>
    </row>
    <row r="99" spans="1:7" x14ac:dyDescent="0.2">
      <c r="E99" s="261"/>
    </row>
    <row r="100" spans="1:7" x14ac:dyDescent="0.2">
      <c r="E100" s="261"/>
    </row>
    <row r="101" spans="1:7" x14ac:dyDescent="0.2">
      <c r="E101" s="261"/>
    </row>
    <row r="102" spans="1:7" x14ac:dyDescent="0.2">
      <c r="E102" s="261"/>
    </row>
    <row r="103" spans="1:7" x14ac:dyDescent="0.2">
      <c r="E103" s="261"/>
    </row>
    <row r="104" spans="1:7" x14ac:dyDescent="0.2">
      <c r="E104" s="261"/>
    </row>
    <row r="105" spans="1:7" x14ac:dyDescent="0.2">
      <c r="A105" s="301"/>
      <c r="B105" s="301"/>
      <c r="C105" s="301"/>
      <c r="D105" s="301"/>
      <c r="E105" s="301"/>
      <c r="F105" s="301"/>
      <c r="G105" s="301"/>
    </row>
    <row r="106" spans="1:7" x14ac:dyDescent="0.2">
      <c r="A106" s="301"/>
      <c r="B106" s="301"/>
      <c r="C106" s="301"/>
      <c r="D106" s="301"/>
      <c r="E106" s="301"/>
      <c r="F106" s="301"/>
      <c r="G106" s="301"/>
    </row>
    <row r="107" spans="1:7" x14ac:dyDescent="0.2">
      <c r="A107" s="301"/>
      <c r="B107" s="301"/>
      <c r="C107" s="301"/>
      <c r="D107" s="301"/>
      <c r="E107" s="301"/>
      <c r="F107" s="301"/>
      <c r="G107" s="301"/>
    </row>
    <row r="108" spans="1:7" x14ac:dyDescent="0.2">
      <c r="A108" s="301"/>
      <c r="B108" s="301"/>
      <c r="C108" s="301"/>
      <c r="D108" s="301"/>
      <c r="E108" s="301"/>
      <c r="F108" s="301"/>
      <c r="G108" s="301"/>
    </row>
    <row r="109" spans="1:7" x14ac:dyDescent="0.2">
      <c r="E109" s="261"/>
    </row>
    <row r="110" spans="1:7" x14ac:dyDescent="0.2">
      <c r="E110" s="261"/>
    </row>
    <row r="111" spans="1:7" x14ac:dyDescent="0.2">
      <c r="E111" s="261"/>
    </row>
    <row r="112" spans="1:7" x14ac:dyDescent="0.2">
      <c r="E112" s="261"/>
    </row>
    <row r="113" spans="5:5" x14ac:dyDescent="0.2">
      <c r="E113" s="261"/>
    </row>
    <row r="114" spans="5:5" x14ac:dyDescent="0.2">
      <c r="E114" s="261"/>
    </row>
    <row r="115" spans="5:5" x14ac:dyDescent="0.2">
      <c r="E115" s="261"/>
    </row>
    <row r="116" spans="5:5" x14ac:dyDescent="0.2">
      <c r="E116" s="261"/>
    </row>
    <row r="117" spans="5:5" x14ac:dyDescent="0.2">
      <c r="E117" s="261"/>
    </row>
    <row r="118" spans="5:5" x14ac:dyDescent="0.2">
      <c r="E118" s="261"/>
    </row>
    <row r="119" spans="5:5" x14ac:dyDescent="0.2">
      <c r="E119" s="261"/>
    </row>
    <row r="120" spans="5:5" x14ac:dyDescent="0.2">
      <c r="E120" s="261"/>
    </row>
    <row r="121" spans="5:5" x14ac:dyDescent="0.2">
      <c r="E121" s="261"/>
    </row>
    <row r="122" spans="5:5" x14ac:dyDescent="0.2">
      <c r="E122" s="261"/>
    </row>
    <row r="123" spans="5:5" x14ac:dyDescent="0.2">
      <c r="E123" s="261"/>
    </row>
    <row r="124" spans="5:5" x14ac:dyDescent="0.2">
      <c r="E124" s="261"/>
    </row>
    <row r="125" spans="5:5" x14ac:dyDescent="0.2">
      <c r="E125" s="261"/>
    </row>
    <row r="126" spans="5:5" x14ac:dyDescent="0.2">
      <c r="E126" s="261"/>
    </row>
    <row r="127" spans="5:5" x14ac:dyDescent="0.2">
      <c r="E127" s="261"/>
    </row>
    <row r="128" spans="5:5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A140" s="312"/>
      <c r="B140" s="312"/>
    </row>
    <row r="141" spans="1:7" x14ac:dyDescent="0.2">
      <c r="A141" s="301"/>
      <c r="B141" s="301"/>
      <c r="C141" s="313"/>
      <c r="D141" s="313"/>
      <c r="E141" s="314"/>
      <c r="F141" s="313"/>
      <c r="G141" s="315"/>
    </row>
    <row r="142" spans="1:7" x14ac:dyDescent="0.2">
      <c r="A142" s="316"/>
      <c r="B142" s="316"/>
      <c r="C142" s="301"/>
      <c r="D142" s="301"/>
      <c r="E142" s="317"/>
      <c r="F142" s="301"/>
      <c r="G142" s="301"/>
    </row>
    <row r="143" spans="1:7" x14ac:dyDescent="0.2">
      <c r="A143" s="301"/>
      <c r="B143" s="301"/>
      <c r="C143" s="301"/>
      <c r="D143" s="301"/>
      <c r="E143" s="317"/>
      <c r="F143" s="301"/>
      <c r="G143" s="301"/>
    </row>
    <row r="144" spans="1:7" x14ac:dyDescent="0.2">
      <c r="A144" s="301"/>
      <c r="B144" s="301"/>
      <c r="C144" s="301"/>
      <c r="D144" s="301"/>
      <c r="E144" s="317"/>
      <c r="F144" s="301"/>
      <c r="G144" s="301"/>
    </row>
    <row r="145" spans="1:7" x14ac:dyDescent="0.2">
      <c r="A145" s="301"/>
      <c r="B145" s="301"/>
      <c r="C145" s="301"/>
      <c r="D145" s="301"/>
      <c r="E145" s="317"/>
      <c r="F145" s="301"/>
      <c r="G145" s="301"/>
    </row>
    <row r="146" spans="1:7" x14ac:dyDescent="0.2">
      <c r="A146" s="301"/>
      <c r="B146" s="301"/>
      <c r="C146" s="301"/>
      <c r="D146" s="301"/>
      <c r="E146" s="317"/>
      <c r="F146" s="301"/>
      <c r="G146" s="301"/>
    </row>
    <row r="147" spans="1:7" x14ac:dyDescent="0.2">
      <c r="A147" s="301"/>
      <c r="B147" s="301"/>
      <c r="C147" s="301"/>
      <c r="D147" s="301"/>
      <c r="E147" s="317"/>
      <c r="F147" s="301"/>
      <c r="G147" s="301"/>
    </row>
    <row r="148" spans="1:7" x14ac:dyDescent="0.2">
      <c r="A148" s="301"/>
      <c r="B148" s="301"/>
      <c r="C148" s="301"/>
      <c r="D148" s="301"/>
      <c r="E148" s="317"/>
      <c r="F148" s="301"/>
      <c r="G148" s="301"/>
    </row>
    <row r="149" spans="1:7" x14ac:dyDescent="0.2">
      <c r="A149" s="301"/>
      <c r="B149" s="301"/>
      <c r="C149" s="301"/>
      <c r="D149" s="301"/>
      <c r="E149" s="317"/>
      <c r="F149" s="301"/>
      <c r="G149" s="301"/>
    </row>
    <row r="150" spans="1:7" x14ac:dyDescent="0.2">
      <c r="A150" s="301"/>
      <c r="B150" s="301"/>
      <c r="C150" s="301"/>
      <c r="D150" s="301"/>
      <c r="E150" s="317"/>
      <c r="F150" s="301"/>
      <c r="G150" s="301"/>
    </row>
    <row r="151" spans="1:7" x14ac:dyDescent="0.2">
      <c r="A151" s="301"/>
      <c r="B151" s="301"/>
      <c r="C151" s="301"/>
      <c r="D151" s="301"/>
      <c r="E151" s="317"/>
      <c r="F151" s="301"/>
      <c r="G151" s="301"/>
    </row>
    <row r="152" spans="1:7" x14ac:dyDescent="0.2">
      <c r="A152" s="301"/>
      <c r="B152" s="301"/>
      <c r="C152" s="301"/>
      <c r="D152" s="301"/>
      <c r="E152" s="317"/>
      <c r="F152" s="301"/>
      <c r="G152" s="301"/>
    </row>
    <row r="153" spans="1:7" x14ac:dyDescent="0.2">
      <c r="A153" s="301"/>
      <c r="B153" s="301"/>
      <c r="C153" s="301"/>
      <c r="D153" s="301"/>
      <c r="E153" s="317"/>
      <c r="F153" s="301"/>
      <c r="G153" s="301"/>
    </row>
    <row r="154" spans="1:7" x14ac:dyDescent="0.2">
      <c r="A154" s="301"/>
      <c r="B154" s="301"/>
      <c r="C154" s="301"/>
      <c r="D154" s="301"/>
      <c r="E154" s="317"/>
      <c r="F154" s="301"/>
      <c r="G154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448</v>
      </c>
      <c r="D2" s="105" t="s">
        <v>449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502</v>
      </c>
      <c r="B5" s="118"/>
      <c r="C5" s="119" t="s">
        <v>503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'02 3 Rek'!E13</f>
        <v>0</v>
      </c>
      <c r="D15" s="160" t="str">
        <f>'02 3 Rek'!A18</f>
        <v>Ztížené výrobní podmínky</v>
      </c>
      <c r="E15" s="161"/>
      <c r="F15" s="162"/>
      <c r="G15" s="159">
        <f>'02 3 Rek'!I18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'02 3 Rek'!F13</f>
        <v>0</v>
      </c>
      <c r="D16" s="109" t="str">
        <f>'02 3 Rek'!A19</f>
        <v>Oborová přirážka</v>
      </c>
      <c r="E16" s="163"/>
      <c r="F16" s="164"/>
      <c r="G16" s="159">
        <f>'02 3 Rek'!I19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'02 3 Rek'!H13</f>
        <v>0</v>
      </c>
      <c r="D17" s="109" t="str">
        <f>'02 3 Rek'!A20</f>
        <v>Přesun stavebních kapacit</v>
      </c>
      <c r="E17" s="163"/>
      <c r="F17" s="164"/>
      <c r="G17" s="159">
        <f>'02 3 Rek'!I20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'02 3 Rek'!G13</f>
        <v>0</v>
      </c>
      <c r="D18" s="109" t="str">
        <f>'02 3 Rek'!A21</f>
        <v>Mimostaveništní doprava</v>
      </c>
      <c r="E18" s="163"/>
      <c r="F18" s="164"/>
      <c r="G18" s="159">
        <f>'02 3 Rek'!I21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'02 3 Rek'!A22</f>
        <v>Zařízení staveniště</v>
      </c>
      <c r="E19" s="163"/>
      <c r="F19" s="164"/>
      <c r="G19" s="159">
        <f>'02 3 Rek'!I22</f>
        <v>0</v>
      </c>
    </row>
    <row r="20" spans="1:7" ht="15.95" customHeight="1" x14ac:dyDescent="0.2">
      <c r="A20" s="167"/>
      <c r="B20" s="158"/>
      <c r="C20" s="159"/>
      <c r="D20" s="109" t="str">
        <f>'02 3 Rek'!A23</f>
        <v>Provoz investora</v>
      </c>
      <c r="E20" s="163"/>
      <c r="F20" s="164"/>
      <c r="G20" s="159">
        <f>'02 3 Rek'!I23</f>
        <v>0</v>
      </c>
    </row>
    <row r="21" spans="1:7" ht="15.95" customHeight="1" x14ac:dyDescent="0.2">
      <c r="A21" s="167" t="s">
        <v>29</v>
      </c>
      <c r="B21" s="158"/>
      <c r="C21" s="159">
        <f>'02 3 Rek'!I13</f>
        <v>0</v>
      </c>
      <c r="D21" s="109" t="str">
        <f>'02 3 Rek'!A24</f>
        <v>Kompletační činnost (IČD)</v>
      </c>
      <c r="E21" s="163"/>
      <c r="F21" s="164"/>
      <c r="G21" s="159">
        <f>'02 3 Rek'!I24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'02 3 Rek'!H26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E7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448</v>
      </c>
      <c r="I1" s="212"/>
    </row>
    <row r="2" spans="1:57" ht="13.5" thickBot="1" x14ac:dyDescent="0.25">
      <c r="A2" s="213" t="s">
        <v>76</v>
      </c>
      <c r="B2" s="214"/>
      <c r="C2" s="215" t="s">
        <v>504</v>
      </c>
      <c r="D2" s="216"/>
      <c r="E2" s="217"/>
      <c r="F2" s="216"/>
      <c r="G2" s="218" t="s">
        <v>449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18" t="str">
        <f>'02 3 Pol'!B7</f>
        <v>18</v>
      </c>
      <c r="B7" s="70" t="str">
        <f>'02 3 Pol'!C7</f>
        <v>Povrchové úpravy terénu</v>
      </c>
      <c r="D7" s="230"/>
      <c r="E7" s="319">
        <f>'02 3 Pol'!BA9</f>
        <v>0</v>
      </c>
      <c r="F7" s="320">
        <f>'02 3 Pol'!BB9</f>
        <v>0</v>
      </c>
      <c r="G7" s="320">
        <f>'02 3 Pol'!BC9</f>
        <v>0</v>
      </c>
      <c r="H7" s="320">
        <f>'02 3 Pol'!BD9</f>
        <v>0</v>
      </c>
      <c r="I7" s="321">
        <f>'02 3 Pol'!BE9</f>
        <v>0</v>
      </c>
    </row>
    <row r="8" spans="1:57" s="137" customFormat="1" x14ac:dyDescent="0.2">
      <c r="A8" s="318" t="str">
        <f>'02 3 Pol'!B10</f>
        <v>3</v>
      </c>
      <c r="B8" s="70" t="str">
        <f>'02 3 Pol'!C10</f>
        <v>Svislé a kompletní konstrukce</v>
      </c>
      <c r="D8" s="230"/>
      <c r="E8" s="319">
        <f>'02 3 Pol'!BA13</f>
        <v>0</v>
      </c>
      <c r="F8" s="320">
        <f>'02 3 Pol'!BB13</f>
        <v>0</v>
      </c>
      <c r="G8" s="320">
        <f>'02 3 Pol'!BC13</f>
        <v>0</v>
      </c>
      <c r="H8" s="320">
        <f>'02 3 Pol'!BD13</f>
        <v>0</v>
      </c>
      <c r="I8" s="321">
        <f>'02 3 Pol'!BE13</f>
        <v>0</v>
      </c>
    </row>
    <row r="9" spans="1:57" s="137" customFormat="1" x14ac:dyDescent="0.2">
      <c r="A9" s="318" t="str">
        <f>'02 3 Pol'!B14</f>
        <v>5a</v>
      </c>
      <c r="B9" s="70" t="str">
        <f>'02 3 Pol'!C14</f>
        <v>Okapový chodník</v>
      </c>
      <c r="D9" s="230"/>
      <c r="E9" s="319">
        <f>'02 3 Pol'!BA27</f>
        <v>0</v>
      </c>
      <c r="F9" s="320">
        <f>'02 3 Pol'!BB27</f>
        <v>0</v>
      </c>
      <c r="G9" s="320">
        <f>'02 3 Pol'!BC27</f>
        <v>0</v>
      </c>
      <c r="H9" s="320">
        <f>'02 3 Pol'!BD27</f>
        <v>0</v>
      </c>
      <c r="I9" s="321">
        <f>'02 3 Pol'!BE27</f>
        <v>0</v>
      </c>
    </row>
    <row r="10" spans="1:57" s="137" customFormat="1" x14ac:dyDescent="0.2">
      <c r="A10" s="318" t="str">
        <f>'02 3 Pol'!B28</f>
        <v>61</v>
      </c>
      <c r="B10" s="70" t="str">
        <f>'02 3 Pol'!C28</f>
        <v>Upravy povrchů vnitřní</v>
      </c>
      <c r="D10" s="230"/>
      <c r="E10" s="319">
        <f>'02 3 Pol'!BA30</f>
        <v>0</v>
      </c>
      <c r="F10" s="320">
        <f>'02 3 Pol'!BB30</f>
        <v>0</v>
      </c>
      <c r="G10" s="320">
        <f>'02 3 Pol'!BC30</f>
        <v>0</v>
      </c>
      <c r="H10" s="320">
        <f>'02 3 Pol'!BD30</f>
        <v>0</v>
      </c>
      <c r="I10" s="321">
        <f>'02 3 Pol'!BE30</f>
        <v>0</v>
      </c>
    </row>
    <row r="11" spans="1:57" s="137" customFormat="1" x14ac:dyDescent="0.2">
      <c r="A11" s="318" t="str">
        <f>'02 3 Pol'!B31</f>
        <v>99</v>
      </c>
      <c r="B11" s="70" t="str">
        <f>'02 3 Pol'!C31</f>
        <v>Staveništní přesun hmot</v>
      </c>
      <c r="D11" s="230"/>
      <c r="E11" s="319">
        <f>'02 3 Pol'!BA33</f>
        <v>0</v>
      </c>
      <c r="F11" s="320">
        <f>'02 3 Pol'!BB33</f>
        <v>0</v>
      </c>
      <c r="G11" s="320">
        <f>'02 3 Pol'!BC33</f>
        <v>0</v>
      </c>
      <c r="H11" s="320">
        <f>'02 3 Pol'!BD33</f>
        <v>0</v>
      </c>
      <c r="I11" s="321">
        <f>'02 3 Pol'!BE33</f>
        <v>0</v>
      </c>
    </row>
    <row r="12" spans="1:57" s="137" customFormat="1" ht="13.5" thickBot="1" x14ac:dyDescent="0.25">
      <c r="A12" s="318" t="str">
        <f>'02 3 Pol'!B34</f>
        <v>784</v>
      </c>
      <c r="B12" s="70" t="str">
        <f>'02 3 Pol'!C34</f>
        <v>Malby</v>
      </c>
      <c r="D12" s="230"/>
      <c r="E12" s="319">
        <f>'02 3 Pol'!BA36</f>
        <v>0</v>
      </c>
      <c r="F12" s="320">
        <f>'02 3 Pol'!BB36</f>
        <v>0</v>
      </c>
      <c r="G12" s="320">
        <f>'02 3 Pol'!BC36</f>
        <v>0</v>
      </c>
      <c r="H12" s="320">
        <f>'02 3 Pol'!BD36</f>
        <v>0</v>
      </c>
      <c r="I12" s="321">
        <f>'02 3 Pol'!BE36</f>
        <v>0</v>
      </c>
    </row>
    <row r="13" spans="1:57" s="14" customFormat="1" ht="13.5" thickBot="1" x14ac:dyDescent="0.25">
      <c r="A13" s="231"/>
      <c r="B13" s="232" t="s">
        <v>79</v>
      </c>
      <c r="C13" s="232"/>
      <c r="D13" s="233"/>
      <c r="E13" s="234">
        <f>SUM(E7:E12)</f>
        <v>0</v>
      </c>
      <c r="F13" s="235">
        <f>SUM(F7:F12)</f>
        <v>0</v>
      </c>
      <c r="G13" s="235">
        <f>SUM(G7:G12)</f>
        <v>0</v>
      </c>
      <c r="H13" s="235">
        <f>SUM(H7:H12)</f>
        <v>0</v>
      </c>
      <c r="I13" s="236">
        <f>SUM(I7:I12)</f>
        <v>0</v>
      </c>
    </row>
    <row r="14" spans="1:57" x14ac:dyDescent="0.2">
      <c r="A14" s="137"/>
      <c r="B14" s="137"/>
      <c r="C14" s="137"/>
      <c r="D14" s="137"/>
      <c r="E14" s="137"/>
      <c r="F14" s="137"/>
      <c r="G14" s="137"/>
      <c r="H14" s="137"/>
      <c r="I14" s="137"/>
    </row>
    <row r="15" spans="1:57" ht="19.5" customHeight="1" x14ac:dyDescent="0.25">
      <c r="A15" s="222" t="s">
        <v>80</v>
      </c>
      <c r="B15" s="222"/>
      <c r="C15" s="222"/>
      <c r="D15" s="222"/>
      <c r="E15" s="222"/>
      <c r="F15" s="222"/>
      <c r="G15" s="237"/>
      <c r="H15" s="222"/>
      <c r="I15" s="222"/>
      <c r="BA15" s="143"/>
      <c r="BB15" s="143"/>
      <c r="BC15" s="143"/>
      <c r="BD15" s="143"/>
      <c r="BE15" s="143"/>
    </row>
    <row r="16" spans="1:57" ht="13.5" thickBot="1" x14ac:dyDescent="0.25"/>
    <row r="17" spans="1:53" x14ac:dyDescent="0.2">
      <c r="A17" s="175" t="s">
        <v>81</v>
      </c>
      <c r="B17" s="176"/>
      <c r="C17" s="176"/>
      <c r="D17" s="238"/>
      <c r="E17" s="239" t="s">
        <v>82</v>
      </c>
      <c r="F17" s="240" t="s">
        <v>12</v>
      </c>
      <c r="G17" s="241" t="s">
        <v>83</v>
      </c>
      <c r="H17" s="242"/>
      <c r="I17" s="243" t="s">
        <v>82</v>
      </c>
    </row>
    <row r="18" spans="1:53" x14ac:dyDescent="0.2">
      <c r="A18" s="167" t="s">
        <v>312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313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314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315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316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1</v>
      </c>
    </row>
    <row r="23" spans="1:53" x14ac:dyDescent="0.2">
      <c r="A23" s="167" t="s">
        <v>317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318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2</v>
      </c>
    </row>
    <row r="25" spans="1:53" x14ac:dyDescent="0.2">
      <c r="A25" s="167" t="s">
        <v>319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ht="13.5" thickBot="1" x14ac:dyDescent="0.25">
      <c r="A26" s="250"/>
      <c r="B26" s="251" t="s">
        <v>84</v>
      </c>
      <c r="C26" s="252"/>
      <c r="D26" s="253"/>
      <c r="E26" s="254"/>
      <c r="F26" s="255"/>
      <c r="G26" s="255"/>
      <c r="H26" s="256">
        <f>SUM(I18:I25)</f>
        <v>0</v>
      </c>
      <c r="I26" s="257"/>
    </row>
    <row r="28" spans="1:53" x14ac:dyDescent="0.2">
      <c r="B28" s="14"/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B109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'02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504</v>
      </c>
      <c r="D4" s="270"/>
      <c r="E4" s="271" t="str">
        <f>'02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450</v>
      </c>
      <c r="C7" s="284" t="s">
        <v>451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453</v>
      </c>
      <c r="C8" s="295" t="s">
        <v>454</v>
      </c>
      <c r="D8" s="296" t="s">
        <v>116</v>
      </c>
      <c r="E8" s="297">
        <v>141.30000000000001</v>
      </c>
      <c r="F8" s="297">
        <v>0</v>
      </c>
      <c r="G8" s="298">
        <f>E8*F8</f>
        <v>0</v>
      </c>
      <c r="H8" s="299">
        <v>3.0000000000000001E-5</v>
      </c>
      <c r="I8" s="300">
        <f>E8*H8</f>
        <v>4.2390000000000006E-3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x14ac:dyDescent="0.2">
      <c r="A9" s="302"/>
      <c r="B9" s="303" t="s">
        <v>101</v>
      </c>
      <c r="C9" s="304" t="s">
        <v>452</v>
      </c>
      <c r="D9" s="305"/>
      <c r="E9" s="306"/>
      <c r="F9" s="307"/>
      <c r="G9" s="308">
        <f>SUM(G7:G8)</f>
        <v>0</v>
      </c>
      <c r="H9" s="309"/>
      <c r="I9" s="310">
        <f>SUM(I7:I8)</f>
        <v>4.2390000000000006E-3</v>
      </c>
      <c r="J9" s="309"/>
      <c r="K9" s="310">
        <f>SUM(K7:K8)</f>
        <v>0</v>
      </c>
      <c r="O9" s="292">
        <v>4</v>
      </c>
      <c r="BA9" s="311">
        <f>SUM(BA7:BA8)</f>
        <v>0</v>
      </c>
      <c r="BB9" s="311">
        <f>SUM(BB7:BB8)</f>
        <v>0</v>
      </c>
      <c r="BC9" s="311">
        <f>SUM(BC7:BC8)</f>
        <v>0</v>
      </c>
      <c r="BD9" s="311">
        <f>SUM(BD7:BD8)</f>
        <v>0</v>
      </c>
      <c r="BE9" s="311">
        <f>SUM(BE7:BE8)</f>
        <v>0</v>
      </c>
    </row>
    <row r="10" spans="1:80" x14ac:dyDescent="0.2">
      <c r="A10" s="282" t="s">
        <v>97</v>
      </c>
      <c r="B10" s="283" t="s">
        <v>448</v>
      </c>
      <c r="C10" s="284" t="s">
        <v>455</v>
      </c>
      <c r="D10" s="285"/>
      <c r="E10" s="286"/>
      <c r="F10" s="286"/>
      <c r="G10" s="287"/>
      <c r="H10" s="288"/>
      <c r="I10" s="289"/>
      <c r="J10" s="290"/>
      <c r="K10" s="291"/>
      <c r="O10" s="292">
        <v>1</v>
      </c>
    </row>
    <row r="11" spans="1:80" ht="22.5" x14ac:dyDescent="0.2">
      <c r="A11" s="293">
        <v>2</v>
      </c>
      <c r="B11" s="294" t="s">
        <v>457</v>
      </c>
      <c r="C11" s="295" t="s">
        <v>458</v>
      </c>
      <c r="D11" s="296" t="s">
        <v>212</v>
      </c>
      <c r="E11" s="297">
        <v>24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/>
      <c r="K11" s="300">
        <f>E11*J11</f>
        <v>0</v>
      </c>
      <c r="O11" s="292">
        <v>2</v>
      </c>
      <c r="AA11" s="261">
        <v>11</v>
      </c>
      <c r="AB11" s="261">
        <v>3</v>
      </c>
      <c r="AC11" s="261">
        <v>1</v>
      </c>
      <c r="AZ11" s="261">
        <v>1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11</v>
      </c>
      <c r="CB11" s="292">
        <v>3</v>
      </c>
    </row>
    <row r="12" spans="1:80" ht="22.5" x14ac:dyDescent="0.2">
      <c r="A12" s="293">
        <v>3</v>
      </c>
      <c r="B12" s="294" t="s">
        <v>459</v>
      </c>
      <c r="C12" s="295" t="s">
        <v>460</v>
      </c>
      <c r="D12" s="296" t="s">
        <v>461</v>
      </c>
      <c r="E12" s="297">
        <v>29.217600000000001</v>
      </c>
      <c r="F12" s="297">
        <v>0</v>
      </c>
      <c r="G12" s="298">
        <f>E12*F12</f>
        <v>0</v>
      </c>
      <c r="H12" s="299">
        <v>0.14802000000000001</v>
      </c>
      <c r="I12" s="300">
        <f>E12*H12</f>
        <v>4.3247891520000001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0</v>
      </c>
      <c r="AC12" s="261">
        <v>0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0</v>
      </c>
    </row>
    <row r="13" spans="1:80" x14ac:dyDescent="0.2">
      <c r="A13" s="302"/>
      <c r="B13" s="303" t="s">
        <v>101</v>
      </c>
      <c r="C13" s="304" t="s">
        <v>456</v>
      </c>
      <c r="D13" s="305"/>
      <c r="E13" s="306"/>
      <c r="F13" s="307"/>
      <c r="G13" s="308">
        <f>SUM(G10:G12)</f>
        <v>0</v>
      </c>
      <c r="H13" s="309"/>
      <c r="I13" s="310">
        <f>SUM(I10:I12)</f>
        <v>4.3247891520000001</v>
      </c>
      <c r="J13" s="309"/>
      <c r="K13" s="310">
        <f>SUM(K10:K12)</f>
        <v>0</v>
      </c>
      <c r="O13" s="292">
        <v>4</v>
      </c>
      <c r="BA13" s="311">
        <f>SUM(BA10:BA12)</f>
        <v>0</v>
      </c>
      <c r="BB13" s="311">
        <f>SUM(BB10:BB12)</f>
        <v>0</v>
      </c>
      <c r="BC13" s="311">
        <f>SUM(BC10:BC12)</f>
        <v>0</v>
      </c>
      <c r="BD13" s="311">
        <f>SUM(BD10:BD12)</f>
        <v>0</v>
      </c>
      <c r="BE13" s="311">
        <f>SUM(BE10:BE12)</f>
        <v>0</v>
      </c>
    </row>
    <row r="14" spans="1:80" x14ac:dyDescent="0.2">
      <c r="A14" s="282" t="s">
        <v>97</v>
      </c>
      <c r="B14" s="283" t="s">
        <v>462</v>
      </c>
      <c r="C14" s="284" t="s">
        <v>463</v>
      </c>
      <c r="D14" s="285"/>
      <c r="E14" s="286"/>
      <c r="F14" s="286"/>
      <c r="G14" s="287"/>
      <c r="H14" s="288"/>
      <c r="I14" s="289"/>
      <c r="J14" s="290"/>
      <c r="K14" s="291"/>
      <c r="O14" s="292">
        <v>1</v>
      </c>
    </row>
    <row r="15" spans="1:80" x14ac:dyDescent="0.2">
      <c r="A15" s="293">
        <v>4</v>
      </c>
      <c r="B15" s="294" t="s">
        <v>465</v>
      </c>
      <c r="C15" s="295" t="s">
        <v>466</v>
      </c>
      <c r="D15" s="296" t="s">
        <v>116</v>
      </c>
      <c r="E15" s="297">
        <v>23.4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>
        <v>-0.13800000000000001</v>
      </c>
      <c r="K15" s="300">
        <f>E15*J15</f>
        <v>-3.2292000000000001</v>
      </c>
      <c r="O15" s="292">
        <v>2</v>
      </c>
      <c r="AA15" s="261">
        <v>1</v>
      </c>
      <c r="AB15" s="261">
        <v>1</v>
      </c>
      <c r="AC15" s="261">
        <v>1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</v>
      </c>
      <c r="CB15" s="292">
        <v>1</v>
      </c>
    </row>
    <row r="16" spans="1:80" x14ac:dyDescent="0.2">
      <c r="A16" s="293">
        <v>5</v>
      </c>
      <c r="B16" s="294" t="s">
        <v>205</v>
      </c>
      <c r="C16" s="295" t="s">
        <v>206</v>
      </c>
      <c r="D16" s="296" t="s">
        <v>116</v>
      </c>
      <c r="E16" s="297">
        <v>23.4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293">
        <v>6</v>
      </c>
      <c r="B17" s="294" t="s">
        <v>467</v>
      </c>
      <c r="C17" s="295" t="s">
        <v>468</v>
      </c>
      <c r="D17" s="296" t="s">
        <v>116</v>
      </c>
      <c r="E17" s="297">
        <v>23.4</v>
      </c>
      <c r="F17" s="297">
        <v>0</v>
      </c>
      <c r="G17" s="298">
        <f>E17*F17</f>
        <v>0</v>
      </c>
      <c r="H17" s="299">
        <v>0.21299999999999999</v>
      </c>
      <c r="I17" s="300">
        <f>E17*H17</f>
        <v>4.9841999999999995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293">
        <v>7</v>
      </c>
      <c r="B18" s="294" t="s">
        <v>469</v>
      </c>
      <c r="C18" s="295" t="s">
        <v>470</v>
      </c>
      <c r="D18" s="296" t="s">
        <v>116</v>
      </c>
      <c r="E18" s="297">
        <v>23.4</v>
      </c>
      <c r="F18" s="297">
        <v>0</v>
      </c>
      <c r="G18" s="298">
        <f>E18*F18</f>
        <v>0</v>
      </c>
      <c r="H18" s="299">
        <v>7.1999999999999995E-2</v>
      </c>
      <c r="I18" s="300">
        <f>E18*H18</f>
        <v>1.6847999999999999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293">
        <v>8</v>
      </c>
      <c r="B19" s="294" t="s">
        <v>471</v>
      </c>
      <c r="C19" s="295" t="s">
        <v>472</v>
      </c>
      <c r="D19" s="296" t="s">
        <v>136</v>
      </c>
      <c r="E19" s="297">
        <v>46.8</v>
      </c>
      <c r="F19" s="297">
        <v>0</v>
      </c>
      <c r="G19" s="298">
        <f>E19*F19</f>
        <v>0</v>
      </c>
      <c r="H19" s="299">
        <v>0.10598</v>
      </c>
      <c r="I19" s="300">
        <f>E19*H19</f>
        <v>4.9598639999999996</v>
      </c>
      <c r="J19" s="299">
        <v>0</v>
      </c>
      <c r="K19" s="300">
        <f>E19*J19</f>
        <v>0</v>
      </c>
      <c r="O19" s="292">
        <v>2</v>
      </c>
      <c r="AA19" s="261">
        <v>1</v>
      </c>
      <c r="AB19" s="261">
        <v>1</v>
      </c>
      <c r="AC19" s="261">
        <v>1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</v>
      </c>
      <c r="CB19" s="292">
        <v>1</v>
      </c>
    </row>
    <row r="20" spans="1:80" x14ac:dyDescent="0.2">
      <c r="A20" s="293">
        <v>9</v>
      </c>
      <c r="B20" s="294" t="s">
        <v>473</v>
      </c>
      <c r="C20" s="295" t="s">
        <v>474</v>
      </c>
      <c r="D20" s="296" t="s">
        <v>212</v>
      </c>
      <c r="E20" s="297">
        <v>52</v>
      </c>
      <c r="F20" s="297">
        <v>0</v>
      </c>
      <c r="G20" s="298">
        <f>E20*F20</f>
        <v>0</v>
      </c>
      <c r="H20" s="299">
        <v>2.7E-2</v>
      </c>
      <c r="I20" s="300">
        <f>E20*H20</f>
        <v>1.4039999999999999</v>
      </c>
      <c r="J20" s="299"/>
      <c r="K20" s="300">
        <f>E20*J20</f>
        <v>0</v>
      </c>
      <c r="O20" s="292">
        <v>2</v>
      </c>
      <c r="AA20" s="261">
        <v>3</v>
      </c>
      <c r="AB20" s="261">
        <v>1</v>
      </c>
      <c r="AC20" s="261">
        <v>59217330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3</v>
      </c>
      <c r="CB20" s="292">
        <v>1</v>
      </c>
    </row>
    <row r="21" spans="1:80" x14ac:dyDescent="0.2">
      <c r="A21" s="293">
        <v>10</v>
      </c>
      <c r="B21" s="294" t="s">
        <v>475</v>
      </c>
      <c r="C21" s="295" t="s">
        <v>476</v>
      </c>
      <c r="D21" s="296" t="s">
        <v>116</v>
      </c>
      <c r="E21" s="297">
        <v>25.74</v>
      </c>
      <c r="F21" s="297">
        <v>0</v>
      </c>
      <c r="G21" s="298">
        <f>E21*F21</f>
        <v>0</v>
      </c>
      <c r="H21" s="299">
        <v>9.6600000000000005E-2</v>
      </c>
      <c r="I21" s="300">
        <f>E21*H21</f>
        <v>2.4864839999999999</v>
      </c>
      <c r="J21" s="299"/>
      <c r="K21" s="300">
        <f>E21*J21</f>
        <v>0</v>
      </c>
      <c r="O21" s="292">
        <v>2</v>
      </c>
      <c r="AA21" s="261">
        <v>3</v>
      </c>
      <c r="AB21" s="261">
        <v>1</v>
      </c>
      <c r="AC21" s="261">
        <v>59245315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3</v>
      </c>
      <c r="CB21" s="292">
        <v>1</v>
      </c>
    </row>
    <row r="22" spans="1:80" x14ac:dyDescent="0.2">
      <c r="A22" s="293">
        <v>11</v>
      </c>
      <c r="B22" s="294" t="s">
        <v>227</v>
      </c>
      <c r="C22" s="295" t="s">
        <v>228</v>
      </c>
      <c r="D22" s="296" t="s">
        <v>226</v>
      </c>
      <c r="E22" s="297">
        <v>3.2292000000000001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1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1</v>
      </c>
    </row>
    <row r="23" spans="1:80" x14ac:dyDescent="0.2">
      <c r="A23" s="293">
        <v>12</v>
      </c>
      <c r="B23" s="294" t="s">
        <v>229</v>
      </c>
      <c r="C23" s="295" t="s">
        <v>230</v>
      </c>
      <c r="D23" s="296" t="s">
        <v>226</v>
      </c>
      <c r="E23" s="297">
        <v>32.292000000000002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1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1</v>
      </c>
    </row>
    <row r="24" spans="1:80" x14ac:dyDescent="0.2">
      <c r="A24" s="293">
        <v>13</v>
      </c>
      <c r="B24" s="294" t="s">
        <v>231</v>
      </c>
      <c r="C24" s="295" t="s">
        <v>232</v>
      </c>
      <c r="D24" s="296" t="s">
        <v>226</v>
      </c>
      <c r="E24" s="297">
        <v>3.2292000000000001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8</v>
      </c>
      <c r="AB24" s="261">
        <v>1</v>
      </c>
      <c r="AC24" s="261">
        <v>3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8</v>
      </c>
      <c r="CB24" s="292">
        <v>1</v>
      </c>
    </row>
    <row r="25" spans="1:80" x14ac:dyDescent="0.2">
      <c r="A25" s="293">
        <v>14</v>
      </c>
      <c r="B25" s="294" t="s">
        <v>233</v>
      </c>
      <c r="C25" s="295" t="s">
        <v>234</v>
      </c>
      <c r="D25" s="296" t="s">
        <v>226</v>
      </c>
      <c r="E25" s="297">
        <v>9.6875999999999998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8</v>
      </c>
      <c r="AB25" s="261">
        <v>1</v>
      </c>
      <c r="AC25" s="261">
        <v>3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8</v>
      </c>
      <c r="CB25" s="292">
        <v>1</v>
      </c>
    </row>
    <row r="26" spans="1:80" x14ac:dyDescent="0.2">
      <c r="A26" s="293">
        <v>15</v>
      </c>
      <c r="B26" s="294" t="s">
        <v>235</v>
      </c>
      <c r="C26" s="295" t="s">
        <v>236</v>
      </c>
      <c r="D26" s="296" t="s">
        <v>226</v>
      </c>
      <c r="E26" s="297">
        <v>3.2292000000000001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8</v>
      </c>
      <c r="AB26" s="261">
        <v>0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8</v>
      </c>
      <c r="CB26" s="292">
        <v>0</v>
      </c>
    </row>
    <row r="27" spans="1:80" x14ac:dyDescent="0.2">
      <c r="A27" s="302"/>
      <c r="B27" s="303" t="s">
        <v>101</v>
      </c>
      <c r="C27" s="304" t="s">
        <v>464</v>
      </c>
      <c r="D27" s="305"/>
      <c r="E27" s="306"/>
      <c r="F27" s="307"/>
      <c r="G27" s="308">
        <f>SUM(G14:G26)</f>
        <v>0</v>
      </c>
      <c r="H27" s="309"/>
      <c r="I27" s="310">
        <f>SUM(I14:I26)</f>
        <v>15.519348000000001</v>
      </c>
      <c r="J27" s="309"/>
      <c r="K27" s="310">
        <f>SUM(K14:K26)</f>
        <v>-3.2292000000000001</v>
      </c>
      <c r="O27" s="292">
        <v>4</v>
      </c>
      <c r="BA27" s="311">
        <f>SUM(BA14:BA26)</f>
        <v>0</v>
      </c>
      <c r="BB27" s="311">
        <f>SUM(BB14:BB26)</f>
        <v>0</v>
      </c>
      <c r="BC27" s="311">
        <f>SUM(BC14:BC26)</f>
        <v>0</v>
      </c>
      <c r="BD27" s="311">
        <f>SUM(BD14:BD26)</f>
        <v>0</v>
      </c>
      <c r="BE27" s="311">
        <f>SUM(BE14:BE26)</f>
        <v>0</v>
      </c>
    </row>
    <row r="28" spans="1:80" x14ac:dyDescent="0.2">
      <c r="A28" s="282" t="s">
        <v>97</v>
      </c>
      <c r="B28" s="283" t="s">
        <v>477</v>
      </c>
      <c r="C28" s="284" t="s">
        <v>478</v>
      </c>
      <c r="D28" s="285"/>
      <c r="E28" s="286"/>
      <c r="F28" s="286"/>
      <c r="G28" s="287"/>
      <c r="H28" s="288"/>
      <c r="I28" s="289"/>
      <c r="J28" s="290"/>
      <c r="K28" s="291"/>
      <c r="O28" s="292">
        <v>1</v>
      </c>
    </row>
    <row r="29" spans="1:80" x14ac:dyDescent="0.2">
      <c r="A29" s="293">
        <v>16</v>
      </c>
      <c r="B29" s="294" t="s">
        <v>480</v>
      </c>
      <c r="C29" s="295" t="s">
        <v>481</v>
      </c>
      <c r="D29" s="296" t="s">
        <v>116</v>
      </c>
      <c r="E29" s="297">
        <v>29.217600000000001</v>
      </c>
      <c r="F29" s="297">
        <v>0</v>
      </c>
      <c r="G29" s="298">
        <f>E29*F29</f>
        <v>0</v>
      </c>
      <c r="H29" s="299">
        <v>2.7980000000000001E-2</v>
      </c>
      <c r="I29" s="300">
        <f>E29*H29</f>
        <v>0.81750844800000011</v>
      </c>
      <c r="J29" s="299">
        <v>0</v>
      </c>
      <c r="K29" s="300">
        <f>E29*J29</f>
        <v>0</v>
      </c>
      <c r="O29" s="292">
        <v>2</v>
      </c>
      <c r="AA29" s="261">
        <v>1</v>
      </c>
      <c r="AB29" s="261">
        <v>1</v>
      </c>
      <c r="AC29" s="261">
        <v>1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</v>
      </c>
      <c r="CB29" s="292">
        <v>1</v>
      </c>
    </row>
    <row r="30" spans="1:80" x14ac:dyDescent="0.2">
      <c r="A30" s="302"/>
      <c r="B30" s="303" t="s">
        <v>101</v>
      </c>
      <c r="C30" s="304" t="s">
        <v>479</v>
      </c>
      <c r="D30" s="305"/>
      <c r="E30" s="306"/>
      <c r="F30" s="307"/>
      <c r="G30" s="308">
        <f>SUM(G28:G29)</f>
        <v>0</v>
      </c>
      <c r="H30" s="309"/>
      <c r="I30" s="310">
        <f>SUM(I28:I29)</f>
        <v>0.81750844800000011</v>
      </c>
      <c r="J30" s="309"/>
      <c r="K30" s="310">
        <f>SUM(K28:K29)</f>
        <v>0</v>
      </c>
      <c r="O30" s="292">
        <v>4</v>
      </c>
      <c r="BA30" s="311">
        <f>SUM(BA28:BA29)</f>
        <v>0</v>
      </c>
      <c r="BB30" s="311">
        <f>SUM(BB28:BB29)</f>
        <v>0</v>
      </c>
      <c r="BC30" s="311">
        <f>SUM(BC28:BC29)</f>
        <v>0</v>
      </c>
      <c r="BD30" s="311">
        <f>SUM(BD28:BD29)</f>
        <v>0</v>
      </c>
      <c r="BE30" s="311">
        <f>SUM(BE28:BE29)</f>
        <v>0</v>
      </c>
    </row>
    <row r="31" spans="1:80" x14ac:dyDescent="0.2">
      <c r="A31" s="282" t="s">
        <v>97</v>
      </c>
      <c r="B31" s="283" t="s">
        <v>261</v>
      </c>
      <c r="C31" s="284" t="s">
        <v>262</v>
      </c>
      <c r="D31" s="285"/>
      <c r="E31" s="286"/>
      <c r="F31" s="286"/>
      <c r="G31" s="287"/>
      <c r="H31" s="288"/>
      <c r="I31" s="289"/>
      <c r="J31" s="290"/>
      <c r="K31" s="291"/>
      <c r="O31" s="292">
        <v>1</v>
      </c>
    </row>
    <row r="32" spans="1:80" x14ac:dyDescent="0.2">
      <c r="A32" s="293">
        <v>17</v>
      </c>
      <c r="B32" s="294" t="s">
        <v>345</v>
      </c>
      <c r="C32" s="295" t="s">
        <v>346</v>
      </c>
      <c r="D32" s="296" t="s">
        <v>226</v>
      </c>
      <c r="E32" s="297">
        <v>20.6616456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7</v>
      </c>
      <c r="AB32" s="261">
        <v>1</v>
      </c>
      <c r="AC32" s="261">
        <v>2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7</v>
      </c>
      <c r="CB32" s="292">
        <v>1</v>
      </c>
    </row>
    <row r="33" spans="1:80" x14ac:dyDescent="0.2">
      <c r="A33" s="302"/>
      <c r="B33" s="303" t="s">
        <v>101</v>
      </c>
      <c r="C33" s="304" t="s">
        <v>263</v>
      </c>
      <c r="D33" s="305"/>
      <c r="E33" s="306"/>
      <c r="F33" s="307"/>
      <c r="G33" s="308">
        <f>SUM(G31:G32)</f>
        <v>0</v>
      </c>
      <c r="H33" s="309"/>
      <c r="I33" s="310">
        <f>SUM(I31:I32)</f>
        <v>0</v>
      </c>
      <c r="J33" s="309"/>
      <c r="K33" s="310">
        <f>SUM(K31:K32)</f>
        <v>0</v>
      </c>
      <c r="O33" s="292">
        <v>4</v>
      </c>
      <c r="BA33" s="311">
        <f>SUM(BA31:BA32)</f>
        <v>0</v>
      </c>
      <c r="BB33" s="311">
        <f>SUM(BB31:BB32)</f>
        <v>0</v>
      </c>
      <c r="BC33" s="311">
        <f>SUM(BC31:BC32)</f>
        <v>0</v>
      </c>
      <c r="BD33" s="311">
        <f>SUM(BD31:BD32)</f>
        <v>0</v>
      </c>
      <c r="BE33" s="311">
        <f>SUM(BE31:BE32)</f>
        <v>0</v>
      </c>
    </row>
    <row r="34" spans="1:80" x14ac:dyDescent="0.2">
      <c r="A34" s="282" t="s">
        <v>97</v>
      </c>
      <c r="B34" s="283" t="s">
        <v>496</v>
      </c>
      <c r="C34" s="284" t="s">
        <v>497</v>
      </c>
      <c r="D34" s="285"/>
      <c r="E34" s="286"/>
      <c r="F34" s="286"/>
      <c r="G34" s="287"/>
      <c r="H34" s="288"/>
      <c r="I34" s="289"/>
      <c r="J34" s="290"/>
      <c r="K34" s="291"/>
      <c r="O34" s="292">
        <v>1</v>
      </c>
    </row>
    <row r="35" spans="1:80" ht="22.5" x14ac:dyDescent="0.2">
      <c r="A35" s="293">
        <v>18</v>
      </c>
      <c r="B35" s="294" t="s">
        <v>499</v>
      </c>
      <c r="C35" s="295" t="s">
        <v>500</v>
      </c>
      <c r="D35" s="296" t="s">
        <v>116</v>
      </c>
      <c r="E35" s="297">
        <v>134.8963</v>
      </c>
      <c r="F35" s="297">
        <v>0</v>
      </c>
      <c r="G35" s="298">
        <f>E35*F35</f>
        <v>0</v>
      </c>
      <c r="H35" s="299">
        <v>3.8999999999999999E-4</v>
      </c>
      <c r="I35" s="300">
        <f>E35*H35</f>
        <v>5.2609556999999994E-2</v>
      </c>
      <c r="J35" s="299">
        <v>0</v>
      </c>
      <c r="K35" s="300">
        <f>E35*J35</f>
        <v>0</v>
      </c>
      <c r="O35" s="292">
        <v>2</v>
      </c>
      <c r="AA35" s="261">
        <v>1</v>
      </c>
      <c r="AB35" s="261">
        <v>7</v>
      </c>
      <c r="AC35" s="261">
        <v>7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</v>
      </c>
      <c r="CB35" s="292">
        <v>7</v>
      </c>
    </row>
    <row r="36" spans="1:80" x14ac:dyDescent="0.2">
      <c r="A36" s="302"/>
      <c r="B36" s="303" t="s">
        <v>101</v>
      </c>
      <c r="C36" s="304" t="s">
        <v>498</v>
      </c>
      <c r="D36" s="305"/>
      <c r="E36" s="306"/>
      <c r="F36" s="307"/>
      <c r="G36" s="308">
        <f>SUM(G34:G35)</f>
        <v>0</v>
      </c>
      <c r="H36" s="309"/>
      <c r="I36" s="310">
        <f>SUM(I34:I35)</f>
        <v>5.2609556999999994E-2</v>
      </c>
      <c r="J36" s="309"/>
      <c r="K36" s="310">
        <f>SUM(K34:K35)</f>
        <v>0</v>
      </c>
      <c r="O36" s="292">
        <v>4</v>
      </c>
      <c r="BA36" s="311">
        <f>SUM(BA34:BA35)</f>
        <v>0</v>
      </c>
      <c r="BB36" s="311">
        <f>SUM(BB34:BB35)</f>
        <v>0</v>
      </c>
      <c r="BC36" s="311">
        <f>SUM(BC34:BC35)</f>
        <v>0</v>
      </c>
      <c r="BD36" s="311">
        <f>SUM(BD34:BD35)</f>
        <v>0</v>
      </c>
      <c r="BE36" s="311">
        <f>SUM(BE34:BE35)</f>
        <v>0</v>
      </c>
    </row>
    <row r="37" spans="1:80" x14ac:dyDescent="0.2">
      <c r="E37" s="261"/>
    </row>
    <row r="38" spans="1:80" x14ac:dyDescent="0.2">
      <c r="E38" s="261"/>
    </row>
    <row r="39" spans="1:80" x14ac:dyDescent="0.2">
      <c r="E39" s="261"/>
    </row>
    <row r="40" spans="1:80" x14ac:dyDescent="0.2">
      <c r="E40" s="261"/>
    </row>
    <row r="41" spans="1:80" x14ac:dyDescent="0.2">
      <c r="E41" s="261"/>
    </row>
    <row r="42" spans="1:80" x14ac:dyDescent="0.2">
      <c r="E42" s="261"/>
    </row>
    <row r="43" spans="1:80" x14ac:dyDescent="0.2">
      <c r="E43" s="261"/>
    </row>
    <row r="44" spans="1:80" x14ac:dyDescent="0.2">
      <c r="E44" s="261"/>
    </row>
    <row r="45" spans="1:80" x14ac:dyDescent="0.2">
      <c r="E45" s="261"/>
    </row>
    <row r="46" spans="1:80" x14ac:dyDescent="0.2">
      <c r="E46" s="261"/>
    </row>
    <row r="47" spans="1:80" x14ac:dyDescent="0.2">
      <c r="E47" s="261"/>
    </row>
    <row r="48" spans="1:80" x14ac:dyDescent="0.2">
      <c r="E48" s="261"/>
    </row>
    <row r="49" spans="1:7" x14ac:dyDescent="0.2">
      <c r="E49" s="261"/>
    </row>
    <row r="50" spans="1:7" x14ac:dyDescent="0.2">
      <c r="E50" s="261"/>
    </row>
    <row r="51" spans="1:7" x14ac:dyDescent="0.2">
      <c r="E51" s="261"/>
    </row>
    <row r="52" spans="1:7" x14ac:dyDescent="0.2">
      <c r="E52" s="261"/>
    </row>
    <row r="53" spans="1:7" x14ac:dyDescent="0.2">
      <c r="E53" s="261"/>
    </row>
    <row r="54" spans="1:7" x14ac:dyDescent="0.2">
      <c r="E54" s="261"/>
    </row>
    <row r="55" spans="1:7" x14ac:dyDescent="0.2">
      <c r="E55" s="261"/>
    </row>
    <row r="56" spans="1:7" x14ac:dyDescent="0.2">
      <c r="E56" s="261"/>
    </row>
    <row r="57" spans="1:7" x14ac:dyDescent="0.2">
      <c r="E57" s="261"/>
    </row>
    <row r="58" spans="1:7" x14ac:dyDescent="0.2">
      <c r="E58" s="261"/>
    </row>
    <row r="59" spans="1:7" x14ac:dyDescent="0.2">
      <c r="E59" s="261"/>
    </row>
    <row r="60" spans="1:7" x14ac:dyDescent="0.2">
      <c r="A60" s="301"/>
      <c r="B60" s="301"/>
      <c r="C60" s="301"/>
      <c r="D60" s="301"/>
      <c r="E60" s="301"/>
      <c r="F60" s="301"/>
      <c r="G60" s="301"/>
    </row>
    <row r="61" spans="1:7" x14ac:dyDescent="0.2">
      <c r="A61" s="301"/>
      <c r="B61" s="301"/>
      <c r="C61" s="301"/>
      <c r="D61" s="301"/>
      <c r="E61" s="301"/>
      <c r="F61" s="301"/>
      <c r="G61" s="301"/>
    </row>
    <row r="62" spans="1:7" x14ac:dyDescent="0.2">
      <c r="A62" s="301"/>
      <c r="B62" s="301"/>
      <c r="C62" s="301"/>
      <c r="D62" s="301"/>
      <c r="E62" s="301"/>
      <c r="F62" s="301"/>
      <c r="G62" s="301"/>
    </row>
    <row r="63" spans="1:7" x14ac:dyDescent="0.2">
      <c r="A63" s="301"/>
      <c r="B63" s="301"/>
      <c r="C63" s="301"/>
      <c r="D63" s="301"/>
      <c r="E63" s="301"/>
      <c r="F63" s="301"/>
      <c r="G63" s="301"/>
    </row>
    <row r="64" spans="1:7" x14ac:dyDescent="0.2">
      <c r="E64" s="261"/>
    </row>
    <row r="65" spans="5:5" x14ac:dyDescent="0.2">
      <c r="E65" s="261"/>
    </row>
    <row r="66" spans="5:5" x14ac:dyDescent="0.2">
      <c r="E66" s="261"/>
    </row>
    <row r="67" spans="5:5" x14ac:dyDescent="0.2">
      <c r="E67" s="261"/>
    </row>
    <row r="68" spans="5:5" x14ac:dyDescent="0.2">
      <c r="E68" s="261"/>
    </row>
    <row r="69" spans="5:5" x14ac:dyDescent="0.2">
      <c r="E69" s="261"/>
    </row>
    <row r="70" spans="5:5" x14ac:dyDescent="0.2">
      <c r="E70" s="261"/>
    </row>
    <row r="71" spans="5:5" x14ac:dyDescent="0.2">
      <c r="E71" s="261"/>
    </row>
    <row r="72" spans="5:5" x14ac:dyDescent="0.2">
      <c r="E72" s="261"/>
    </row>
    <row r="73" spans="5:5" x14ac:dyDescent="0.2">
      <c r="E73" s="261"/>
    </row>
    <row r="74" spans="5:5" x14ac:dyDescent="0.2">
      <c r="E74" s="261"/>
    </row>
    <row r="75" spans="5:5" x14ac:dyDescent="0.2">
      <c r="E75" s="261"/>
    </row>
    <row r="76" spans="5:5" x14ac:dyDescent="0.2">
      <c r="E76" s="261"/>
    </row>
    <row r="77" spans="5:5" x14ac:dyDescent="0.2">
      <c r="E77" s="261"/>
    </row>
    <row r="78" spans="5:5" x14ac:dyDescent="0.2">
      <c r="E78" s="261"/>
    </row>
    <row r="79" spans="5:5" x14ac:dyDescent="0.2">
      <c r="E79" s="261"/>
    </row>
    <row r="80" spans="5:5" x14ac:dyDescent="0.2">
      <c r="E80" s="261"/>
    </row>
    <row r="81" spans="1:7" x14ac:dyDescent="0.2">
      <c r="E81" s="261"/>
    </row>
    <row r="82" spans="1:7" x14ac:dyDescent="0.2">
      <c r="E82" s="261"/>
    </row>
    <row r="83" spans="1:7" x14ac:dyDescent="0.2">
      <c r="E83" s="261"/>
    </row>
    <row r="84" spans="1:7" x14ac:dyDescent="0.2">
      <c r="E84" s="261"/>
    </row>
    <row r="85" spans="1:7" x14ac:dyDescent="0.2">
      <c r="E85" s="261"/>
    </row>
    <row r="86" spans="1:7" x14ac:dyDescent="0.2">
      <c r="E86" s="261"/>
    </row>
    <row r="87" spans="1:7" x14ac:dyDescent="0.2">
      <c r="E87" s="261"/>
    </row>
    <row r="88" spans="1:7" x14ac:dyDescent="0.2">
      <c r="E88" s="261"/>
    </row>
    <row r="89" spans="1:7" x14ac:dyDescent="0.2">
      <c r="E89" s="261"/>
    </row>
    <row r="90" spans="1:7" x14ac:dyDescent="0.2">
      <c r="E90" s="261"/>
    </row>
    <row r="91" spans="1:7" x14ac:dyDescent="0.2">
      <c r="E91" s="261"/>
    </row>
    <row r="92" spans="1:7" x14ac:dyDescent="0.2">
      <c r="E92" s="261"/>
    </row>
    <row r="93" spans="1:7" x14ac:dyDescent="0.2">
      <c r="E93" s="261"/>
    </row>
    <row r="94" spans="1:7" x14ac:dyDescent="0.2">
      <c r="E94" s="261"/>
    </row>
    <row r="95" spans="1:7" x14ac:dyDescent="0.2">
      <c r="A95" s="312"/>
      <c r="B95" s="312"/>
    </row>
    <row r="96" spans="1:7" x14ac:dyDescent="0.2">
      <c r="A96" s="301"/>
      <c r="B96" s="301"/>
      <c r="C96" s="313"/>
      <c r="D96" s="313"/>
      <c r="E96" s="314"/>
      <c r="F96" s="313"/>
      <c r="G96" s="315"/>
    </row>
    <row r="97" spans="1:7" x14ac:dyDescent="0.2">
      <c r="A97" s="316"/>
      <c r="B97" s="316"/>
      <c r="C97" s="301"/>
      <c r="D97" s="301"/>
      <c r="E97" s="317"/>
      <c r="F97" s="301"/>
      <c r="G97" s="301"/>
    </row>
    <row r="98" spans="1:7" x14ac:dyDescent="0.2">
      <c r="A98" s="301"/>
      <c r="B98" s="301"/>
      <c r="C98" s="301"/>
      <c r="D98" s="301"/>
      <c r="E98" s="317"/>
      <c r="F98" s="301"/>
      <c r="G98" s="301"/>
    </row>
    <row r="99" spans="1:7" x14ac:dyDescent="0.2">
      <c r="A99" s="301"/>
      <c r="B99" s="301"/>
      <c r="C99" s="301"/>
      <c r="D99" s="301"/>
      <c r="E99" s="317"/>
      <c r="F99" s="301"/>
      <c r="G99" s="301"/>
    </row>
    <row r="100" spans="1:7" x14ac:dyDescent="0.2">
      <c r="A100" s="301"/>
      <c r="B100" s="301"/>
      <c r="C100" s="301"/>
      <c r="D100" s="301"/>
      <c r="E100" s="317"/>
      <c r="F100" s="301"/>
      <c r="G100" s="301"/>
    </row>
    <row r="101" spans="1:7" x14ac:dyDescent="0.2">
      <c r="A101" s="301"/>
      <c r="B101" s="301"/>
      <c r="C101" s="301"/>
      <c r="D101" s="301"/>
      <c r="E101" s="317"/>
      <c r="F101" s="301"/>
      <c r="G101" s="301"/>
    </row>
    <row r="102" spans="1:7" x14ac:dyDescent="0.2">
      <c r="A102" s="301"/>
      <c r="B102" s="301"/>
      <c r="C102" s="301"/>
      <c r="D102" s="301"/>
      <c r="E102" s="317"/>
      <c r="F102" s="301"/>
      <c r="G102" s="301"/>
    </row>
    <row r="103" spans="1:7" x14ac:dyDescent="0.2">
      <c r="A103" s="301"/>
      <c r="B103" s="301"/>
      <c r="C103" s="301"/>
      <c r="D103" s="301"/>
      <c r="E103" s="317"/>
      <c r="F103" s="301"/>
      <c r="G103" s="301"/>
    </row>
    <row r="104" spans="1:7" x14ac:dyDescent="0.2">
      <c r="A104" s="301"/>
      <c r="B104" s="301"/>
      <c r="C104" s="301"/>
      <c r="D104" s="301"/>
      <c r="E104" s="317"/>
      <c r="F104" s="301"/>
      <c r="G104" s="301"/>
    </row>
    <row r="105" spans="1:7" x14ac:dyDescent="0.2">
      <c r="A105" s="301"/>
      <c r="B105" s="301"/>
      <c r="C105" s="301"/>
      <c r="D105" s="301"/>
      <c r="E105" s="317"/>
      <c r="F105" s="301"/>
      <c r="G105" s="301"/>
    </row>
    <row r="106" spans="1:7" x14ac:dyDescent="0.2">
      <c r="A106" s="301"/>
      <c r="B106" s="301"/>
      <c r="C106" s="301"/>
      <c r="D106" s="301"/>
      <c r="E106" s="317"/>
      <c r="F106" s="301"/>
      <c r="G106" s="301"/>
    </row>
    <row r="107" spans="1:7" x14ac:dyDescent="0.2">
      <c r="A107" s="301"/>
      <c r="B107" s="301"/>
      <c r="C107" s="301"/>
      <c r="D107" s="301"/>
      <c r="E107" s="317"/>
      <c r="F107" s="301"/>
      <c r="G107" s="301"/>
    </row>
    <row r="108" spans="1:7" x14ac:dyDescent="0.2">
      <c r="A108" s="301"/>
      <c r="B108" s="301"/>
      <c r="C108" s="301"/>
      <c r="D108" s="301"/>
      <c r="E108" s="317"/>
      <c r="F108" s="301"/>
      <c r="G108" s="301"/>
    </row>
    <row r="109" spans="1:7" x14ac:dyDescent="0.2">
      <c r="A109" s="301"/>
      <c r="B109" s="301"/>
      <c r="C109" s="301"/>
      <c r="D109" s="301"/>
      <c r="E109" s="317"/>
      <c r="F109" s="301"/>
      <c r="G109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107</v>
      </c>
      <c r="B5" s="118"/>
      <c r="C5" s="119" t="s">
        <v>108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'01 1 Rek'!E21</f>
        <v>0</v>
      </c>
      <c r="D15" s="160" t="str">
        <f>'01 1 Rek'!A26</f>
        <v>Ztížené výrobní podmínky</v>
      </c>
      <c r="E15" s="161"/>
      <c r="F15" s="162"/>
      <c r="G15" s="159">
        <f>'01 1 Rek'!I26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'01 1 Rek'!F21</f>
        <v>0</v>
      </c>
      <c r="D16" s="109" t="str">
        <f>'01 1 Rek'!A27</f>
        <v>Oborová přirážka</v>
      </c>
      <c r="E16" s="163"/>
      <c r="F16" s="164"/>
      <c r="G16" s="159">
        <f>'01 1 Rek'!I27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'01 1 Rek'!H21</f>
        <v>0</v>
      </c>
      <c r="D17" s="109" t="str">
        <f>'01 1 Rek'!A28</f>
        <v>Přesun stavebních kapacit</v>
      </c>
      <c r="E17" s="163"/>
      <c r="F17" s="164"/>
      <c r="G17" s="159">
        <f>'01 1 Rek'!I28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'01 1 Rek'!G21</f>
        <v>0</v>
      </c>
      <c r="D18" s="109" t="str">
        <f>'01 1 Rek'!A29</f>
        <v>Mimostaveništní doprava</v>
      </c>
      <c r="E18" s="163"/>
      <c r="F18" s="164"/>
      <c r="G18" s="159">
        <f>'01 1 Rek'!I29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'01 1 Rek'!A30</f>
        <v>Zařízení staveniště</v>
      </c>
      <c r="E19" s="163"/>
      <c r="F19" s="164"/>
      <c r="G19" s="159">
        <f>'01 1 Rek'!I30</f>
        <v>0</v>
      </c>
    </row>
    <row r="20" spans="1:7" ht="15.95" customHeight="1" x14ac:dyDescent="0.2">
      <c r="A20" s="167"/>
      <c r="B20" s="158"/>
      <c r="C20" s="159"/>
      <c r="D20" s="109" t="str">
        <f>'01 1 Rek'!A31</f>
        <v>Provoz investora</v>
      </c>
      <c r="E20" s="163"/>
      <c r="F20" s="164"/>
      <c r="G20" s="159">
        <f>'01 1 Rek'!I31</f>
        <v>0</v>
      </c>
    </row>
    <row r="21" spans="1:7" ht="15.95" customHeight="1" x14ac:dyDescent="0.2">
      <c r="A21" s="167" t="s">
        <v>29</v>
      </c>
      <c r="B21" s="158"/>
      <c r="C21" s="159">
        <f>'01 1 Rek'!I21</f>
        <v>0</v>
      </c>
      <c r="D21" s="109" t="str">
        <f>'01 1 Rek'!A32</f>
        <v>Kompletační činnost (IČD)</v>
      </c>
      <c r="E21" s="163"/>
      <c r="F21" s="164"/>
      <c r="G21" s="159">
        <f>'01 1 Rek'!I32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'01 1 Rek'!H34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320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525</v>
      </c>
      <c r="B5" s="118"/>
      <c r="C5" s="119" t="s">
        <v>526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'03 1 Rek'!E22</f>
        <v>0</v>
      </c>
      <c r="D15" s="160" t="str">
        <f>'03 1 Rek'!A27</f>
        <v>Ztížené výrobní podmínky</v>
      </c>
      <c r="E15" s="161"/>
      <c r="F15" s="162"/>
      <c r="G15" s="159">
        <f>'03 1 Rek'!I27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'03 1 Rek'!F22</f>
        <v>0</v>
      </c>
      <c r="D16" s="109" t="str">
        <f>'03 1 Rek'!A28</f>
        <v>Oborová přirážka</v>
      </c>
      <c r="E16" s="163"/>
      <c r="F16" s="164"/>
      <c r="G16" s="159">
        <f>'03 1 Rek'!I28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'03 1 Rek'!H22</f>
        <v>0</v>
      </c>
      <c r="D17" s="109" t="str">
        <f>'03 1 Rek'!A29</f>
        <v>Přesun stavebních kapacit</v>
      </c>
      <c r="E17" s="163"/>
      <c r="F17" s="164"/>
      <c r="G17" s="159">
        <f>'03 1 Rek'!I29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'03 1 Rek'!G22</f>
        <v>0</v>
      </c>
      <c r="D18" s="109" t="str">
        <f>'03 1 Rek'!A30</f>
        <v>Mimostaveništní doprava</v>
      </c>
      <c r="E18" s="163"/>
      <c r="F18" s="164"/>
      <c r="G18" s="159">
        <f>'03 1 Rek'!I30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'03 1 Rek'!A31</f>
        <v>Zařízení staveniště</v>
      </c>
      <c r="E19" s="163"/>
      <c r="F19" s="164"/>
      <c r="G19" s="159">
        <f>'03 1 Rek'!I31</f>
        <v>0</v>
      </c>
    </row>
    <row r="20" spans="1:7" ht="15.95" customHeight="1" x14ac:dyDescent="0.2">
      <c r="A20" s="167"/>
      <c r="B20" s="158"/>
      <c r="C20" s="159"/>
      <c r="D20" s="109" t="str">
        <f>'03 1 Rek'!A32</f>
        <v>Provoz investora</v>
      </c>
      <c r="E20" s="163"/>
      <c r="F20" s="164"/>
      <c r="G20" s="159">
        <f>'03 1 Rek'!I32</f>
        <v>0</v>
      </c>
    </row>
    <row r="21" spans="1:7" ht="15.95" customHeight="1" x14ac:dyDescent="0.2">
      <c r="A21" s="167" t="s">
        <v>29</v>
      </c>
      <c r="B21" s="158"/>
      <c r="C21" s="159">
        <f>'03 1 Rek'!I22</f>
        <v>0</v>
      </c>
      <c r="D21" s="109" t="str">
        <f>'03 1 Rek'!A33</f>
        <v>Kompletační činnost (IČD)</v>
      </c>
      <c r="E21" s="163"/>
      <c r="F21" s="164"/>
      <c r="G21" s="159">
        <f>'03 1 Rek'!I33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'03 1 Rek'!H35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320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E86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527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'03 1 Pol'!B7</f>
        <v>1</v>
      </c>
      <c r="B7" s="70" t="str">
        <f>'03 1 Pol'!C7</f>
        <v>Zemní práce</v>
      </c>
      <c r="D7" s="230"/>
      <c r="E7" s="319">
        <f>'03 1 Pol'!BA14</f>
        <v>0</v>
      </c>
      <c r="F7" s="320">
        <f>'03 1 Pol'!BB14</f>
        <v>0</v>
      </c>
      <c r="G7" s="320">
        <f>'03 1 Pol'!BC14</f>
        <v>0</v>
      </c>
      <c r="H7" s="320">
        <f>'03 1 Pol'!BD14</f>
        <v>0</v>
      </c>
      <c r="I7" s="321">
        <f>'03 1 Pol'!BE14</f>
        <v>0</v>
      </c>
    </row>
    <row r="8" spans="1:9" s="137" customFormat="1" x14ac:dyDescent="0.2">
      <c r="A8" s="318" t="str">
        <f>'03 1 Pol'!B15</f>
        <v>281</v>
      </c>
      <c r="B8" s="70" t="str">
        <f>'03 1 Pol'!C15</f>
        <v>SANACE KONSTRUKCÍ</v>
      </c>
      <c r="D8" s="230"/>
      <c r="E8" s="319">
        <f>'03 1 Pol'!BA18</f>
        <v>0</v>
      </c>
      <c r="F8" s="320">
        <f>'03 1 Pol'!BB18</f>
        <v>0</v>
      </c>
      <c r="G8" s="320">
        <f>'03 1 Pol'!BC18</f>
        <v>0</v>
      </c>
      <c r="H8" s="320">
        <f>'03 1 Pol'!BD18</f>
        <v>0</v>
      </c>
      <c r="I8" s="321">
        <f>'03 1 Pol'!BE18</f>
        <v>0</v>
      </c>
    </row>
    <row r="9" spans="1:9" s="137" customFormat="1" x14ac:dyDescent="0.2">
      <c r="A9" s="318" t="str">
        <f>'03 1 Pol'!B19</f>
        <v>6</v>
      </c>
      <c r="B9" s="70" t="str">
        <f>'03 1 Pol'!C19</f>
        <v>Úpravy povrchu, podlahy</v>
      </c>
      <c r="D9" s="230"/>
      <c r="E9" s="319">
        <f>'03 1 Pol'!BA22</f>
        <v>0</v>
      </c>
      <c r="F9" s="320">
        <f>'03 1 Pol'!BB22</f>
        <v>0</v>
      </c>
      <c r="G9" s="320">
        <f>'03 1 Pol'!BC22</f>
        <v>0</v>
      </c>
      <c r="H9" s="320">
        <f>'03 1 Pol'!BD22</f>
        <v>0</v>
      </c>
      <c r="I9" s="321">
        <f>'03 1 Pol'!BE22</f>
        <v>0</v>
      </c>
    </row>
    <row r="10" spans="1:9" s="137" customFormat="1" x14ac:dyDescent="0.2">
      <c r="A10" s="318" t="str">
        <f>'03 1 Pol'!B23</f>
        <v>62</v>
      </c>
      <c r="B10" s="70" t="str">
        <f>'03 1 Pol'!C23</f>
        <v>Úpravy povrchů vnější</v>
      </c>
      <c r="D10" s="230"/>
      <c r="E10" s="319">
        <f>'03 1 Pol'!BA25</f>
        <v>0</v>
      </c>
      <c r="F10" s="320">
        <f>'03 1 Pol'!BB25</f>
        <v>0</v>
      </c>
      <c r="G10" s="320">
        <f>'03 1 Pol'!BC25</f>
        <v>0</v>
      </c>
      <c r="H10" s="320">
        <f>'03 1 Pol'!BD25</f>
        <v>0</v>
      </c>
      <c r="I10" s="321">
        <f>'03 1 Pol'!BE25</f>
        <v>0</v>
      </c>
    </row>
    <row r="11" spans="1:9" s="137" customFormat="1" x14ac:dyDescent="0.2">
      <c r="A11" s="318" t="str">
        <f>'03 1 Pol'!B26</f>
        <v>621</v>
      </c>
      <c r="B11" s="70" t="str">
        <f>'03 1 Pol'!C26</f>
        <v>Zateplení vnější</v>
      </c>
      <c r="D11" s="230"/>
      <c r="E11" s="319">
        <f>'03 1 Pol'!BA49</f>
        <v>0</v>
      </c>
      <c r="F11" s="320">
        <f>'03 1 Pol'!BB49</f>
        <v>0</v>
      </c>
      <c r="G11" s="320">
        <f>'03 1 Pol'!BC49</f>
        <v>0</v>
      </c>
      <c r="H11" s="320">
        <f>'03 1 Pol'!BD49</f>
        <v>0</v>
      </c>
      <c r="I11" s="321">
        <f>'03 1 Pol'!BE49</f>
        <v>0</v>
      </c>
    </row>
    <row r="12" spans="1:9" s="137" customFormat="1" x14ac:dyDescent="0.2">
      <c r="A12" s="318" t="str">
        <f>'03 1 Pol'!B50</f>
        <v>63</v>
      </c>
      <c r="B12" s="70" t="str">
        <f>'03 1 Pol'!C50</f>
        <v>Podlahy a podlahové konstrukce</v>
      </c>
      <c r="D12" s="230"/>
      <c r="E12" s="319">
        <f>'03 1 Pol'!BA52</f>
        <v>0</v>
      </c>
      <c r="F12" s="320">
        <f>'03 1 Pol'!BB52</f>
        <v>0</v>
      </c>
      <c r="G12" s="320">
        <f>'03 1 Pol'!BC52</f>
        <v>0</v>
      </c>
      <c r="H12" s="320">
        <f>'03 1 Pol'!BD52</f>
        <v>0</v>
      </c>
      <c r="I12" s="321">
        <f>'03 1 Pol'!BE52</f>
        <v>0</v>
      </c>
    </row>
    <row r="13" spans="1:9" s="137" customFormat="1" x14ac:dyDescent="0.2">
      <c r="A13" s="318" t="str">
        <f>'03 1 Pol'!B53</f>
        <v>9</v>
      </c>
      <c r="B13" s="70" t="str">
        <f>'03 1 Pol'!C53</f>
        <v>Ostatní konstrukce, bourání</v>
      </c>
      <c r="D13" s="230"/>
      <c r="E13" s="319">
        <f>'03 1 Pol'!BA66</f>
        <v>0</v>
      </c>
      <c r="F13" s="320">
        <f>'03 1 Pol'!BB66</f>
        <v>0</v>
      </c>
      <c r="G13" s="320">
        <f>'03 1 Pol'!BC66</f>
        <v>0</v>
      </c>
      <c r="H13" s="320">
        <f>'03 1 Pol'!BD66</f>
        <v>0</v>
      </c>
      <c r="I13" s="321">
        <f>'03 1 Pol'!BE66</f>
        <v>0</v>
      </c>
    </row>
    <row r="14" spans="1:9" s="137" customFormat="1" x14ac:dyDescent="0.2">
      <c r="A14" s="318" t="str">
        <f>'03 1 Pol'!B67</f>
        <v>94</v>
      </c>
      <c r="B14" s="70" t="str">
        <f>'03 1 Pol'!C67</f>
        <v>Lešení a stavební výtahy</v>
      </c>
      <c r="D14" s="230"/>
      <c r="E14" s="319">
        <f>'03 1 Pol'!BA75</f>
        <v>0</v>
      </c>
      <c r="F14" s="320">
        <f>'03 1 Pol'!BB75</f>
        <v>0</v>
      </c>
      <c r="G14" s="320">
        <f>'03 1 Pol'!BC75</f>
        <v>0</v>
      </c>
      <c r="H14" s="320">
        <f>'03 1 Pol'!BD75</f>
        <v>0</v>
      </c>
      <c r="I14" s="321">
        <f>'03 1 Pol'!BE75</f>
        <v>0</v>
      </c>
    </row>
    <row r="15" spans="1:9" s="137" customFormat="1" x14ac:dyDescent="0.2">
      <c r="A15" s="318" t="str">
        <f>'03 1 Pol'!B76</f>
        <v>95</v>
      </c>
      <c r="B15" s="70" t="str">
        <f>'03 1 Pol'!C76</f>
        <v>Dokončovací konstrukce na pozemních stavbách</v>
      </c>
      <c r="D15" s="230"/>
      <c r="E15" s="319">
        <f>'03 1 Pol'!BA79</f>
        <v>0</v>
      </c>
      <c r="F15" s="320">
        <f>'03 1 Pol'!BB79</f>
        <v>0</v>
      </c>
      <c r="G15" s="320">
        <f>'03 1 Pol'!BC79</f>
        <v>0</v>
      </c>
      <c r="H15" s="320">
        <f>'03 1 Pol'!BD79</f>
        <v>0</v>
      </c>
      <c r="I15" s="321">
        <f>'03 1 Pol'!BE79</f>
        <v>0</v>
      </c>
    </row>
    <row r="16" spans="1:9" s="137" customFormat="1" x14ac:dyDescent="0.2">
      <c r="A16" s="318" t="str">
        <f>'03 1 Pol'!B80</f>
        <v>99</v>
      </c>
      <c r="B16" s="70" t="str">
        <f>'03 1 Pol'!C80</f>
        <v>Staveništní přesun hmot</v>
      </c>
      <c r="D16" s="230"/>
      <c r="E16" s="319">
        <f>'03 1 Pol'!BA82</f>
        <v>0</v>
      </c>
      <c r="F16" s="320">
        <f>'03 1 Pol'!BB82</f>
        <v>0</v>
      </c>
      <c r="G16" s="320">
        <f>'03 1 Pol'!BC82</f>
        <v>0</v>
      </c>
      <c r="H16" s="320">
        <f>'03 1 Pol'!BD82</f>
        <v>0</v>
      </c>
      <c r="I16" s="321">
        <f>'03 1 Pol'!BE82</f>
        <v>0</v>
      </c>
    </row>
    <row r="17" spans="1:57" s="137" customFormat="1" x14ac:dyDescent="0.2">
      <c r="A17" s="318" t="str">
        <f>'03 1 Pol'!B83</f>
        <v>711</v>
      </c>
      <c r="B17" s="70" t="str">
        <f>'03 1 Pol'!C83</f>
        <v>Izolace proti vodě</v>
      </c>
      <c r="D17" s="230"/>
      <c r="E17" s="319">
        <f>'03 1 Pol'!BA86</f>
        <v>0</v>
      </c>
      <c r="F17" s="320">
        <f>'03 1 Pol'!BB86</f>
        <v>0</v>
      </c>
      <c r="G17" s="320">
        <f>'03 1 Pol'!BC86</f>
        <v>0</v>
      </c>
      <c r="H17" s="320">
        <f>'03 1 Pol'!BD86</f>
        <v>0</v>
      </c>
      <c r="I17" s="321">
        <f>'03 1 Pol'!BE86</f>
        <v>0</v>
      </c>
    </row>
    <row r="18" spans="1:57" s="137" customFormat="1" x14ac:dyDescent="0.2">
      <c r="A18" s="318" t="str">
        <f>'03 1 Pol'!B87</f>
        <v>764</v>
      </c>
      <c r="B18" s="70" t="str">
        <f>'03 1 Pol'!C87</f>
        <v>Konstrukce klempířské</v>
      </c>
      <c r="D18" s="230"/>
      <c r="E18" s="319">
        <f>'03 1 Pol'!BA101</f>
        <v>0</v>
      </c>
      <c r="F18" s="320">
        <f>'03 1 Pol'!BB101</f>
        <v>0</v>
      </c>
      <c r="G18" s="320">
        <f>'03 1 Pol'!BC101</f>
        <v>0</v>
      </c>
      <c r="H18" s="320">
        <f>'03 1 Pol'!BD101</f>
        <v>0</v>
      </c>
      <c r="I18" s="321">
        <f>'03 1 Pol'!BE101</f>
        <v>0</v>
      </c>
    </row>
    <row r="19" spans="1:57" s="137" customFormat="1" x14ac:dyDescent="0.2">
      <c r="A19" s="318" t="str">
        <f>'03 1 Pol'!B102</f>
        <v>767</v>
      </c>
      <c r="B19" s="70" t="str">
        <f>'03 1 Pol'!C102</f>
        <v>Konstrukce zámečnické</v>
      </c>
      <c r="D19" s="230"/>
      <c r="E19" s="319">
        <f>'03 1 Pol'!BA105</f>
        <v>0</v>
      </c>
      <c r="F19" s="320">
        <f>'03 1 Pol'!BB105</f>
        <v>0</v>
      </c>
      <c r="G19" s="320">
        <f>'03 1 Pol'!BC105</f>
        <v>0</v>
      </c>
      <c r="H19" s="320">
        <f>'03 1 Pol'!BD105</f>
        <v>0</v>
      </c>
      <c r="I19" s="321">
        <f>'03 1 Pol'!BE105</f>
        <v>0</v>
      </c>
    </row>
    <row r="20" spans="1:57" s="137" customFormat="1" x14ac:dyDescent="0.2">
      <c r="A20" s="318" t="str">
        <f>'03 1 Pol'!B106</f>
        <v>771</v>
      </c>
      <c r="B20" s="70" t="str">
        <f>'03 1 Pol'!C106</f>
        <v>Podlahy z dlaždic a obklady</v>
      </c>
      <c r="D20" s="230"/>
      <c r="E20" s="319">
        <f>'03 1 Pol'!BA111</f>
        <v>0</v>
      </c>
      <c r="F20" s="320">
        <f>'03 1 Pol'!BB111</f>
        <v>0</v>
      </c>
      <c r="G20" s="320">
        <f>'03 1 Pol'!BC111</f>
        <v>0</v>
      </c>
      <c r="H20" s="320">
        <f>'03 1 Pol'!BD111</f>
        <v>0</v>
      </c>
      <c r="I20" s="321">
        <f>'03 1 Pol'!BE111</f>
        <v>0</v>
      </c>
    </row>
    <row r="21" spans="1:57" s="137" customFormat="1" ht="13.5" thickBot="1" x14ac:dyDescent="0.25">
      <c r="A21" s="318" t="str">
        <f>'03 1 Pol'!B112</f>
        <v>783</v>
      </c>
      <c r="B21" s="70" t="str">
        <f>'03 1 Pol'!C112</f>
        <v>Nátěry</v>
      </c>
      <c r="D21" s="230"/>
      <c r="E21" s="319">
        <f>'03 1 Pol'!BA114</f>
        <v>0</v>
      </c>
      <c r="F21" s="320">
        <f>'03 1 Pol'!BB114</f>
        <v>0</v>
      </c>
      <c r="G21" s="320">
        <f>'03 1 Pol'!BC114</f>
        <v>0</v>
      </c>
      <c r="H21" s="320">
        <f>'03 1 Pol'!BD114</f>
        <v>0</v>
      </c>
      <c r="I21" s="321">
        <f>'03 1 Pol'!BE114</f>
        <v>0</v>
      </c>
    </row>
    <row r="22" spans="1:57" s="14" customFormat="1" ht="13.5" thickBot="1" x14ac:dyDescent="0.25">
      <c r="A22" s="231"/>
      <c r="B22" s="232" t="s">
        <v>79</v>
      </c>
      <c r="C22" s="232"/>
      <c r="D22" s="233"/>
      <c r="E22" s="234">
        <f>SUM(E7:E21)</f>
        <v>0</v>
      </c>
      <c r="F22" s="235">
        <f>SUM(F7:F21)</f>
        <v>0</v>
      </c>
      <c r="G22" s="235">
        <f>SUM(G7:G21)</f>
        <v>0</v>
      </c>
      <c r="H22" s="235">
        <f>SUM(H7:H21)</f>
        <v>0</v>
      </c>
      <c r="I22" s="236">
        <f>SUM(I7:I21)</f>
        <v>0</v>
      </c>
    </row>
    <row r="23" spans="1:57" x14ac:dyDescent="0.2">
      <c r="A23" s="137"/>
      <c r="B23" s="137"/>
      <c r="C23" s="137"/>
      <c r="D23" s="137"/>
      <c r="E23" s="137"/>
      <c r="F23" s="137"/>
      <c r="G23" s="137"/>
      <c r="H23" s="137"/>
      <c r="I23" s="137"/>
    </row>
    <row r="24" spans="1:57" ht="19.5" customHeight="1" x14ac:dyDescent="0.25">
      <c r="A24" s="222" t="s">
        <v>80</v>
      </c>
      <c r="B24" s="222"/>
      <c r="C24" s="222"/>
      <c r="D24" s="222"/>
      <c r="E24" s="222"/>
      <c r="F24" s="222"/>
      <c r="G24" s="237"/>
      <c r="H24" s="222"/>
      <c r="I24" s="222"/>
      <c r="BA24" s="143"/>
      <c r="BB24" s="143"/>
      <c r="BC24" s="143"/>
      <c r="BD24" s="143"/>
      <c r="BE24" s="143"/>
    </row>
    <row r="25" spans="1:57" ht="13.5" thickBot="1" x14ac:dyDescent="0.25"/>
    <row r="26" spans="1:57" x14ac:dyDescent="0.2">
      <c r="A26" s="175" t="s">
        <v>81</v>
      </c>
      <c r="B26" s="176"/>
      <c r="C26" s="176"/>
      <c r="D26" s="238"/>
      <c r="E26" s="239" t="s">
        <v>82</v>
      </c>
      <c r="F26" s="240" t="s">
        <v>12</v>
      </c>
      <c r="G26" s="241" t="s">
        <v>83</v>
      </c>
      <c r="H26" s="242"/>
      <c r="I26" s="243" t="s">
        <v>82</v>
      </c>
    </row>
    <row r="27" spans="1:57" x14ac:dyDescent="0.2">
      <c r="A27" s="167" t="s">
        <v>312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0</v>
      </c>
    </row>
    <row r="28" spans="1:57" x14ac:dyDescent="0.2">
      <c r="A28" s="167" t="s">
        <v>313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314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315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0</v>
      </c>
    </row>
    <row r="31" spans="1:57" x14ac:dyDescent="0.2">
      <c r="A31" s="167" t="s">
        <v>316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1</v>
      </c>
    </row>
    <row r="32" spans="1:57" x14ac:dyDescent="0.2">
      <c r="A32" s="167" t="s">
        <v>317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1</v>
      </c>
    </row>
    <row r="33" spans="1:53" x14ac:dyDescent="0.2">
      <c r="A33" s="167" t="s">
        <v>318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2</v>
      </c>
    </row>
    <row r="34" spans="1:53" x14ac:dyDescent="0.2">
      <c r="A34" s="167" t="s">
        <v>319</v>
      </c>
      <c r="B34" s="158"/>
      <c r="C34" s="158"/>
      <c r="D34" s="244"/>
      <c r="E34" s="245"/>
      <c r="F34" s="246"/>
      <c r="G34" s="247">
        <v>0</v>
      </c>
      <c r="H34" s="248"/>
      <c r="I34" s="249">
        <f>E34+F34*G34/100</f>
        <v>0</v>
      </c>
      <c r="BA34" s="1">
        <v>2</v>
      </c>
    </row>
    <row r="35" spans="1:53" ht="13.5" thickBot="1" x14ac:dyDescent="0.25">
      <c r="A35" s="250"/>
      <c r="B35" s="251" t="s">
        <v>84</v>
      </c>
      <c r="C35" s="252"/>
      <c r="D35" s="253"/>
      <c r="E35" s="254"/>
      <c r="F35" s="255"/>
      <c r="G35" s="255"/>
      <c r="H35" s="256">
        <f>SUM(I27:I34)</f>
        <v>0</v>
      </c>
      <c r="I35" s="257"/>
    </row>
    <row r="37" spans="1:53" x14ac:dyDescent="0.2">
      <c r="B37" s="14"/>
      <c r="F37" s="258"/>
      <c r="G37" s="259"/>
      <c r="H37" s="259"/>
      <c r="I37" s="54"/>
    </row>
    <row r="38" spans="1:53" x14ac:dyDescent="0.2"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  <row r="86" spans="6:9" x14ac:dyDescent="0.2">
      <c r="F86" s="258"/>
      <c r="G86" s="259"/>
      <c r="H86" s="259"/>
      <c r="I86" s="54"/>
    </row>
  </sheetData>
  <mergeCells count="4">
    <mergeCell ref="A1:B1"/>
    <mergeCell ref="A2:B2"/>
    <mergeCell ref="G2:I2"/>
    <mergeCell ref="H35:I35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CB187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'03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527</v>
      </c>
      <c r="D4" s="270"/>
      <c r="E4" s="271" t="str">
        <f>'03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506</v>
      </c>
      <c r="C8" s="295" t="s">
        <v>507</v>
      </c>
      <c r="D8" s="296" t="s">
        <v>209</v>
      </c>
      <c r="E8" s="297">
        <v>19.332000000000001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293">
        <v>2</v>
      </c>
      <c r="B9" s="294" t="s">
        <v>508</v>
      </c>
      <c r="C9" s="295" t="s">
        <v>509</v>
      </c>
      <c r="D9" s="296" t="s">
        <v>209</v>
      </c>
      <c r="E9" s="297">
        <v>14.3071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>
        <v>0</v>
      </c>
      <c r="K9" s="300">
        <f>E9*J9</f>
        <v>0</v>
      </c>
      <c r="O9" s="292">
        <v>2</v>
      </c>
      <c r="AA9" s="261">
        <v>1</v>
      </c>
      <c r="AB9" s="261">
        <v>1</v>
      </c>
      <c r="AC9" s="261">
        <v>1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</v>
      </c>
      <c r="CB9" s="292">
        <v>1</v>
      </c>
    </row>
    <row r="10" spans="1:80" x14ac:dyDescent="0.2">
      <c r="A10" s="293">
        <v>3</v>
      </c>
      <c r="B10" s="294" t="s">
        <v>510</v>
      </c>
      <c r="C10" s="295" t="s">
        <v>511</v>
      </c>
      <c r="D10" s="296" t="s">
        <v>209</v>
      </c>
      <c r="E10" s="297">
        <v>5.9096000000000002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>
        <v>0</v>
      </c>
      <c r="K10" s="300">
        <f>E10*J10</f>
        <v>0</v>
      </c>
      <c r="O10" s="292">
        <v>2</v>
      </c>
      <c r="AA10" s="261">
        <v>1</v>
      </c>
      <c r="AB10" s="261">
        <v>1</v>
      </c>
      <c r="AC10" s="261">
        <v>1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</v>
      </c>
      <c r="CB10" s="292">
        <v>1</v>
      </c>
    </row>
    <row r="11" spans="1:80" x14ac:dyDescent="0.2">
      <c r="A11" s="293">
        <v>4</v>
      </c>
      <c r="B11" s="294" t="s">
        <v>528</v>
      </c>
      <c r="C11" s="295" t="s">
        <v>529</v>
      </c>
      <c r="D11" s="296" t="s">
        <v>116</v>
      </c>
      <c r="E11" s="297">
        <v>1.8</v>
      </c>
      <c r="F11" s="297">
        <v>0</v>
      </c>
      <c r="G11" s="298">
        <f>E11*F11</f>
        <v>0</v>
      </c>
      <c r="H11" s="299">
        <v>4.0000000000000003E-5</v>
      </c>
      <c r="I11" s="300">
        <f>E11*H11</f>
        <v>7.2000000000000002E-5</v>
      </c>
      <c r="J11" s="299">
        <v>0</v>
      </c>
      <c r="K11" s="300">
        <f>E11*J11</f>
        <v>0</v>
      </c>
      <c r="O11" s="292">
        <v>2</v>
      </c>
      <c r="AA11" s="261">
        <v>1</v>
      </c>
      <c r="AB11" s="261">
        <v>1</v>
      </c>
      <c r="AC11" s="261">
        <v>1</v>
      </c>
      <c r="AZ11" s="261">
        <v>1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</v>
      </c>
      <c r="CB11" s="292">
        <v>1</v>
      </c>
    </row>
    <row r="12" spans="1:80" x14ac:dyDescent="0.2">
      <c r="A12" s="293">
        <v>5</v>
      </c>
      <c r="B12" s="294" t="s">
        <v>530</v>
      </c>
      <c r="C12" s="295" t="s">
        <v>531</v>
      </c>
      <c r="D12" s="296" t="s">
        <v>209</v>
      </c>
      <c r="E12" s="297">
        <v>0.18</v>
      </c>
      <c r="F12" s="297">
        <v>0</v>
      </c>
      <c r="G12" s="298">
        <f>E12*F12</f>
        <v>0</v>
      </c>
      <c r="H12" s="299">
        <v>1.89</v>
      </c>
      <c r="I12" s="300">
        <f>E12*H12</f>
        <v>0.34019999999999995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0</v>
      </c>
      <c r="AC12" s="261">
        <v>0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0</v>
      </c>
    </row>
    <row r="13" spans="1:80" x14ac:dyDescent="0.2">
      <c r="A13" s="293">
        <v>6</v>
      </c>
      <c r="B13" s="294" t="s">
        <v>532</v>
      </c>
      <c r="C13" s="295" t="s">
        <v>533</v>
      </c>
      <c r="D13" s="296" t="s">
        <v>116</v>
      </c>
      <c r="E13" s="297">
        <v>1.98</v>
      </c>
      <c r="F13" s="297">
        <v>0</v>
      </c>
      <c r="G13" s="298">
        <f>E13*F13</f>
        <v>0</v>
      </c>
      <c r="H13" s="299">
        <v>2.3000000000000001E-4</v>
      </c>
      <c r="I13" s="300">
        <f>E13*H13</f>
        <v>4.5540000000000001E-4</v>
      </c>
      <c r="J13" s="299"/>
      <c r="K13" s="300">
        <f>E13*J13</f>
        <v>0</v>
      </c>
      <c r="O13" s="292">
        <v>2</v>
      </c>
      <c r="AA13" s="261">
        <v>3</v>
      </c>
      <c r="AB13" s="261">
        <v>1</v>
      </c>
      <c r="AC13" s="261">
        <v>28697932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3</v>
      </c>
      <c r="CB13" s="292">
        <v>1</v>
      </c>
    </row>
    <row r="14" spans="1:80" x14ac:dyDescent="0.2">
      <c r="A14" s="302"/>
      <c r="B14" s="303" t="s">
        <v>101</v>
      </c>
      <c r="C14" s="304" t="s">
        <v>505</v>
      </c>
      <c r="D14" s="305"/>
      <c r="E14" s="306"/>
      <c r="F14" s="307"/>
      <c r="G14" s="308">
        <f>SUM(G7:G13)</f>
        <v>0</v>
      </c>
      <c r="H14" s="309"/>
      <c r="I14" s="310">
        <f>SUM(I7:I13)</f>
        <v>0.34072739999999996</v>
      </c>
      <c r="J14" s="309"/>
      <c r="K14" s="310">
        <f>SUM(K7:K13)</f>
        <v>0</v>
      </c>
      <c r="O14" s="292">
        <v>4</v>
      </c>
      <c r="BA14" s="311">
        <f>SUM(BA7:BA13)</f>
        <v>0</v>
      </c>
      <c r="BB14" s="311">
        <f>SUM(BB7:BB13)</f>
        <v>0</v>
      </c>
      <c r="BC14" s="311">
        <f>SUM(BC7:BC13)</f>
        <v>0</v>
      </c>
      <c r="BD14" s="311">
        <f>SUM(BD7:BD13)</f>
        <v>0</v>
      </c>
      <c r="BE14" s="311">
        <f>SUM(BE7:BE13)</f>
        <v>0</v>
      </c>
    </row>
    <row r="15" spans="1:80" x14ac:dyDescent="0.2">
      <c r="A15" s="282" t="s">
        <v>97</v>
      </c>
      <c r="B15" s="283" t="s">
        <v>111</v>
      </c>
      <c r="C15" s="284" t="s">
        <v>112</v>
      </c>
      <c r="D15" s="285"/>
      <c r="E15" s="286"/>
      <c r="F15" s="286"/>
      <c r="G15" s="287"/>
      <c r="H15" s="288"/>
      <c r="I15" s="289"/>
      <c r="J15" s="290"/>
      <c r="K15" s="291"/>
      <c r="O15" s="292">
        <v>1</v>
      </c>
    </row>
    <row r="16" spans="1:80" x14ac:dyDescent="0.2">
      <c r="A16" s="293">
        <v>7</v>
      </c>
      <c r="B16" s="294" t="s">
        <v>114</v>
      </c>
      <c r="C16" s="295" t="s">
        <v>115</v>
      </c>
      <c r="D16" s="296" t="s">
        <v>116</v>
      </c>
      <c r="E16" s="297">
        <v>823.11180000000002</v>
      </c>
      <c r="F16" s="297">
        <v>0</v>
      </c>
      <c r="G16" s="298">
        <f>E16*F16</f>
        <v>0</v>
      </c>
      <c r="H16" s="299">
        <v>1E-3</v>
      </c>
      <c r="I16" s="300">
        <f>E16*H16</f>
        <v>0.82311180000000006</v>
      </c>
      <c r="J16" s="299"/>
      <c r="K16" s="300">
        <f>E16*J16</f>
        <v>0</v>
      </c>
      <c r="O16" s="292">
        <v>2</v>
      </c>
      <c r="AA16" s="261">
        <v>12</v>
      </c>
      <c r="AB16" s="261">
        <v>0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12</v>
      </c>
      <c r="CB16" s="292">
        <v>0</v>
      </c>
    </row>
    <row r="17" spans="1:80" ht="22.5" x14ac:dyDescent="0.2">
      <c r="A17" s="293">
        <v>8</v>
      </c>
      <c r="B17" s="294" t="s">
        <v>117</v>
      </c>
      <c r="C17" s="295" t="s">
        <v>118</v>
      </c>
      <c r="D17" s="296" t="s">
        <v>116</v>
      </c>
      <c r="E17" s="297">
        <v>12.897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/>
      <c r="K17" s="300">
        <f>E17*J17</f>
        <v>0</v>
      </c>
      <c r="O17" s="292">
        <v>2</v>
      </c>
      <c r="AA17" s="261">
        <v>12</v>
      </c>
      <c r="AB17" s="261">
        <v>1</v>
      </c>
      <c r="AC17" s="261">
        <v>90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12</v>
      </c>
      <c r="CB17" s="292">
        <v>1</v>
      </c>
    </row>
    <row r="18" spans="1:80" x14ac:dyDescent="0.2">
      <c r="A18" s="302"/>
      <c r="B18" s="303" t="s">
        <v>101</v>
      </c>
      <c r="C18" s="304" t="s">
        <v>113</v>
      </c>
      <c r="D18" s="305"/>
      <c r="E18" s="306"/>
      <c r="F18" s="307"/>
      <c r="G18" s="308">
        <f>SUM(G15:G17)</f>
        <v>0</v>
      </c>
      <c r="H18" s="309"/>
      <c r="I18" s="310">
        <f>SUM(I15:I17)</f>
        <v>0.82311180000000006</v>
      </c>
      <c r="J18" s="309"/>
      <c r="K18" s="310">
        <f>SUM(K15:K17)</f>
        <v>0</v>
      </c>
      <c r="O18" s="292">
        <v>4</v>
      </c>
      <c r="BA18" s="311">
        <f>SUM(BA15:BA17)</f>
        <v>0</v>
      </c>
      <c r="BB18" s="311">
        <f>SUM(BB15:BB17)</f>
        <v>0</v>
      </c>
      <c r="BC18" s="311">
        <f>SUM(BC15:BC17)</f>
        <v>0</v>
      </c>
      <c r="BD18" s="311">
        <f>SUM(BD15:BD17)</f>
        <v>0</v>
      </c>
      <c r="BE18" s="311">
        <f>SUM(BE15:BE17)</f>
        <v>0</v>
      </c>
    </row>
    <row r="19" spans="1:80" x14ac:dyDescent="0.2">
      <c r="A19" s="282" t="s">
        <v>97</v>
      </c>
      <c r="B19" s="283" t="s">
        <v>119</v>
      </c>
      <c r="C19" s="284" t="s">
        <v>120</v>
      </c>
      <c r="D19" s="285"/>
      <c r="E19" s="286"/>
      <c r="F19" s="286"/>
      <c r="G19" s="287"/>
      <c r="H19" s="288"/>
      <c r="I19" s="289"/>
      <c r="J19" s="290"/>
      <c r="K19" s="291"/>
      <c r="O19" s="292">
        <v>1</v>
      </c>
    </row>
    <row r="20" spans="1:80" x14ac:dyDescent="0.2">
      <c r="A20" s="293">
        <v>9</v>
      </c>
      <c r="B20" s="294" t="s">
        <v>122</v>
      </c>
      <c r="C20" s="295" t="s">
        <v>123</v>
      </c>
      <c r="D20" s="296" t="s">
        <v>116</v>
      </c>
      <c r="E20" s="297">
        <v>258.99119999999999</v>
      </c>
      <c r="F20" s="297">
        <v>0</v>
      </c>
      <c r="G20" s="298">
        <f>E20*F20</f>
        <v>0</v>
      </c>
      <c r="H20" s="299">
        <v>6.7000000000000002E-3</v>
      </c>
      <c r="I20" s="300">
        <f>E20*H20</f>
        <v>1.73524104</v>
      </c>
      <c r="J20" s="299">
        <v>0</v>
      </c>
      <c r="K20" s="300">
        <f>E20*J20</f>
        <v>0</v>
      </c>
      <c r="O20" s="292">
        <v>2</v>
      </c>
      <c r="AA20" s="261">
        <v>1</v>
      </c>
      <c r="AB20" s="261">
        <v>1</v>
      </c>
      <c r="AC20" s="261">
        <v>1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1</v>
      </c>
      <c r="CB20" s="292">
        <v>1</v>
      </c>
    </row>
    <row r="21" spans="1:80" x14ac:dyDescent="0.2">
      <c r="A21" s="293">
        <v>10</v>
      </c>
      <c r="B21" s="294" t="s">
        <v>124</v>
      </c>
      <c r="C21" s="295" t="s">
        <v>125</v>
      </c>
      <c r="D21" s="296" t="s">
        <v>116</v>
      </c>
      <c r="E21" s="297">
        <v>258.99119999999999</v>
      </c>
      <c r="F21" s="297">
        <v>0</v>
      </c>
      <c r="G21" s="298">
        <f>E21*F21</f>
        <v>0</v>
      </c>
      <c r="H21" s="299">
        <v>2.8000000000000001E-2</v>
      </c>
      <c r="I21" s="300">
        <f>E21*H21</f>
        <v>7.2517535999999998</v>
      </c>
      <c r="J21" s="299">
        <v>0</v>
      </c>
      <c r="K21" s="300">
        <f>E21*J21</f>
        <v>0</v>
      </c>
      <c r="O21" s="292">
        <v>2</v>
      </c>
      <c r="AA21" s="261">
        <v>1</v>
      </c>
      <c r="AB21" s="261">
        <v>1</v>
      </c>
      <c r="AC21" s="261">
        <v>1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</v>
      </c>
      <c r="CB21" s="292">
        <v>1</v>
      </c>
    </row>
    <row r="22" spans="1:80" x14ac:dyDescent="0.2">
      <c r="A22" s="302"/>
      <c r="B22" s="303" t="s">
        <v>101</v>
      </c>
      <c r="C22" s="304" t="s">
        <v>121</v>
      </c>
      <c r="D22" s="305"/>
      <c r="E22" s="306"/>
      <c r="F22" s="307"/>
      <c r="G22" s="308">
        <f>SUM(G19:G21)</f>
        <v>0</v>
      </c>
      <c r="H22" s="309"/>
      <c r="I22" s="310">
        <f>SUM(I19:I21)</f>
        <v>8.9869946399999989</v>
      </c>
      <c r="J22" s="309"/>
      <c r="K22" s="310">
        <f>SUM(K19:K21)</f>
        <v>0</v>
      </c>
      <c r="O22" s="292">
        <v>4</v>
      </c>
      <c r="BA22" s="311">
        <f>SUM(BA19:BA21)</f>
        <v>0</v>
      </c>
      <c r="BB22" s="311">
        <f>SUM(BB19:BB21)</f>
        <v>0</v>
      </c>
      <c r="BC22" s="311">
        <f>SUM(BC19:BC21)</f>
        <v>0</v>
      </c>
      <c r="BD22" s="311">
        <f>SUM(BD19:BD21)</f>
        <v>0</v>
      </c>
      <c r="BE22" s="311">
        <f>SUM(BE19:BE21)</f>
        <v>0</v>
      </c>
    </row>
    <row r="23" spans="1:80" x14ac:dyDescent="0.2">
      <c r="A23" s="282" t="s">
        <v>97</v>
      </c>
      <c r="B23" s="283" t="s">
        <v>126</v>
      </c>
      <c r="C23" s="284" t="s">
        <v>127</v>
      </c>
      <c r="D23" s="285"/>
      <c r="E23" s="286"/>
      <c r="F23" s="286"/>
      <c r="G23" s="287"/>
      <c r="H23" s="288"/>
      <c r="I23" s="289"/>
      <c r="J23" s="290"/>
      <c r="K23" s="291"/>
      <c r="O23" s="292">
        <v>1</v>
      </c>
    </row>
    <row r="24" spans="1:80" x14ac:dyDescent="0.2">
      <c r="A24" s="293">
        <v>11</v>
      </c>
      <c r="B24" s="294" t="s">
        <v>129</v>
      </c>
      <c r="C24" s="295" t="s">
        <v>130</v>
      </c>
      <c r="D24" s="296" t="s">
        <v>116</v>
      </c>
      <c r="E24" s="297">
        <v>823.11180000000002</v>
      </c>
      <c r="F24" s="297">
        <v>0</v>
      </c>
      <c r="G24" s="298">
        <f>E24*F24</f>
        <v>0</v>
      </c>
      <c r="H24" s="299">
        <v>2.0000000000000002E-5</v>
      </c>
      <c r="I24" s="300">
        <f>E24*H24</f>
        <v>1.6462236000000002E-2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1</v>
      </c>
      <c r="AC24" s="261">
        <v>1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1</v>
      </c>
    </row>
    <row r="25" spans="1:80" x14ac:dyDescent="0.2">
      <c r="A25" s="302"/>
      <c r="B25" s="303" t="s">
        <v>101</v>
      </c>
      <c r="C25" s="304" t="s">
        <v>128</v>
      </c>
      <c r="D25" s="305"/>
      <c r="E25" s="306"/>
      <c r="F25" s="307"/>
      <c r="G25" s="308">
        <f>SUM(G23:G24)</f>
        <v>0</v>
      </c>
      <c r="H25" s="309"/>
      <c r="I25" s="310">
        <f>SUM(I23:I24)</f>
        <v>1.6462236000000002E-2</v>
      </c>
      <c r="J25" s="309"/>
      <c r="K25" s="310">
        <f>SUM(K23:K24)</f>
        <v>0</v>
      </c>
      <c r="O25" s="292">
        <v>4</v>
      </c>
      <c r="BA25" s="311">
        <f>SUM(BA23:BA24)</f>
        <v>0</v>
      </c>
      <c r="BB25" s="311">
        <f>SUM(BB23:BB24)</f>
        <v>0</v>
      </c>
      <c r="BC25" s="311">
        <f>SUM(BC23:BC24)</f>
        <v>0</v>
      </c>
      <c r="BD25" s="311">
        <f>SUM(BD23:BD24)</f>
        <v>0</v>
      </c>
      <c r="BE25" s="311">
        <f>SUM(BE23:BE24)</f>
        <v>0</v>
      </c>
    </row>
    <row r="26" spans="1:80" x14ac:dyDescent="0.2">
      <c r="A26" s="282" t="s">
        <v>97</v>
      </c>
      <c r="B26" s="283" t="s">
        <v>131</v>
      </c>
      <c r="C26" s="284" t="s">
        <v>132</v>
      </c>
      <c r="D26" s="285"/>
      <c r="E26" s="286"/>
      <c r="F26" s="286"/>
      <c r="G26" s="287"/>
      <c r="H26" s="288"/>
      <c r="I26" s="289"/>
      <c r="J26" s="290"/>
      <c r="K26" s="291"/>
      <c r="O26" s="292">
        <v>1</v>
      </c>
    </row>
    <row r="27" spans="1:80" x14ac:dyDescent="0.2">
      <c r="A27" s="293">
        <v>12</v>
      </c>
      <c r="B27" s="294" t="s">
        <v>134</v>
      </c>
      <c r="C27" s="295" t="s">
        <v>135</v>
      </c>
      <c r="D27" s="296" t="s">
        <v>136</v>
      </c>
      <c r="E27" s="297">
        <v>345.78</v>
      </c>
      <c r="F27" s="297">
        <v>0</v>
      </c>
      <c r="G27" s="298">
        <f>E27*F27</f>
        <v>0</v>
      </c>
      <c r="H27" s="299">
        <v>2.9999999999999997E-4</v>
      </c>
      <c r="I27" s="300">
        <f>E27*H27</f>
        <v>0.10373399999999998</v>
      </c>
      <c r="J27" s="299">
        <v>0</v>
      </c>
      <c r="K27" s="300">
        <f>E27*J27</f>
        <v>0</v>
      </c>
      <c r="O27" s="292">
        <v>2</v>
      </c>
      <c r="AA27" s="261">
        <v>1</v>
      </c>
      <c r="AB27" s="261">
        <v>0</v>
      </c>
      <c r="AC27" s="261">
        <v>0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</v>
      </c>
      <c r="CB27" s="292">
        <v>0</v>
      </c>
    </row>
    <row r="28" spans="1:80" x14ac:dyDescent="0.2">
      <c r="A28" s="293">
        <v>13</v>
      </c>
      <c r="B28" s="294" t="s">
        <v>137</v>
      </c>
      <c r="C28" s="295" t="s">
        <v>138</v>
      </c>
      <c r="D28" s="296" t="s">
        <v>136</v>
      </c>
      <c r="E28" s="297">
        <v>253.48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12</v>
      </c>
      <c r="AB28" s="261">
        <v>0</v>
      </c>
      <c r="AC28" s="261">
        <v>4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12</v>
      </c>
      <c r="CB28" s="292">
        <v>0</v>
      </c>
    </row>
    <row r="29" spans="1:80" x14ac:dyDescent="0.2">
      <c r="A29" s="293">
        <v>14</v>
      </c>
      <c r="B29" s="294" t="s">
        <v>139</v>
      </c>
      <c r="C29" s="295" t="s">
        <v>140</v>
      </c>
      <c r="D29" s="296" t="s">
        <v>136</v>
      </c>
      <c r="E29" s="297">
        <v>130.69999999999999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12</v>
      </c>
      <c r="AB29" s="261">
        <v>0</v>
      </c>
      <c r="AC29" s="261">
        <v>74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12</v>
      </c>
      <c r="CB29" s="292">
        <v>0</v>
      </c>
    </row>
    <row r="30" spans="1:80" x14ac:dyDescent="0.2">
      <c r="A30" s="293">
        <v>15</v>
      </c>
      <c r="B30" s="294" t="s">
        <v>141</v>
      </c>
      <c r="C30" s="295" t="s">
        <v>512</v>
      </c>
      <c r="D30" s="296" t="s">
        <v>116</v>
      </c>
      <c r="E30" s="297">
        <v>882.80970000000002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12</v>
      </c>
      <c r="AB30" s="261">
        <v>0</v>
      </c>
      <c r="AC30" s="261">
        <v>5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12</v>
      </c>
      <c r="CB30" s="292">
        <v>0</v>
      </c>
    </row>
    <row r="31" spans="1:80" x14ac:dyDescent="0.2">
      <c r="A31" s="293">
        <v>16</v>
      </c>
      <c r="B31" s="294" t="s">
        <v>145</v>
      </c>
      <c r="C31" s="295" t="s">
        <v>146</v>
      </c>
      <c r="D31" s="296" t="s">
        <v>116</v>
      </c>
      <c r="E31" s="297">
        <v>776.68200000000002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12</v>
      </c>
      <c r="AB31" s="261">
        <v>0</v>
      </c>
      <c r="AC31" s="261">
        <v>6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12</v>
      </c>
      <c r="CB31" s="292">
        <v>0</v>
      </c>
    </row>
    <row r="32" spans="1:80" x14ac:dyDescent="0.2">
      <c r="A32" s="293">
        <v>17</v>
      </c>
      <c r="B32" s="294" t="s">
        <v>147</v>
      </c>
      <c r="C32" s="295" t="s">
        <v>148</v>
      </c>
      <c r="D32" s="296" t="s">
        <v>136</v>
      </c>
      <c r="E32" s="297">
        <v>399.45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12</v>
      </c>
      <c r="AB32" s="261">
        <v>0</v>
      </c>
      <c r="AC32" s="261">
        <v>7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12</v>
      </c>
      <c r="CB32" s="292">
        <v>0</v>
      </c>
    </row>
    <row r="33" spans="1:80" x14ac:dyDescent="0.2">
      <c r="A33" s="293">
        <v>18</v>
      </c>
      <c r="B33" s="294" t="s">
        <v>149</v>
      </c>
      <c r="C33" s="295" t="s">
        <v>513</v>
      </c>
      <c r="D33" s="296" t="s">
        <v>116</v>
      </c>
      <c r="E33" s="297">
        <v>912.44190000000003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12</v>
      </c>
      <c r="AB33" s="261">
        <v>0</v>
      </c>
      <c r="AC33" s="261">
        <v>8</v>
      </c>
      <c r="AZ33" s="261">
        <v>1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12</v>
      </c>
      <c r="CB33" s="292">
        <v>0</v>
      </c>
    </row>
    <row r="34" spans="1:80" x14ac:dyDescent="0.2">
      <c r="A34" s="293">
        <v>19</v>
      </c>
      <c r="B34" s="294" t="s">
        <v>153</v>
      </c>
      <c r="C34" s="295" t="s">
        <v>154</v>
      </c>
      <c r="D34" s="296" t="s">
        <v>116</v>
      </c>
      <c r="E34" s="297">
        <v>878.74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12</v>
      </c>
      <c r="AB34" s="261">
        <v>0</v>
      </c>
      <c r="AC34" s="261">
        <v>9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12</v>
      </c>
      <c r="CB34" s="292">
        <v>0</v>
      </c>
    </row>
    <row r="35" spans="1:80" x14ac:dyDescent="0.2">
      <c r="A35" s="293">
        <v>20</v>
      </c>
      <c r="B35" s="294" t="s">
        <v>155</v>
      </c>
      <c r="C35" s="295" t="s">
        <v>156</v>
      </c>
      <c r="D35" s="296" t="s">
        <v>116</v>
      </c>
      <c r="E35" s="297">
        <v>878.74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0</v>
      </c>
      <c r="AC35" s="261">
        <v>10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0</v>
      </c>
    </row>
    <row r="36" spans="1:80" x14ac:dyDescent="0.2">
      <c r="A36" s="293">
        <v>21</v>
      </c>
      <c r="B36" s="294" t="s">
        <v>157</v>
      </c>
      <c r="C36" s="295" t="s">
        <v>158</v>
      </c>
      <c r="D36" s="296" t="s">
        <v>116</v>
      </c>
      <c r="E36" s="297">
        <v>878.74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12</v>
      </c>
      <c r="AB36" s="261">
        <v>0</v>
      </c>
      <c r="AC36" s="261">
        <v>11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12</v>
      </c>
      <c r="CB36" s="292">
        <v>0</v>
      </c>
    </row>
    <row r="37" spans="1:80" ht="22.5" x14ac:dyDescent="0.2">
      <c r="A37" s="293">
        <v>22</v>
      </c>
      <c r="B37" s="294" t="s">
        <v>161</v>
      </c>
      <c r="C37" s="295" t="s">
        <v>162</v>
      </c>
      <c r="D37" s="296" t="s">
        <v>116</v>
      </c>
      <c r="E37" s="297">
        <v>33.701900000000002</v>
      </c>
      <c r="F37" s="297">
        <v>0</v>
      </c>
      <c r="G37" s="298">
        <f>E37*F37</f>
        <v>0</v>
      </c>
      <c r="H37" s="299">
        <v>0</v>
      </c>
      <c r="I37" s="300">
        <f>E37*H37</f>
        <v>0</v>
      </c>
      <c r="J37" s="299"/>
      <c r="K37" s="300">
        <f>E37*J37</f>
        <v>0</v>
      </c>
      <c r="O37" s="292">
        <v>2</v>
      </c>
      <c r="AA37" s="261">
        <v>12</v>
      </c>
      <c r="AB37" s="261">
        <v>0</v>
      </c>
      <c r="AC37" s="261">
        <v>12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12</v>
      </c>
      <c r="CB37" s="292">
        <v>0</v>
      </c>
    </row>
    <row r="38" spans="1:80" ht="22.5" x14ac:dyDescent="0.2">
      <c r="A38" s="293">
        <v>23</v>
      </c>
      <c r="B38" s="294" t="s">
        <v>163</v>
      </c>
      <c r="C38" s="295" t="s">
        <v>164</v>
      </c>
      <c r="D38" s="296" t="s">
        <v>116</v>
      </c>
      <c r="E38" s="297">
        <v>734.46609999999998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12</v>
      </c>
      <c r="AB38" s="261">
        <v>1</v>
      </c>
      <c r="AC38" s="261">
        <v>15</v>
      </c>
      <c r="AZ38" s="261">
        <v>1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1</v>
      </c>
    </row>
    <row r="39" spans="1:80" x14ac:dyDescent="0.2">
      <c r="A39" s="293">
        <v>24</v>
      </c>
      <c r="B39" s="294" t="s">
        <v>167</v>
      </c>
      <c r="C39" s="295" t="s">
        <v>168</v>
      </c>
      <c r="D39" s="296" t="s">
        <v>116</v>
      </c>
      <c r="E39" s="297">
        <v>38.574100000000001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12</v>
      </c>
      <c r="AB39" s="261">
        <v>1</v>
      </c>
      <c r="AC39" s="261">
        <v>13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1</v>
      </c>
    </row>
    <row r="40" spans="1:80" ht="22.5" x14ac:dyDescent="0.2">
      <c r="A40" s="293">
        <v>25</v>
      </c>
      <c r="B40" s="294" t="s">
        <v>169</v>
      </c>
      <c r="C40" s="295" t="s">
        <v>170</v>
      </c>
      <c r="D40" s="296" t="s">
        <v>116</v>
      </c>
      <c r="E40" s="297">
        <v>71.573599999999999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12</v>
      </c>
      <c r="AB40" s="261">
        <v>1</v>
      </c>
      <c r="AC40" s="261">
        <v>55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12</v>
      </c>
      <c r="CB40" s="292">
        <v>1</v>
      </c>
    </row>
    <row r="41" spans="1:80" ht="22.5" x14ac:dyDescent="0.2">
      <c r="A41" s="293">
        <v>26</v>
      </c>
      <c r="B41" s="294" t="s">
        <v>173</v>
      </c>
      <c r="C41" s="295" t="s">
        <v>534</v>
      </c>
      <c r="D41" s="296" t="s">
        <v>116</v>
      </c>
      <c r="E41" s="297">
        <v>1.86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12</v>
      </c>
      <c r="AB41" s="261">
        <v>1</v>
      </c>
      <c r="AC41" s="261">
        <v>62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12</v>
      </c>
      <c r="CB41" s="292">
        <v>1</v>
      </c>
    </row>
    <row r="42" spans="1:80" x14ac:dyDescent="0.2">
      <c r="A42" s="293">
        <v>27</v>
      </c>
      <c r="B42" s="294" t="s">
        <v>175</v>
      </c>
      <c r="C42" s="295" t="s">
        <v>176</v>
      </c>
      <c r="D42" s="296" t="s">
        <v>136</v>
      </c>
      <c r="E42" s="297">
        <v>130.69999999999999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12</v>
      </c>
      <c r="AB42" s="261">
        <v>1</v>
      </c>
      <c r="AC42" s="261">
        <v>75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1</v>
      </c>
    </row>
    <row r="43" spans="1:80" x14ac:dyDescent="0.2">
      <c r="A43" s="293">
        <v>28</v>
      </c>
      <c r="B43" s="294" t="s">
        <v>177</v>
      </c>
      <c r="C43" s="295" t="s">
        <v>178</v>
      </c>
      <c r="D43" s="296" t="s">
        <v>136</v>
      </c>
      <c r="E43" s="297">
        <v>244.18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12</v>
      </c>
      <c r="AB43" s="261">
        <v>1</v>
      </c>
      <c r="AC43" s="261">
        <v>18</v>
      </c>
      <c r="AZ43" s="261">
        <v>1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12</v>
      </c>
      <c r="CB43" s="292">
        <v>1</v>
      </c>
    </row>
    <row r="44" spans="1:80" x14ac:dyDescent="0.2">
      <c r="A44" s="293">
        <v>29</v>
      </c>
      <c r="B44" s="294" t="s">
        <v>179</v>
      </c>
      <c r="C44" s="295" t="s">
        <v>180</v>
      </c>
      <c r="D44" s="296" t="s">
        <v>136</v>
      </c>
      <c r="E44" s="297">
        <v>140.16999999999999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12</v>
      </c>
      <c r="AB44" s="261">
        <v>1</v>
      </c>
      <c r="AC44" s="261">
        <v>19</v>
      </c>
      <c r="AZ44" s="261">
        <v>1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12</v>
      </c>
      <c r="CB44" s="292">
        <v>1</v>
      </c>
    </row>
    <row r="45" spans="1:80" x14ac:dyDescent="0.2">
      <c r="A45" s="293">
        <v>30</v>
      </c>
      <c r="B45" s="294" t="s">
        <v>181</v>
      </c>
      <c r="C45" s="295" t="s">
        <v>535</v>
      </c>
      <c r="D45" s="296" t="s">
        <v>136</v>
      </c>
      <c r="E45" s="297">
        <v>15.1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12</v>
      </c>
      <c r="AB45" s="261">
        <v>1</v>
      </c>
      <c r="AC45" s="261">
        <v>58</v>
      </c>
      <c r="AZ45" s="261">
        <v>1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12</v>
      </c>
      <c r="CB45" s="292">
        <v>1</v>
      </c>
    </row>
    <row r="46" spans="1:80" ht="22.5" x14ac:dyDescent="0.2">
      <c r="A46" s="293">
        <v>31</v>
      </c>
      <c r="B46" s="294" t="s">
        <v>183</v>
      </c>
      <c r="C46" s="295" t="s">
        <v>184</v>
      </c>
      <c r="D46" s="296" t="s">
        <v>116</v>
      </c>
      <c r="E46" s="297">
        <v>29.4299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12</v>
      </c>
      <c r="AB46" s="261">
        <v>1</v>
      </c>
      <c r="AC46" s="261">
        <v>56</v>
      </c>
      <c r="AZ46" s="261">
        <v>1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12</v>
      </c>
      <c r="CB46" s="292">
        <v>1</v>
      </c>
    </row>
    <row r="47" spans="1:80" x14ac:dyDescent="0.2">
      <c r="A47" s="293">
        <v>32</v>
      </c>
      <c r="B47" s="294" t="s">
        <v>185</v>
      </c>
      <c r="C47" s="295" t="s">
        <v>186</v>
      </c>
      <c r="D47" s="296" t="s">
        <v>116</v>
      </c>
      <c r="E47" s="297">
        <v>1.6779999999999999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12</v>
      </c>
      <c r="AB47" s="261">
        <v>1</v>
      </c>
      <c r="AC47" s="261">
        <v>57</v>
      </c>
      <c r="AZ47" s="261">
        <v>1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12</v>
      </c>
      <c r="CB47" s="292">
        <v>1</v>
      </c>
    </row>
    <row r="48" spans="1:80" x14ac:dyDescent="0.2">
      <c r="A48" s="293">
        <v>33</v>
      </c>
      <c r="B48" s="294" t="s">
        <v>187</v>
      </c>
      <c r="C48" s="295" t="s">
        <v>188</v>
      </c>
      <c r="D48" s="296" t="s">
        <v>116</v>
      </c>
      <c r="E48" s="297">
        <v>70.840299999999999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12</v>
      </c>
      <c r="AB48" s="261">
        <v>1</v>
      </c>
      <c r="AC48" s="261">
        <v>20</v>
      </c>
      <c r="AZ48" s="261">
        <v>1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12</v>
      </c>
      <c r="CB48" s="292">
        <v>1</v>
      </c>
    </row>
    <row r="49" spans="1:80" x14ac:dyDescent="0.2">
      <c r="A49" s="302"/>
      <c r="B49" s="303" t="s">
        <v>101</v>
      </c>
      <c r="C49" s="304" t="s">
        <v>133</v>
      </c>
      <c r="D49" s="305"/>
      <c r="E49" s="306"/>
      <c r="F49" s="307"/>
      <c r="G49" s="308">
        <f>SUM(G26:G48)</f>
        <v>0</v>
      </c>
      <c r="H49" s="309"/>
      <c r="I49" s="310">
        <f>SUM(I26:I48)</f>
        <v>0.10373399999999998</v>
      </c>
      <c r="J49" s="309"/>
      <c r="K49" s="310">
        <f>SUM(K26:K48)</f>
        <v>0</v>
      </c>
      <c r="O49" s="292">
        <v>4</v>
      </c>
      <c r="BA49" s="311">
        <f>SUM(BA26:BA48)</f>
        <v>0</v>
      </c>
      <c r="BB49" s="311">
        <f>SUM(BB26:BB48)</f>
        <v>0</v>
      </c>
      <c r="BC49" s="311">
        <f>SUM(BC26:BC48)</f>
        <v>0</v>
      </c>
      <c r="BD49" s="311">
        <f>SUM(BD26:BD48)</f>
        <v>0</v>
      </c>
      <c r="BE49" s="311">
        <f>SUM(BE26:BE48)</f>
        <v>0</v>
      </c>
    </row>
    <row r="50" spans="1:80" x14ac:dyDescent="0.2">
      <c r="A50" s="282" t="s">
        <v>97</v>
      </c>
      <c r="B50" s="283" t="s">
        <v>189</v>
      </c>
      <c r="C50" s="284" t="s">
        <v>190</v>
      </c>
      <c r="D50" s="285"/>
      <c r="E50" s="286"/>
      <c r="F50" s="286"/>
      <c r="G50" s="287"/>
      <c r="H50" s="288"/>
      <c r="I50" s="289"/>
      <c r="J50" s="290"/>
      <c r="K50" s="291"/>
      <c r="O50" s="292">
        <v>1</v>
      </c>
    </row>
    <row r="51" spans="1:80" x14ac:dyDescent="0.2">
      <c r="A51" s="293">
        <v>34</v>
      </c>
      <c r="B51" s="294" t="s">
        <v>192</v>
      </c>
      <c r="C51" s="295" t="s">
        <v>193</v>
      </c>
      <c r="D51" s="296" t="s">
        <v>116</v>
      </c>
      <c r="E51" s="297">
        <v>88.399799999999999</v>
      </c>
      <c r="F51" s="297">
        <v>0</v>
      </c>
      <c r="G51" s="298">
        <f>E51*F51</f>
        <v>0</v>
      </c>
      <c r="H51" s="299">
        <v>4.9840000000000002E-2</v>
      </c>
      <c r="I51" s="300">
        <f>E51*H51</f>
        <v>4.4058460320000004</v>
      </c>
      <c r="J51" s="299">
        <v>0</v>
      </c>
      <c r="K51" s="300">
        <f>E51*J51</f>
        <v>0</v>
      </c>
      <c r="O51" s="292">
        <v>2</v>
      </c>
      <c r="AA51" s="261">
        <v>1</v>
      </c>
      <c r="AB51" s="261">
        <v>1</v>
      </c>
      <c r="AC51" s="261">
        <v>1</v>
      </c>
      <c r="AZ51" s="261">
        <v>1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1</v>
      </c>
      <c r="CB51" s="292">
        <v>1</v>
      </c>
    </row>
    <row r="52" spans="1:80" x14ac:dyDescent="0.2">
      <c r="A52" s="302"/>
      <c r="B52" s="303" t="s">
        <v>101</v>
      </c>
      <c r="C52" s="304" t="s">
        <v>191</v>
      </c>
      <c r="D52" s="305"/>
      <c r="E52" s="306"/>
      <c r="F52" s="307"/>
      <c r="G52" s="308">
        <f>SUM(G50:G51)</f>
        <v>0</v>
      </c>
      <c r="H52" s="309"/>
      <c r="I52" s="310">
        <f>SUM(I50:I51)</f>
        <v>4.4058460320000004</v>
      </c>
      <c r="J52" s="309"/>
      <c r="K52" s="310">
        <f>SUM(K50:K51)</f>
        <v>0</v>
      </c>
      <c r="O52" s="292">
        <v>4</v>
      </c>
      <c r="BA52" s="311">
        <f>SUM(BA50:BA51)</f>
        <v>0</v>
      </c>
      <c r="BB52" s="311">
        <f>SUM(BB50:BB51)</f>
        <v>0</v>
      </c>
      <c r="BC52" s="311">
        <f>SUM(BC50:BC51)</f>
        <v>0</v>
      </c>
      <c r="BD52" s="311">
        <f>SUM(BD50:BD51)</f>
        <v>0</v>
      </c>
      <c r="BE52" s="311">
        <f>SUM(BE50:BE51)</f>
        <v>0</v>
      </c>
    </row>
    <row r="53" spans="1:80" x14ac:dyDescent="0.2">
      <c r="A53" s="282" t="s">
        <v>97</v>
      </c>
      <c r="B53" s="283" t="s">
        <v>200</v>
      </c>
      <c r="C53" s="284" t="s">
        <v>201</v>
      </c>
      <c r="D53" s="285"/>
      <c r="E53" s="286"/>
      <c r="F53" s="286"/>
      <c r="G53" s="287"/>
      <c r="H53" s="288"/>
      <c r="I53" s="289"/>
      <c r="J53" s="290"/>
      <c r="K53" s="291"/>
      <c r="O53" s="292">
        <v>1</v>
      </c>
    </row>
    <row r="54" spans="1:80" x14ac:dyDescent="0.2">
      <c r="A54" s="293">
        <v>35</v>
      </c>
      <c r="B54" s="294" t="s">
        <v>210</v>
      </c>
      <c r="C54" s="295" t="s">
        <v>211</v>
      </c>
      <c r="D54" s="296" t="s">
        <v>212</v>
      </c>
      <c r="E54" s="297">
        <v>1</v>
      </c>
      <c r="F54" s="297">
        <v>0</v>
      </c>
      <c r="G54" s="298">
        <f>E54*F54</f>
        <v>0</v>
      </c>
      <c r="H54" s="299">
        <v>0</v>
      </c>
      <c r="I54" s="300">
        <f>E54*H54</f>
        <v>0</v>
      </c>
      <c r="J54" s="299">
        <v>-8.9999999999999993E-3</v>
      </c>
      <c r="K54" s="300">
        <f>E54*J54</f>
        <v>-8.9999999999999993E-3</v>
      </c>
      <c r="O54" s="292">
        <v>2</v>
      </c>
      <c r="AA54" s="261">
        <v>1</v>
      </c>
      <c r="AB54" s="261">
        <v>1</v>
      </c>
      <c r="AC54" s="261">
        <v>1</v>
      </c>
      <c r="AZ54" s="261">
        <v>1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</v>
      </c>
      <c r="CB54" s="292">
        <v>1</v>
      </c>
    </row>
    <row r="55" spans="1:80" x14ac:dyDescent="0.2">
      <c r="A55" s="293">
        <v>36</v>
      </c>
      <c r="B55" s="294" t="s">
        <v>213</v>
      </c>
      <c r="C55" s="295" t="s">
        <v>214</v>
      </c>
      <c r="D55" s="296" t="s">
        <v>116</v>
      </c>
      <c r="E55" s="297">
        <v>823.11180000000002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>
        <v>-1.6E-2</v>
      </c>
      <c r="K55" s="300">
        <f>E55*J55</f>
        <v>-13.169788800000001</v>
      </c>
      <c r="O55" s="292">
        <v>2</v>
      </c>
      <c r="AA55" s="261">
        <v>1</v>
      </c>
      <c r="AB55" s="261">
        <v>1</v>
      </c>
      <c r="AC55" s="261">
        <v>1</v>
      </c>
      <c r="AZ55" s="261">
        <v>1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</v>
      </c>
      <c r="CB55" s="292">
        <v>1</v>
      </c>
    </row>
    <row r="56" spans="1:80" x14ac:dyDescent="0.2">
      <c r="A56" s="293">
        <v>37</v>
      </c>
      <c r="B56" s="294" t="s">
        <v>215</v>
      </c>
      <c r="C56" s="295" t="s">
        <v>216</v>
      </c>
      <c r="D56" s="296" t="s">
        <v>116</v>
      </c>
      <c r="E56" s="297">
        <v>12.057700000000001</v>
      </c>
      <c r="F56" s="297">
        <v>0</v>
      </c>
      <c r="G56" s="298">
        <f>E56*F56</f>
        <v>0</v>
      </c>
      <c r="H56" s="299">
        <v>0</v>
      </c>
      <c r="I56" s="300">
        <f>E56*H56</f>
        <v>0</v>
      </c>
      <c r="J56" s="299">
        <v>-0.05</v>
      </c>
      <c r="K56" s="300">
        <f>E56*J56</f>
        <v>-0.60288500000000012</v>
      </c>
      <c r="O56" s="292">
        <v>2</v>
      </c>
      <c r="AA56" s="261">
        <v>1</v>
      </c>
      <c r="AB56" s="261">
        <v>1</v>
      </c>
      <c r="AC56" s="261">
        <v>1</v>
      </c>
      <c r="AZ56" s="261">
        <v>1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</v>
      </c>
      <c r="CB56" s="292">
        <v>1</v>
      </c>
    </row>
    <row r="57" spans="1:80" x14ac:dyDescent="0.2">
      <c r="A57" s="293">
        <v>38</v>
      </c>
      <c r="B57" s="294" t="s">
        <v>217</v>
      </c>
      <c r="C57" s="295" t="s">
        <v>218</v>
      </c>
      <c r="D57" s="296" t="s">
        <v>116</v>
      </c>
      <c r="E57" s="297">
        <v>37.7699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>
        <v>-0.16900000000000001</v>
      </c>
      <c r="K57" s="300">
        <f>E57*J57</f>
        <v>-6.3831131000000001</v>
      </c>
      <c r="O57" s="292">
        <v>2</v>
      </c>
      <c r="AA57" s="261">
        <v>1</v>
      </c>
      <c r="AB57" s="261">
        <v>1</v>
      </c>
      <c r="AC57" s="261">
        <v>1</v>
      </c>
      <c r="AZ57" s="261">
        <v>1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</v>
      </c>
      <c r="CB57" s="292">
        <v>1</v>
      </c>
    </row>
    <row r="58" spans="1:80" ht="22.5" x14ac:dyDescent="0.2">
      <c r="A58" s="293">
        <v>39</v>
      </c>
      <c r="B58" s="294" t="s">
        <v>221</v>
      </c>
      <c r="C58" s="295" t="s">
        <v>222</v>
      </c>
      <c r="D58" s="296" t="s">
        <v>223</v>
      </c>
      <c r="E58" s="297">
        <v>1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/>
      <c r="K58" s="300">
        <f>E58*J58</f>
        <v>0</v>
      </c>
      <c r="O58" s="292">
        <v>2</v>
      </c>
      <c r="AA58" s="261">
        <v>12</v>
      </c>
      <c r="AB58" s="261">
        <v>0</v>
      </c>
      <c r="AC58" s="261">
        <v>89</v>
      </c>
      <c r="AZ58" s="261">
        <v>1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12</v>
      </c>
      <c r="CB58" s="292">
        <v>0</v>
      </c>
    </row>
    <row r="59" spans="1:80" x14ac:dyDescent="0.2">
      <c r="A59" s="293">
        <v>40</v>
      </c>
      <c r="B59" s="294" t="s">
        <v>224</v>
      </c>
      <c r="C59" s="295" t="s">
        <v>225</v>
      </c>
      <c r="D59" s="296" t="s">
        <v>226</v>
      </c>
      <c r="E59" s="297">
        <v>20.164786899999999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/>
      <c r="K59" s="300">
        <f>E59*J59</f>
        <v>0</v>
      </c>
      <c r="O59" s="292">
        <v>2</v>
      </c>
      <c r="AA59" s="261">
        <v>8</v>
      </c>
      <c r="AB59" s="261">
        <v>0</v>
      </c>
      <c r="AC59" s="261">
        <v>3</v>
      </c>
      <c r="AZ59" s="261">
        <v>1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8</v>
      </c>
      <c r="CB59" s="292">
        <v>0</v>
      </c>
    </row>
    <row r="60" spans="1:80" x14ac:dyDescent="0.2">
      <c r="A60" s="293">
        <v>41</v>
      </c>
      <c r="B60" s="294" t="s">
        <v>536</v>
      </c>
      <c r="C60" s="295" t="s">
        <v>537</v>
      </c>
      <c r="D60" s="296" t="s">
        <v>226</v>
      </c>
      <c r="E60" s="297">
        <v>20.164786899999999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8</v>
      </c>
      <c r="AB60" s="261">
        <v>0</v>
      </c>
      <c r="AC60" s="261">
        <v>3</v>
      </c>
      <c r="AZ60" s="261">
        <v>1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8</v>
      </c>
      <c r="CB60" s="292">
        <v>0</v>
      </c>
    </row>
    <row r="61" spans="1:80" x14ac:dyDescent="0.2">
      <c r="A61" s="293">
        <v>42</v>
      </c>
      <c r="B61" s="294" t="s">
        <v>227</v>
      </c>
      <c r="C61" s="295" t="s">
        <v>228</v>
      </c>
      <c r="D61" s="296" t="s">
        <v>226</v>
      </c>
      <c r="E61" s="297">
        <v>20.164786899999999</v>
      </c>
      <c r="F61" s="297">
        <v>0</v>
      </c>
      <c r="G61" s="298">
        <f>E61*F61</f>
        <v>0</v>
      </c>
      <c r="H61" s="299">
        <v>0</v>
      </c>
      <c r="I61" s="300">
        <f>E61*H61</f>
        <v>0</v>
      </c>
      <c r="J61" s="299"/>
      <c r="K61" s="300">
        <f>E61*J61</f>
        <v>0</v>
      </c>
      <c r="O61" s="292">
        <v>2</v>
      </c>
      <c r="AA61" s="261">
        <v>8</v>
      </c>
      <c r="AB61" s="261">
        <v>1</v>
      </c>
      <c r="AC61" s="261">
        <v>3</v>
      </c>
      <c r="AZ61" s="261">
        <v>1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8</v>
      </c>
      <c r="CB61" s="292">
        <v>1</v>
      </c>
    </row>
    <row r="62" spans="1:80" x14ac:dyDescent="0.2">
      <c r="A62" s="293">
        <v>43</v>
      </c>
      <c r="B62" s="294" t="s">
        <v>229</v>
      </c>
      <c r="C62" s="295" t="s">
        <v>230</v>
      </c>
      <c r="D62" s="296" t="s">
        <v>226</v>
      </c>
      <c r="E62" s="297">
        <v>201.64786899999999</v>
      </c>
      <c r="F62" s="297">
        <v>0</v>
      </c>
      <c r="G62" s="298">
        <f>E62*F62</f>
        <v>0</v>
      </c>
      <c r="H62" s="299">
        <v>0</v>
      </c>
      <c r="I62" s="300">
        <f>E62*H62</f>
        <v>0</v>
      </c>
      <c r="J62" s="299"/>
      <c r="K62" s="300">
        <f>E62*J62</f>
        <v>0</v>
      </c>
      <c r="O62" s="292">
        <v>2</v>
      </c>
      <c r="AA62" s="261">
        <v>8</v>
      </c>
      <c r="AB62" s="261">
        <v>1</v>
      </c>
      <c r="AC62" s="261">
        <v>3</v>
      </c>
      <c r="AZ62" s="261">
        <v>1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8</v>
      </c>
      <c r="CB62" s="292">
        <v>1</v>
      </c>
    </row>
    <row r="63" spans="1:80" x14ac:dyDescent="0.2">
      <c r="A63" s="293">
        <v>44</v>
      </c>
      <c r="B63" s="294" t="s">
        <v>231</v>
      </c>
      <c r="C63" s="295" t="s">
        <v>232</v>
      </c>
      <c r="D63" s="296" t="s">
        <v>226</v>
      </c>
      <c r="E63" s="297">
        <v>20.164786899999999</v>
      </c>
      <c r="F63" s="297">
        <v>0</v>
      </c>
      <c r="G63" s="298">
        <f>E63*F63</f>
        <v>0</v>
      </c>
      <c r="H63" s="299">
        <v>0</v>
      </c>
      <c r="I63" s="300">
        <f>E63*H63</f>
        <v>0</v>
      </c>
      <c r="J63" s="299"/>
      <c r="K63" s="300">
        <f>E63*J63</f>
        <v>0</v>
      </c>
      <c r="O63" s="292">
        <v>2</v>
      </c>
      <c r="AA63" s="261">
        <v>8</v>
      </c>
      <c r="AB63" s="261">
        <v>1</v>
      </c>
      <c r="AC63" s="261">
        <v>3</v>
      </c>
      <c r="AZ63" s="261">
        <v>1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8</v>
      </c>
      <c r="CB63" s="292">
        <v>1</v>
      </c>
    </row>
    <row r="64" spans="1:80" x14ac:dyDescent="0.2">
      <c r="A64" s="293">
        <v>45</v>
      </c>
      <c r="B64" s="294" t="s">
        <v>233</v>
      </c>
      <c r="C64" s="295" t="s">
        <v>234</v>
      </c>
      <c r="D64" s="296" t="s">
        <v>226</v>
      </c>
      <c r="E64" s="297">
        <v>60.494360700000001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/>
      <c r="K64" s="300">
        <f>E64*J64</f>
        <v>0</v>
      </c>
      <c r="O64" s="292">
        <v>2</v>
      </c>
      <c r="AA64" s="261">
        <v>8</v>
      </c>
      <c r="AB64" s="261">
        <v>1</v>
      </c>
      <c r="AC64" s="261">
        <v>3</v>
      </c>
      <c r="AZ64" s="261">
        <v>1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8</v>
      </c>
      <c r="CB64" s="292">
        <v>1</v>
      </c>
    </row>
    <row r="65" spans="1:80" x14ac:dyDescent="0.2">
      <c r="A65" s="293">
        <v>46</v>
      </c>
      <c r="B65" s="294" t="s">
        <v>235</v>
      </c>
      <c r="C65" s="295" t="s">
        <v>236</v>
      </c>
      <c r="D65" s="296" t="s">
        <v>226</v>
      </c>
      <c r="E65" s="297">
        <v>20.164786899999999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/>
      <c r="K65" s="300">
        <f>E65*J65</f>
        <v>0</v>
      </c>
      <c r="O65" s="292">
        <v>2</v>
      </c>
      <c r="AA65" s="261">
        <v>8</v>
      </c>
      <c r="AB65" s="261">
        <v>0</v>
      </c>
      <c r="AC65" s="261">
        <v>3</v>
      </c>
      <c r="AZ65" s="261">
        <v>1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8</v>
      </c>
      <c r="CB65" s="292">
        <v>0</v>
      </c>
    </row>
    <row r="66" spans="1:80" x14ac:dyDescent="0.2">
      <c r="A66" s="302"/>
      <c r="B66" s="303" t="s">
        <v>101</v>
      </c>
      <c r="C66" s="304" t="s">
        <v>202</v>
      </c>
      <c r="D66" s="305"/>
      <c r="E66" s="306"/>
      <c r="F66" s="307"/>
      <c r="G66" s="308">
        <f>SUM(G53:G65)</f>
        <v>0</v>
      </c>
      <c r="H66" s="309"/>
      <c r="I66" s="310">
        <f>SUM(I53:I65)</f>
        <v>0</v>
      </c>
      <c r="J66" s="309"/>
      <c r="K66" s="310">
        <f>SUM(K53:K65)</f>
        <v>-20.164786900000003</v>
      </c>
      <c r="O66" s="292">
        <v>4</v>
      </c>
      <c r="BA66" s="311">
        <f>SUM(BA53:BA65)</f>
        <v>0</v>
      </c>
      <c r="BB66" s="311">
        <f>SUM(BB53:BB65)</f>
        <v>0</v>
      </c>
      <c r="BC66" s="311">
        <f>SUM(BC53:BC65)</f>
        <v>0</v>
      </c>
      <c r="BD66" s="311">
        <f>SUM(BD53:BD65)</f>
        <v>0</v>
      </c>
      <c r="BE66" s="311">
        <f>SUM(BE53:BE65)</f>
        <v>0</v>
      </c>
    </row>
    <row r="67" spans="1:80" x14ac:dyDescent="0.2">
      <c r="A67" s="282" t="s">
        <v>97</v>
      </c>
      <c r="B67" s="283" t="s">
        <v>237</v>
      </c>
      <c r="C67" s="284" t="s">
        <v>238</v>
      </c>
      <c r="D67" s="285"/>
      <c r="E67" s="286"/>
      <c r="F67" s="286"/>
      <c r="G67" s="287"/>
      <c r="H67" s="288"/>
      <c r="I67" s="289"/>
      <c r="J67" s="290"/>
      <c r="K67" s="291"/>
      <c r="O67" s="292">
        <v>1</v>
      </c>
    </row>
    <row r="68" spans="1:80" x14ac:dyDescent="0.2">
      <c r="A68" s="293">
        <v>47</v>
      </c>
      <c r="B68" s="294" t="s">
        <v>240</v>
      </c>
      <c r="C68" s="295" t="s">
        <v>241</v>
      </c>
      <c r="D68" s="296" t="s">
        <v>116</v>
      </c>
      <c r="E68" s="297">
        <v>1299.1597999999999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>
        <v>0</v>
      </c>
      <c r="K68" s="300">
        <f>E68*J68</f>
        <v>0</v>
      </c>
      <c r="O68" s="292">
        <v>2</v>
      </c>
      <c r="AA68" s="261">
        <v>1</v>
      </c>
      <c r="AB68" s="261">
        <v>1</v>
      </c>
      <c r="AC68" s="261">
        <v>1</v>
      </c>
      <c r="AZ68" s="261">
        <v>1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1</v>
      </c>
      <c r="CB68" s="292">
        <v>1</v>
      </c>
    </row>
    <row r="69" spans="1:80" x14ac:dyDescent="0.2">
      <c r="A69" s="293">
        <v>48</v>
      </c>
      <c r="B69" s="294" t="s">
        <v>242</v>
      </c>
      <c r="C69" s="295" t="s">
        <v>243</v>
      </c>
      <c r="D69" s="296" t="s">
        <v>116</v>
      </c>
      <c r="E69" s="297">
        <v>2598.3195999999998</v>
      </c>
      <c r="F69" s="297">
        <v>0</v>
      </c>
      <c r="G69" s="298">
        <f>E69*F69</f>
        <v>0</v>
      </c>
      <c r="H69" s="299">
        <v>0</v>
      </c>
      <c r="I69" s="300">
        <f>E69*H69</f>
        <v>0</v>
      </c>
      <c r="J69" s="299">
        <v>0</v>
      </c>
      <c r="K69" s="300">
        <f>E69*J69</f>
        <v>0</v>
      </c>
      <c r="O69" s="292">
        <v>2</v>
      </c>
      <c r="AA69" s="261">
        <v>1</v>
      </c>
      <c r="AB69" s="261">
        <v>1</v>
      </c>
      <c r="AC69" s="261">
        <v>1</v>
      </c>
      <c r="AZ69" s="261">
        <v>1</v>
      </c>
      <c r="BA69" s="261">
        <f>IF(AZ69=1,G69,0)</f>
        <v>0</v>
      </c>
      <c r="BB69" s="261">
        <f>IF(AZ69=2,G69,0)</f>
        <v>0</v>
      </c>
      <c r="BC69" s="261">
        <f>IF(AZ69=3,G69,0)</f>
        <v>0</v>
      </c>
      <c r="BD69" s="261">
        <f>IF(AZ69=4,G69,0)</f>
        <v>0</v>
      </c>
      <c r="BE69" s="261">
        <f>IF(AZ69=5,G69,0)</f>
        <v>0</v>
      </c>
      <c r="CA69" s="292">
        <v>1</v>
      </c>
      <c r="CB69" s="292">
        <v>1</v>
      </c>
    </row>
    <row r="70" spans="1:80" x14ac:dyDescent="0.2">
      <c r="A70" s="293">
        <v>49</v>
      </c>
      <c r="B70" s="294" t="s">
        <v>244</v>
      </c>
      <c r="C70" s="295" t="s">
        <v>245</v>
      </c>
      <c r="D70" s="296" t="s">
        <v>116</v>
      </c>
      <c r="E70" s="297">
        <v>1299.1597999999999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>
        <v>0</v>
      </c>
      <c r="K70" s="300">
        <f>E70*J70</f>
        <v>0</v>
      </c>
      <c r="O70" s="292">
        <v>2</v>
      </c>
      <c r="AA70" s="261">
        <v>1</v>
      </c>
      <c r="AB70" s="261">
        <v>1</v>
      </c>
      <c r="AC70" s="261">
        <v>1</v>
      </c>
      <c r="AZ70" s="261">
        <v>1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1</v>
      </c>
      <c r="CB70" s="292">
        <v>1</v>
      </c>
    </row>
    <row r="71" spans="1:80" x14ac:dyDescent="0.2">
      <c r="A71" s="293">
        <v>50</v>
      </c>
      <c r="B71" s="294" t="s">
        <v>246</v>
      </c>
      <c r="C71" s="295" t="s">
        <v>247</v>
      </c>
      <c r="D71" s="296" t="s">
        <v>116</v>
      </c>
      <c r="E71" s="297">
        <v>5.58</v>
      </c>
      <c r="F71" s="297">
        <v>0</v>
      </c>
      <c r="G71" s="298">
        <f>E71*F71</f>
        <v>0</v>
      </c>
      <c r="H71" s="299">
        <v>1.2700000000000001E-3</v>
      </c>
      <c r="I71" s="300">
        <f>E71*H71</f>
        <v>7.0866000000000002E-3</v>
      </c>
      <c r="J71" s="299">
        <v>0</v>
      </c>
      <c r="K71" s="300">
        <f>E71*J71</f>
        <v>0</v>
      </c>
      <c r="O71" s="292">
        <v>2</v>
      </c>
      <c r="AA71" s="261">
        <v>1</v>
      </c>
      <c r="AB71" s="261">
        <v>1</v>
      </c>
      <c r="AC71" s="261">
        <v>1</v>
      </c>
      <c r="AZ71" s="261">
        <v>1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1</v>
      </c>
      <c r="CB71" s="292">
        <v>1</v>
      </c>
    </row>
    <row r="72" spans="1:80" x14ac:dyDescent="0.2">
      <c r="A72" s="293">
        <v>51</v>
      </c>
      <c r="B72" s="294" t="s">
        <v>248</v>
      </c>
      <c r="C72" s="295" t="s">
        <v>249</v>
      </c>
      <c r="D72" s="296" t="s">
        <v>116</v>
      </c>
      <c r="E72" s="297">
        <v>1299.1597999999999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>
        <v>0</v>
      </c>
      <c r="K72" s="300">
        <f>E72*J72</f>
        <v>0</v>
      </c>
      <c r="O72" s="292">
        <v>2</v>
      </c>
      <c r="AA72" s="261">
        <v>1</v>
      </c>
      <c r="AB72" s="261">
        <v>0</v>
      </c>
      <c r="AC72" s="261">
        <v>0</v>
      </c>
      <c r="AZ72" s="261">
        <v>1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1</v>
      </c>
      <c r="CB72" s="292">
        <v>0</v>
      </c>
    </row>
    <row r="73" spans="1:80" x14ac:dyDescent="0.2">
      <c r="A73" s="293">
        <v>52</v>
      </c>
      <c r="B73" s="294" t="s">
        <v>250</v>
      </c>
      <c r="C73" s="295" t="s">
        <v>251</v>
      </c>
      <c r="D73" s="296" t="s">
        <v>116</v>
      </c>
      <c r="E73" s="297">
        <v>2598.3195999999998</v>
      </c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>
        <v>0</v>
      </c>
      <c r="K73" s="300">
        <f>E73*J73</f>
        <v>0</v>
      </c>
      <c r="O73" s="292">
        <v>2</v>
      </c>
      <c r="AA73" s="261">
        <v>1</v>
      </c>
      <c r="AB73" s="261">
        <v>1</v>
      </c>
      <c r="AC73" s="261">
        <v>1</v>
      </c>
      <c r="AZ73" s="261">
        <v>1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1</v>
      </c>
      <c r="CB73" s="292">
        <v>1</v>
      </c>
    </row>
    <row r="74" spans="1:80" x14ac:dyDescent="0.2">
      <c r="A74" s="293">
        <v>53</v>
      </c>
      <c r="B74" s="294" t="s">
        <v>252</v>
      </c>
      <c r="C74" s="295" t="s">
        <v>253</v>
      </c>
      <c r="D74" s="296" t="s">
        <v>116</v>
      </c>
      <c r="E74" s="297">
        <v>1299.1597999999999</v>
      </c>
      <c r="F74" s="297">
        <v>0</v>
      </c>
      <c r="G74" s="298">
        <f>E74*F74</f>
        <v>0</v>
      </c>
      <c r="H74" s="299">
        <v>0</v>
      </c>
      <c r="I74" s="300">
        <f>E74*H74</f>
        <v>0</v>
      </c>
      <c r="J74" s="299">
        <v>0</v>
      </c>
      <c r="K74" s="300">
        <f>E74*J74</f>
        <v>0</v>
      </c>
      <c r="O74" s="292">
        <v>2</v>
      </c>
      <c r="AA74" s="261">
        <v>1</v>
      </c>
      <c r="AB74" s="261">
        <v>1</v>
      </c>
      <c r="AC74" s="261">
        <v>1</v>
      </c>
      <c r="AZ74" s="261">
        <v>1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1</v>
      </c>
      <c r="CB74" s="292">
        <v>1</v>
      </c>
    </row>
    <row r="75" spans="1:80" x14ac:dyDescent="0.2">
      <c r="A75" s="302"/>
      <c r="B75" s="303" t="s">
        <v>101</v>
      </c>
      <c r="C75" s="304" t="s">
        <v>239</v>
      </c>
      <c r="D75" s="305"/>
      <c r="E75" s="306"/>
      <c r="F75" s="307"/>
      <c r="G75" s="308">
        <f>SUM(G67:G74)</f>
        <v>0</v>
      </c>
      <c r="H75" s="309"/>
      <c r="I75" s="310">
        <f>SUM(I67:I74)</f>
        <v>7.0866000000000002E-3</v>
      </c>
      <c r="J75" s="309"/>
      <c r="K75" s="310">
        <f>SUM(K67:K74)</f>
        <v>0</v>
      </c>
      <c r="O75" s="292">
        <v>4</v>
      </c>
      <c r="BA75" s="311">
        <f>SUM(BA67:BA74)</f>
        <v>0</v>
      </c>
      <c r="BB75" s="311">
        <f>SUM(BB67:BB74)</f>
        <v>0</v>
      </c>
      <c r="BC75" s="311">
        <f>SUM(BC67:BC74)</f>
        <v>0</v>
      </c>
      <c r="BD75" s="311">
        <f>SUM(BD67:BD74)</f>
        <v>0</v>
      </c>
      <c r="BE75" s="311">
        <f>SUM(BE67:BE74)</f>
        <v>0</v>
      </c>
    </row>
    <row r="76" spans="1:80" x14ac:dyDescent="0.2">
      <c r="A76" s="282" t="s">
        <v>97</v>
      </c>
      <c r="B76" s="283" t="s">
        <v>254</v>
      </c>
      <c r="C76" s="284" t="s">
        <v>255</v>
      </c>
      <c r="D76" s="285"/>
      <c r="E76" s="286"/>
      <c r="F76" s="286"/>
      <c r="G76" s="287"/>
      <c r="H76" s="288"/>
      <c r="I76" s="289"/>
      <c r="J76" s="290"/>
      <c r="K76" s="291"/>
      <c r="O76" s="292">
        <v>1</v>
      </c>
    </row>
    <row r="77" spans="1:80" x14ac:dyDescent="0.2">
      <c r="A77" s="293">
        <v>54</v>
      </c>
      <c r="B77" s="294" t="s">
        <v>257</v>
      </c>
      <c r="C77" s="295" t="s">
        <v>258</v>
      </c>
      <c r="D77" s="296" t="s">
        <v>212</v>
      </c>
      <c r="E77" s="297">
        <v>1</v>
      </c>
      <c r="F77" s="297">
        <v>0</v>
      </c>
      <c r="G77" s="298">
        <f>E77*F77</f>
        <v>0</v>
      </c>
      <c r="H77" s="299">
        <v>1.17E-2</v>
      </c>
      <c r="I77" s="300">
        <f>E77*H77</f>
        <v>1.17E-2</v>
      </c>
      <c r="J77" s="299">
        <v>0</v>
      </c>
      <c r="K77" s="300">
        <f>E77*J77</f>
        <v>0</v>
      </c>
      <c r="O77" s="292">
        <v>2</v>
      </c>
      <c r="AA77" s="261">
        <v>1</v>
      </c>
      <c r="AB77" s="261">
        <v>1</v>
      </c>
      <c r="AC77" s="261">
        <v>1</v>
      </c>
      <c r="AZ77" s="261">
        <v>1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1</v>
      </c>
      <c r="CB77" s="292">
        <v>1</v>
      </c>
    </row>
    <row r="78" spans="1:80" x14ac:dyDescent="0.2">
      <c r="A78" s="293">
        <v>55</v>
      </c>
      <c r="B78" s="294" t="s">
        <v>259</v>
      </c>
      <c r="C78" s="295" t="s">
        <v>260</v>
      </c>
      <c r="D78" s="296" t="s">
        <v>212</v>
      </c>
      <c r="E78" s="297">
        <v>1</v>
      </c>
      <c r="F78" s="297">
        <v>0</v>
      </c>
      <c r="G78" s="298">
        <f>E78*F78</f>
        <v>0</v>
      </c>
      <c r="H78" s="299">
        <v>0</v>
      </c>
      <c r="I78" s="300">
        <f>E78*H78</f>
        <v>0</v>
      </c>
      <c r="J78" s="299"/>
      <c r="K78" s="300">
        <f>E78*J78</f>
        <v>0</v>
      </c>
      <c r="O78" s="292">
        <v>2</v>
      </c>
      <c r="AA78" s="261">
        <v>11</v>
      </c>
      <c r="AB78" s="261">
        <v>0</v>
      </c>
      <c r="AC78" s="261">
        <v>95</v>
      </c>
      <c r="AZ78" s="261">
        <v>1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11</v>
      </c>
      <c r="CB78" s="292">
        <v>0</v>
      </c>
    </row>
    <row r="79" spans="1:80" x14ac:dyDescent="0.2">
      <c r="A79" s="302"/>
      <c r="B79" s="303" t="s">
        <v>101</v>
      </c>
      <c r="C79" s="304" t="s">
        <v>256</v>
      </c>
      <c r="D79" s="305"/>
      <c r="E79" s="306"/>
      <c r="F79" s="307"/>
      <c r="G79" s="308">
        <f>SUM(G76:G78)</f>
        <v>0</v>
      </c>
      <c r="H79" s="309"/>
      <c r="I79" s="310">
        <f>SUM(I76:I78)</f>
        <v>1.17E-2</v>
      </c>
      <c r="J79" s="309"/>
      <c r="K79" s="310">
        <f>SUM(K76:K78)</f>
        <v>0</v>
      </c>
      <c r="O79" s="292">
        <v>4</v>
      </c>
      <c r="BA79" s="311">
        <f>SUM(BA76:BA78)</f>
        <v>0</v>
      </c>
      <c r="BB79" s="311">
        <f>SUM(BB76:BB78)</f>
        <v>0</v>
      </c>
      <c r="BC79" s="311">
        <f>SUM(BC76:BC78)</f>
        <v>0</v>
      </c>
      <c r="BD79" s="311">
        <f>SUM(BD76:BD78)</f>
        <v>0</v>
      </c>
      <c r="BE79" s="311">
        <f>SUM(BE76:BE78)</f>
        <v>0</v>
      </c>
    </row>
    <row r="80" spans="1:80" x14ac:dyDescent="0.2">
      <c r="A80" s="282" t="s">
        <v>97</v>
      </c>
      <c r="B80" s="283" t="s">
        <v>261</v>
      </c>
      <c r="C80" s="284" t="s">
        <v>262</v>
      </c>
      <c r="D80" s="285"/>
      <c r="E80" s="286"/>
      <c r="F80" s="286"/>
      <c r="G80" s="287"/>
      <c r="H80" s="288"/>
      <c r="I80" s="289"/>
      <c r="J80" s="290"/>
      <c r="K80" s="291"/>
      <c r="O80" s="292">
        <v>1</v>
      </c>
    </row>
    <row r="81" spans="1:80" x14ac:dyDescent="0.2">
      <c r="A81" s="293">
        <v>56</v>
      </c>
      <c r="B81" s="294" t="s">
        <v>264</v>
      </c>
      <c r="C81" s="295" t="s">
        <v>265</v>
      </c>
      <c r="D81" s="296" t="s">
        <v>226</v>
      </c>
      <c r="E81" s="297">
        <v>14.695662708</v>
      </c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7</v>
      </c>
      <c r="AB81" s="261">
        <v>1</v>
      </c>
      <c r="AC81" s="261">
        <v>2</v>
      </c>
      <c r="AZ81" s="261">
        <v>1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7</v>
      </c>
      <c r="CB81" s="292">
        <v>1</v>
      </c>
    </row>
    <row r="82" spans="1:80" x14ac:dyDescent="0.2">
      <c r="A82" s="302"/>
      <c r="B82" s="303" t="s">
        <v>101</v>
      </c>
      <c r="C82" s="304" t="s">
        <v>263</v>
      </c>
      <c r="D82" s="305"/>
      <c r="E82" s="306"/>
      <c r="F82" s="307"/>
      <c r="G82" s="308">
        <f>SUM(G80:G81)</f>
        <v>0</v>
      </c>
      <c r="H82" s="309"/>
      <c r="I82" s="310">
        <f>SUM(I80:I81)</f>
        <v>0</v>
      </c>
      <c r="J82" s="309"/>
      <c r="K82" s="310">
        <f>SUM(K80:K81)</f>
        <v>0</v>
      </c>
      <c r="O82" s="292">
        <v>4</v>
      </c>
      <c r="BA82" s="311">
        <f>SUM(BA80:BA81)</f>
        <v>0</v>
      </c>
      <c r="BB82" s="311">
        <f>SUM(BB80:BB81)</f>
        <v>0</v>
      </c>
      <c r="BC82" s="311">
        <f>SUM(BC80:BC81)</f>
        <v>0</v>
      </c>
      <c r="BD82" s="311">
        <f>SUM(BD80:BD81)</f>
        <v>0</v>
      </c>
      <c r="BE82" s="311">
        <f>SUM(BE80:BE81)</f>
        <v>0</v>
      </c>
    </row>
    <row r="83" spans="1:80" x14ac:dyDescent="0.2">
      <c r="A83" s="282" t="s">
        <v>97</v>
      </c>
      <c r="B83" s="283" t="s">
        <v>515</v>
      </c>
      <c r="C83" s="284" t="s">
        <v>516</v>
      </c>
      <c r="D83" s="285"/>
      <c r="E83" s="286"/>
      <c r="F83" s="286"/>
      <c r="G83" s="287"/>
      <c r="H83" s="288"/>
      <c r="I83" s="289"/>
      <c r="J83" s="290"/>
      <c r="K83" s="291"/>
      <c r="O83" s="292">
        <v>1</v>
      </c>
    </row>
    <row r="84" spans="1:80" ht="22.5" x14ac:dyDescent="0.2">
      <c r="A84" s="293">
        <v>57</v>
      </c>
      <c r="B84" s="294" t="s">
        <v>518</v>
      </c>
      <c r="C84" s="295" t="s">
        <v>519</v>
      </c>
      <c r="D84" s="296" t="s">
        <v>116</v>
      </c>
      <c r="E84" s="297">
        <v>42.145099999999999</v>
      </c>
      <c r="F84" s="297">
        <v>0</v>
      </c>
      <c r="G84" s="298">
        <f>E84*F84</f>
        <v>0</v>
      </c>
      <c r="H84" s="299">
        <v>6.8000000000000005E-4</v>
      </c>
      <c r="I84" s="300">
        <f>E84*H84</f>
        <v>2.8658668000000002E-2</v>
      </c>
      <c r="J84" s="299">
        <v>0</v>
      </c>
      <c r="K84" s="300">
        <f>E84*J84</f>
        <v>0</v>
      </c>
      <c r="O84" s="292">
        <v>2</v>
      </c>
      <c r="AA84" s="261">
        <v>1</v>
      </c>
      <c r="AB84" s="261">
        <v>7</v>
      </c>
      <c r="AC84" s="261">
        <v>7</v>
      </c>
      <c r="AZ84" s="261">
        <v>2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1</v>
      </c>
      <c r="CB84" s="292">
        <v>7</v>
      </c>
    </row>
    <row r="85" spans="1:80" x14ac:dyDescent="0.2">
      <c r="A85" s="293">
        <v>58</v>
      </c>
      <c r="B85" s="294" t="s">
        <v>520</v>
      </c>
      <c r="C85" s="295" t="s">
        <v>521</v>
      </c>
      <c r="D85" s="296" t="s">
        <v>12</v>
      </c>
      <c r="E85" s="297"/>
      <c r="F85" s="297">
        <v>0</v>
      </c>
      <c r="G85" s="298">
        <f>E85*F85</f>
        <v>0</v>
      </c>
      <c r="H85" s="299">
        <v>0</v>
      </c>
      <c r="I85" s="300">
        <f>E85*H85</f>
        <v>0</v>
      </c>
      <c r="J85" s="299"/>
      <c r="K85" s="300">
        <f>E85*J85</f>
        <v>0</v>
      </c>
      <c r="O85" s="292">
        <v>2</v>
      </c>
      <c r="AA85" s="261">
        <v>7</v>
      </c>
      <c r="AB85" s="261">
        <v>1002</v>
      </c>
      <c r="AC85" s="261">
        <v>5</v>
      </c>
      <c r="AZ85" s="261">
        <v>2</v>
      </c>
      <c r="BA85" s="261">
        <f>IF(AZ85=1,G85,0)</f>
        <v>0</v>
      </c>
      <c r="BB85" s="261">
        <f>IF(AZ85=2,G85,0)</f>
        <v>0</v>
      </c>
      <c r="BC85" s="261">
        <f>IF(AZ85=3,G85,0)</f>
        <v>0</v>
      </c>
      <c r="BD85" s="261">
        <f>IF(AZ85=4,G85,0)</f>
        <v>0</v>
      </c>
      <c r="BE85" s="261">
        <f>IF(AZ85=5,G85,0)</f>
        <v>0</v>
      </c>
      <c r="CA85" s="292">
        <v>7</v>
      </c>
      <c r="CB85" s="292">
        <v>1002</v>
      </c>
    </row>
    <row r="86" spans="1:80" x14ac:dyDescent="0.2">
      <c r="A86" s="302"/>
      <c r="B86" s="303" t="s">
        <v>101</v>
      </c>
      <c r="C86" s="304" t="s">
        <v>517</v>
      </c>
      <c r="D86" s="305"/>
      <c r="E86" s="306"/>
      <c r="F86" s="307"/>
      <c r="G86" s="308">
        <f>SUM(G83:G85)</f>
        <v>0</v>
      </c>
      <c r="H86" s="309"/>
      <c r="I86" s="310">
        <f>SUM(I83:I85)</f>
        <v>2.8658668000000002E-2</v>
      </c>
      <c r="J86" s="309"/>
      <c r="K86" s="310">
        <f>SUM(K83:K85)</f>
        <v>0</v>
      </c>
      <c r="O86" s="292">
        <v>4</v>
      </c>
      <c r="BA86" s="311">
        <f>SUM(BA83:BA85)</f>
        <v>0</v>
      </c>
      <c r="BB86" s="311">
        <f>SUM(BB83:BB85)</f>
        <v>0</v>
      </c>
      <c r="BC86" s="311">
        <f>SUM(BC83:BC85)</f>
        <v>0</v>
      </c>
      <c r="BD86" s="311">
        <f>SUM(BD83:BD85)</f>
        <v>0</v>
      </c>
      <c r="BE86" s="311">
        <f>SUM(BE83:BE85)</f>
        <v>0</v>
      </c>
    </row>
    <row r="87" spans="1:80" x14ac:dyDescent="0.2">
      <c r="A87" s="282" t="s">
        <v>97</v>
      </c>
      <c r="B87" s="283" t="s">
        <v>275</v>
      </c>
      <c r="C87" s="284" t="s">
        <v>276</v>
      </c>
      <c r="D87" s="285"/>
      <c r="E87" s="286"/>
      <c r="F87" s="286"/>
      <c r="G87" s="287"/>
      <c r="H87" s="288"/>
      <c r="I87" s="289"/>
      <c r="J87" s="290"/>
      <c r="K87" s="291"/>
      <c r="O87" s="292">
        <v>1</v>
      </c>
    </row>
    <row r="88" spans="1:80" ht="22.5" x14ac:dyDescent="0.2">
      <c r="A88" s="293">
        <v>59</v>
      </c>
      <c r="B88" s="294" t="s">
        <v>538</v>
      </c>
      <c r="C88" s="295" t="s">
        <v>539</v>
      </c>
      <c r="D88" s="296" t="s">
        <v>136</v>
      </c>
      <c r="E88" s="297">
        <v>4.3</v>
      </c>
      <c r="F88" s="297">
        <v>0</v>
      </c>
      <c r="G88" s="298">
        <f>E88*F88</f>
        <v>0</v>
      </c>
      <c r="H88" s="299">
        <v>2.49E-3</v>
      </c>
      <c r="I88" s="300">
        <f>E88*H88</f>
        <v>1.0707E-2</v>
      </c>
      <c r="J88" s="299">
        <v>0</v>
      </c>
      <c r="K88" s="300">
        <f>E88*J88</f>
        <v>0</v>
      </c>
      <c r="O88" s="292">
        <v>2</v>
      </c>
      <c r="AA88" s="261">
        <v>1</v>
      </c>
      <c r="AB88" s="261">
        <v>0</v>
      </c>
      <c r="AC88" s="261">
        <v>0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1</v>
      </c>
      <c r="CB88" s="292">
        <v>0</v>
      </c>
    </row>
    <row r="89" spans="1:80" x14ac:dyDescent="0.2">
      <c r="A89" s="293">
        <v>60</v>
      </c>
      <c r="B89" s="294" t="s">
        <v>540</v>
      </c>
      <c r="C89" s="295" t="s">
        <v>541</v>
      </c>
      <c r="D89" s="296" t="s">
        <v>136</v>
      </c>
      <c r="E89" s="297">
        <v>4.3</v>
      </c>
      <c r="F89" s="297">
        <v>0</v>
      </c>
      <c r="G89" s="298">
        <f>E89*F89</f>
        <v>0</v>
      </c>
      <c r="H89" s="299">
        <v>0</v>
      </c>
      <c r="I89" s="300">
        <f>E89*H89</f>
        <v>0</v>
      </c>
      <c r="J89" s="299">
        <v>-2.8600000000000001E-3</v>
      </c>
      <c r="K89" s="300">
        <f>E89*J89</f>
        <v>-1.2298E-2</v>
      </c>
      <c r="O89" s="292">
        <v>2</v>
      </c>
      <c r="AA89" s="261">
        <v>1</v>
      </c>
      <c r="AB89" s="261">
        <v>7</v>
      </c>
      <c r="AC89" s="261">
        <v>7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1</v>
      </c>
      <c r="CB89" s="292">
        <v>7</v>
      </c>
    </row>
    <row r="90" spans="1:80" ht="22.5" x14ac:dyDescent="0.2">
      <c r="A90" s="293">
        <v>61</v>
      </c>
      <c r="B90" s="294" t="s">
        <v>278</v>
      </c>
      <c r="C90" s="295" t="s">
        <v>279</v>
      </c>
      <c r="D90" s="296" t="s">
        <v>136</v>
      </c>
      <c r="E90" s="297">
        <v>239.08</v>
      </c>
      <c r="F90" s="297">
        <v>0</v>
      </c>
      <c r="G90" s="298">
        <f>E90*F90</f>
        <v>0</v>
      </c>
      <c r="H90" s="299">
        <v>4.3699999999999998E-3</v>
      </c>
      <c r="I90" s="300">
        <f>E90*H90</f>
        <v>1.0447796</v>
      </c>
      <c r="J90" s="299">
        <v>0</v>
      </c>
      <c r="K90" s="300">
        <f>E90*J90</f>
        <v>0</v>
      </c>
      <c r="O90" s="292">
        <v>2</v>
      </c>
      <c r="AA90" s="261">
        <v>1</v>
      </c>
      <c r="AB90" s="261">
        <v>7</v>
      </c>
      <c r="AC90" s="261">
        <v>7</v>
      </c>
      <c r="AZ90" s="261">
        <v>2</v>
      </c>
      <c r="BA90" s="261">
        <f>IF(AZ90=1,G90,0)</f>
        <v>0</v>
      </c>
      <c r="BB90" s="261">
        <f>IF(AZ90=2,G90,0)</f>
        <v>0</v>
      </c>
      <c r="BC90" s="261">
        <f>IF(AZ90=3,G90,0)</f>
        <v>0</v>
      </c>
      <c r="BD90" s="261">
        <f>IF(AZ90=4,G90,0)</f>
        <v>0</v>
      </c>
      <c r="BE90" s="261">
        <f>IF(AZ90=5,G90,0)</f>
        <v>0</v>
      </c>
      <c r="CA90" s="292">
        <v>1</v>
      </c>
      <c r="CB90" s="292">
        <v>7</v>
      </c>
    </row>
    <row r="91" spans="1:80" x14ac:dyDescent="0.2">
      <c r="A91" s="293">
        <v>62</v>
      </c>
      <c r="B91" s="294" t="s">
        <v>280</v>
      </c>
      <c r="C91" s="295" t="s">
        <v>281</v>
      </c>
      <c r="D91" s="296" t="s">
        <v>136</v>
      </c>
      <c r="E91" s="297">
        <v>239.08</v>
      </c>
      <c r="F91" s="297">
        <v>0</v>
      </c>
      <c r="G91" s="298">
        <f>E91*F91</f>
        <v>0</v>
      </c>
      <c r="H91" s="299">
        <v>0</v>
      </c>
      <c r="I91" s="300">
        <f>E91*H91</f>
        <v>0</v>
      </c>
      <c r="J91" s="299">
        <v>-1.3500000000000001E-3</v>
      </c>
      <c r="K91" s="300">
        <f>E91*J91</f>
        <v>-0.32275800000000004</v>
      </c>
      <c r="O91" s="292">
        <v>2</v>
      </c>
      <c r="AA91" s="261">
        <v>1</v>
      </c>
      <c r="AB91" s="261">
        <v>7</v>
      </c>
      <c r="AC91" s="261">
        <v>7</v>
      </c>
      <c r="AZ91" s="261">
        <v>2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1</v>
      </c>
      <c r="CB91" s="292">
        <v>7</v>
      </c>
    </row>
    <row r="92" spans="1:80" ht="22.5" x14ac:dyDescent="0.2">
      <c r="A92" s="293">
        <v>63</v>
      </c>
      <c r="B92" s="294" t="s">
        <v>282</v>
      </c>
      <c r="C92" s="295" t="s">
        <v>283</v>
      </c>
      <c r="D92" s="296" t="s">
        <v>136</v>
      </c>
      <c r="E92" s="297">
        <v>4</v>
      </c>
      <c r="F92" s="297">
        <v>0</v>
      </c>
      <c r="G92" s="298">
        <f>E92*F92</f>
        <v>0</v>
      </c>
      <c r="H92" s="299">
        <v>2.63E-3</v>
      </c>
      <c r="I92" s="300">
        <f>E92*H92</f>
        <v>1.052E-2</v>
      </c>
      <c r="J92" s="299">
        <v>0</v>
      </c>
      <c r="K92" s="300">
        <f>E92*J92</f>
        <v>0</v>
      </c>
      <c r="O92" s="292">
        <v>2</v>
      </c>
      <c r="AA92" s="261">
        <v>1</v>
      </c>
      <c r="AB92" s="261">
        <v>7</v>
      </c>
      <c r="AC92" s="261">
        <v>7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1</v>
      </c>
      <c r="CB92" s="292">
        <v>7</v>
      </c>
    </row>
    <row r="93" spans="1:80" x14ac:dyDescent="0.2">
      <c r="A93" s="293">
        <v>64</v>
      </c>
      <c r="B93" s="294" t="s">
        <v>284</v>
      </c>
      <c r="C93" s="295" t="s">
        <v>285</v>
      </c>
      <c r="D93" s="296" t="s">
        <v>136</v>
      </c>
      <c r="E93" s="297">
        <v>4</v>
      </c>
      <c r="F93" s="297">
        <v>0</v>
      </c>
      <c r="G93" s="298">
        <f>E93*F93</f>
        <v>0</v>
      </c>
      <c r="H93" s="299">
        <v>0</v>
      </c>
      <c r="I93" s="300">
        <f>E93*H93</f>
        <v>0</v>
      </c>
      <c r="J93" s="299">
        <v>-2.2599999999999999E-3</v>
      </c>
      <c r="K93" s="300">
        <f>E93*J93</f>
        <v>-9.0399999999999994E-3</v>
      </c>
      <c r="O93" s="292">
        <v>2</v>
      </c>
      <c r="AA93" s="261">
        <v>1</v>
      </c>
      <c r="AB93" s="261">
        <v>7</v>
      </c>
      <c r="AC93" s="261">
        <v>7</v>
      </c>
      <c r="AZ93" s="261">
        <v>2</v>
      </c>
      <c r="BA93" s="261">
        <f>IF(AZ93=1,G93,0)</f>
        <v>0</v>
      </c>
      <c r="BB93" s="261">
        <f>IF(AZ93=2,G93,0)</f>
        <v>0</v>
      </c>
      <c r="BC93" s="261">
        <f>IF(AZ93=3,G93,0)</f>
        <v>0</v>
      </c>
      <c r="BD93" s="261">
        <f>IF(AZ93=4,G93,0)</f>
        <v>0</v>
      </c>
      <c r="BE93" s="261">
        <f>IF(AZ93=5,G93,0)</f>
        <v>0</v>
      </c>
      <c r="CA93" s="292">
        <v>1</v>
      </c>
      <c r="CB93" s="292">
        <v>7</v>
      </c>
    </row>
    <row r="94" spans="1:80" x14ac:dyDescent="0.2">
      <c r="A94" s="293">
        <v>65</v>
      </c>
      <c r="B94" s="294" t="s">
        <v>286</v>
      </c>
      <c r="C94" s="295" t="s">
        <v>287</v>
      </c>
      <c r="D94" s="296" t="s">
        <v>12</v>
      </c>
      <c r="E94" s="297"/>
      <c r="F94" s="297">
        <v>0</v>
      </c>
      <c r="G94" s="298">
        <f>E94*F94</f>
        <v>0</v>
      </c>
      <c r="H94" s="299">
        <v>0</v>
      </c>
      <c r="I94" s="300">
        <f>E94*H94</f>
        <v>0</v>
      </c>
      <c r="J94" s="299"/>
      <c r="K94" s="300">
        <f>E94*J94</f>
        <v>0</v>
      </c>
      <c r="O94" s="292">
        <v>2</v>
      </c>
      <c r="AA94" s="261">
        <v>7</v>
      </c>
      <c r="AB94" s="261">
        <v>1002</v>
      </c>
      <c r="AC94" s="261">
        <v>5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7</v>
      </c>
      <c r="CB94" s="292">
        <v>1002</v>
      </c>
    </row>
    <row r="95" spans="1:80" x14ac:dyDescent="0.2">
      <c r="A95" s="293">
        <v>66</v>
      </c>
      <c r="B95" s="294" t="s">
        <v>224</v>
      </c>
      <c r="C95" s="295" t="s">
        <v>225</v>
      </c>
      <c r="D95" s="296" t="s">
        <v>226</v>
      </c>
      <c r="E95" s="297">
        <v>0.34409600000000001</v>
      </c>
      <c r="F95" s="297">
        <v>0</v>
      </c>
      <c r="G95" s="298">
        <f>E95*F95</f>
        <v>0</v>
      </c>
      <c r="H95" s="299">
        <v>0</v>
      </c>
      <c r="I95" s="300">
        <f>E95*H95</f>
        <v>0</v>
      </c>
      <c r="J95" s="299"/>
      <c r="K95" s="300">
        <f>E95*J95</f>
        <v>0</v>
      </c>
      <c r="O95" s="292">
        <v>2</v>
      </c>
      <c r="AA95" s="261">
        <v>8</v>
      </c>
      <c r="AB95" s="261">
        <v>0</v>
      </c>
      <c r="AC95" s="261">
        <v>3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8</v>
      </c>
      <c r="CB95" s="292">
        <v>0</v>
      </c>
    </row>
    <row r="96" spans="1:80" x14ac:dyDescent="0.2">
      <c r="A96" s="293">
        <v>67</v>
      </c>
      <c r="B96" s="294" t="s">
        <v>536</v>
      </c>
      <c r="C96" s="295" t="s">
        <v>537</v>
      </c>
      <c r="D96" s="296" t="s">
        <v>226</v>
      </c>
      <c r="E96" s="297">
        <v>0.34409600000000001</v>
      </c>
      <c r="F96" s="297">
        <v>0</v>
      </c>
      <c r="G96" s="298">
        <f>E96*F96</f>
        <v>0</v>
      </c>
      <c r="H96" s="299">
        <v>0</v>
      </c>
      <c r="I96" s="300">
        <f>E96*H96</f>
        <v>0</v>
      </c>
      <c r="J96" s="299"/>
      <c r="K96" s="300">
        <f>E96*J96</f>
        <v>0</v>
      </c>
      <c r="O96" s="292">
        <v>2</v>
      </c>
      <c r="AA96" s="261">
        <v>8</v>
      </c>
      <c r="AB96" s="261">
        <v>0</v>
      </c>
      <c r="AC96" s="261">
        <v>3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8</v>
      </c>
      <c r="CB96" s="292">
        <v>0</v>
      </c>
    </row>
    <row r="97" spans="1:80" x14ac:dyDescent="0.2">
      <c r="A97" s="293">
        <v>68</v>
      </c>
      <c r="B97" s="294" t="s">
        <v>227</v>
      </c>
      <c r="C97" s="295" t="s">
        <v>228</v>
      </c>
      <c r="D97" s="296" t="s">
        <v>226</v>
      </c>
      <c r="E97" s="297">
        <v>0.34409600000000001</v>
      </c>
      <c r="F97" s="297">
        <v>0</v>
      </c>
      <c r="G97" s="298">
        <f>E97*F97</f>
        <v>0</v>
      </c>
      <c r="H97" s="299">
        <v>0</v>
      </c>
      <c r="I97" s="300">
        <f>E97*H97</f>
        <v>0</v>
      </c>
      <c r="J97" s="299"/>
      <c r="K97" s="300">
        <f>E97*J97</f>
        <v>0</v>
      </c>
      <c r="O97" s="292">
        <v>2</v>
      </c>
      <c r="AA97" s="261">
        <v>8</v>
      </c>
      <c r="AB97" s="261">
        <v>1</v>
      </c>
      <c r="AC97" s="261">
        <v>3</v>
      </c>
      <c r="AZ97" s="261">
        <v>2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8</v>
      </c>
      <c r="CB97" s="292">
        <v>1</v>
      </c>
    </row>
    <row r="98" spans="1:80" x14ac:dyDescent="0.2">
      <c r="A98" s="293">
        <v>69</v>
      </c>
      <c r="B98" s="294" t="s">
        <v>229</v>
      </c>
      <c r="C98" s="295" t="s">
        <v>230</v>
      </c>
      <c r="D98" s="296" t="s">
        <v>226</v>
      </c>
      <c r="E98" s="297">
        <v>3.44096</v>
      </c>
      <c r="F98" s="297">
        <v>0</v>
      </c>
      <c r="G98" s="298">
        <f>E98*F98</f>
        <v>0</v>
      </c>
      <c r="H98" s="299">
        <v>0</v>
      </c>
      <c r="I98" s="300">
        <f>E98*H98</f>
        <v>0</v>
      </c>
      <c r="J98" s="299"/>
      <c r="K98" s="300">
        <f>E98*J98</f>
        <v>0</v>
      </c>
      <c r="O98" s="292">
        <v>2</v>
      </c>
      <c r="AA98" s="261">
        <v>8</v>
      </c>
      <c r="AB98" s="261">
        <v>1</v>
      </c>
      <c r="AC98" s="261">
        <v>3</v>
      </c>
      <c r="AZ98" s="261">
        <v>2</v>
      </c>
      <c r="BA98" s="261">
        <f>IF(AZ98=1,G98,0)</f>
        <v>0</v>
      </c>
      <c r="BB98" s="261">
        <f>IF(AZ98=2,G98,0)</f>
        <v>0</v>
      </c>
      <c r="BC98" s="261">
        <f>IF(AZ98=3,G98,0)</f>
        <v>0</v>
      </c>
      <c r="BD98" s="261">
        <f>IF(AZ98=4,G98,0)</f>
        <v>0</v>
      </c>
      <c r="BE98" s="261">
        <f>IF(AZ98=5,G98,0)</f>
        <v>0</v>
      </c>
      <c r="CA98" s="292">
        <v>8</v>
      </c>
      <c r="CB98" s="292">
        <v>1</v>
      </c>
    </row>
    <row r="99" spans="1:80" x14ac:dyDescent="0.2">
      <c r="A99" s="293">
        <v>70</v>
      </c>
      <c r="B99" s="294" t="s">
        <v>231</v>
      </c>
      <c r="C99" s="295" t="s">
        <v>232</v>
      </c>
      <c r="D99" s="296" t="s">
        <v>226</v>
      </c>
      <c r="E99" s="297">
        <v>0.34409600000000001</v>
      </c>
      <c r="F99" s="297">
        <v>0</v>
      </c>
      <c r="G99" s="298">
        <f>E99*F99</f>
        <v>0</v>
      </c>
      <c r="H99" s="299">
        <v>0</v>
      </c>
      <c r="I99" s="300">
        <f>E99*H99</f>
        <v>0</v>
      </c>
      <c r="J99" s="299"/>
      <c r="K99" s="300">
        <f>E99*J99</f>
        <v>0</v>
      </c>
      <c r="O99" s="292">
        <v>2</v>
      </c>
      <c r="AA99" s="261">
        <v>8</v>
      </c>
      <c r="AB99" s="261">
        <v>1</v>
      </c>
      <c r="AC99" s="261">
        <v>3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8</v>
      </c>
      <c r="CB99" s="292">
        <v>1</v>
      </c>
    </row>
    <row r="100" spans="1:80" x14ac:dyDescent="0.2">
      <c r="A100" s="293">
        <v>71</v>
      </c>
      <c r="B100" s="294" t="s">
        <v>233</v>
      </c>
      <c r="C100" s="295" t="s">
        <v>234</v>
      </c>
      <c r="D100" s="296" t="s">
        <v>226</v>
      </c>
      <c r="E100" s="297">
        <v>1.0322880000000001</v>
      </c>
      <c r="F100" s="297">
        <v>0</v>
      </c>
      <c r="G100" s="298">
        <f>E100*F100</f>
        <v>0</v>
      </c>
      <c r="H100" s="299">
        <v>0</v>
      </c>
      <c r="I100" s="300">
        <f>E100*H100</f>
        <v>0</v>
      </c>
      <c r="J100" s="299"/>
      <c r="K100" s="300">
        <f>E100*J100</f>
        <v>0</v>
      </c>
      <c r="O100" s="292">
        <v>2</v>
      </c>
      <c r="AA100" s="261">
        <v>8</v>
      </c>
      <c r="AB100" s="261">
        <v>1</v>
      </c>
      <c r="AC100" s="261">
        <v>3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8</v>
      </c>
      <c r="CB100" s="292">
        <v>1</v>
      </c>
    </row>
    <row r="101" spans="1:80" x14ac:dyDescent="0.2">
      <c r="A101" s="302"/>
      <c r="B101" s="303" t="s">
        <v>101</v>
      </c>
      <c r="C101" s="304" t="s">
        <v>277</v>
      </c>
      <c r="D101" s="305"/>
      <c r="E101" s="306"/>
      <c r="F101" s="307"/>
      <c r="G101" s="308">
        <f>SUM(G87:G100)</f>
        <v>0</v>
      </c>
      <c r="H101" s="309"/>
      <c r="I101" s="310">
        <f>SUM(I87:I100)</f>
        <v>1.0660066000000001</v>
      </c>
      <c r="J101" s="309"/>
      <c r="K101" s="310">
        <f>SUM(K87:K100)</f>
        <v>-0.34409600000000001</v>
      </c>
      <c r="O101" s="292">
        <v>4</v>
      </c>
      <c r="BA101" s="311">
        <f>SUM(BA87:BA100)</f>
        <v>0</v>
      </c>
      <c r="BB101" s="311">
        <f>SUM(BB87:BB100)</f>
        <v>0</v>
      </c>
      <c r="BC101" s="311">
        <f>SUM(BC87:BC100)</f>
        <v>0</v>
      </c>
      <c r="BD101" s="311">
        <f>SUM(BD87:BD100)</f>
        <v>0</v>
      </c>
      <c r="BE101" s="311">
        <f>SUM(BE87:BE100)</f>
        <v>0</v>
      </c>
    </row>
    <row r="102" spans="1:80" x14ac:dyDescent="0.2">
      <c r="A102" s="282" t="s">
        <v>97</v>
      </c>
      <c r="B102" s="283" t="s">
        <v>288</v>
      </c>
      <c r="C102" s="284" t="s">
        <v>289</v>
      </c>
      <c r="D102" s="285"/>
      <c r="E102" s="286"/>
      <c r="F102" s="286"/>
      <c r="G102" s="287"/>
      <c r="H102" s="288"/>
      <c r="I102" s="289"/>
      <c r="J102" s="290"/>
      <c r="K102" s="291"/>
      <c r="O102" s="292">
        <v>1</v>
      </c>
    </row>
    <row r="103" spans="1:80" ht="22.5" x14ac:dyDescent="0.2">
      <c r="A103" s="293">
        <v>72</v>
      </c>
      <c r="B103" s="294" t="s">
        <v>542</v>
      </c>
      <c r="C103" s="295" t="s">
        <v>543</v>
      </c>
      <c r="D103" s="296" t="s">
        <v>223</v>
      </c>
      <c r="E103" s="297">
        <v>2</v>
      </c>
      <c r="F103" s="297">
        <v>0</v>
      </c>
      <c r="G103" s="298">
        <f>E103*F103</f>
        <v>0</v>
      </c>
      <c r="H103" s="299">
        <v>0</v>
      </c>
      <c r="I103" s="300">
        <f>E103*H103</f>
        <v>0</v>
      </c>
      <c r="J103" s="299"/>
      <c r="K103" s="300">
        <f>E103*J103</f>
        <v>0</v>
      </c>
      <c r="O103" s="292">
        <v>2</v>
      </c>
      <c r="AA103" s="261">
        <v>12</v>
      </c>
      <c r="AB103" s="261">
        <v>0</v>
      </c>
      <c r="AC103" s="261">
        <v>82</v>
      </c>
      <c r="AZ103" s="261">
        <v>2</v>
      </c>
      <c r="BA103" s="261">
        <f>IF(AZ103=1,G103,0)</f>
        <v>0</v>
      </c>
      <c r="BB103" s="261">
        <f>IF(AZ103=2,G103,0)</f>
        <v>0</v>
      </c>
      <c r="BC103" s="261">
        <f>IF(AZ103=3,G103,0)</f>
        <v>0</v>
      </c>
      <c r="BD103" s="261">
        <f>IF(AZ103=4,G103,0)</f>
        <v>0</v>
      </c>
      <c r="BE103" s="261">
        <f>IF(AZ103=5,G103,0)</f>
        <v>0</v>
      </c>
      <c r="CA103" s="292">
        <v>12</v>
      </c>
      <c r="CB103" s="292">
        <v>0</v>
      </c>
    </row>
    <row r="104" spans="1:80" x14ac:dyDescent="0.2">
      <c r="A104" s="293">
        <v>73</v>
      </c>
      <c r="B104" s="294" t="s">
        <v>294</v>
      </c>
      <c r="C104" s="295" t="s">
        <v>295</v>
      </c>
      <c r="D104" s="296" t="s">
        <v>12</v>
      </c>
      <c r="E104" s="297"/>
      <c r="F104" s="297">
        <v>0</v>
      </c>
      <c r="G104" s="298">
        <f>E104*F104</f>
        <v>0</v>
      </c>
      <c r="H104" s="299">
        <v>0</v>
      </c>
      <c r="I104" s="300">
        <f>E104*H104</f>
        <v>0</v>
      </c>
      <c r="J104" s="299"/>
      <c r="K104" s="300">
        <f>E104*J104</f>
        <v>0</v>
      </c>
      <c r="O104" s="292">
        <v>2</v>
      </c>
      <c r="AA104" s="261">
        <v>7</v>
      </c>
      <c r="AB104" s="261">
        <v>1002</v>
      </c>
      <c r="AC104" s="261">
        <v>5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7</v>
      </c>
      <c r="CB104" s="292">
        <v>1002</v>
      </c>
    </row>
    <row r="105" spans="1:80" x14ac:dyDescent="0.2">
      <c r="A105" s="302"/>
      <c r="B105" s="303" t="s">
        <v>101</v>
      </c>
      <c r="C105" s="304" t="s">
        <v>290</v>
      </c>
      <c r="D105" s="305"/>
      <c r="E105" s="306"/>
      <c r="F105" s="307"/>
      <c r="G105" s="308">
        <f>SUM(G102:G104)</f>
        <v>0</v>
      </c>
      <c r="H105" s="309"/>
      <c r="I105" s="310">
        <f>SUM(I102:I104)</f>
        <v>0</v>
      </c>
      <c r="J105" s="309"/>
      <c r="K105" s="310">
        <f>SUM(K102:K104)</f>
        <v>0</v>
      </c>
      <c r="O105" s="292">
        <v>4</v>
      </c>
      <c r="BA105" s="311">
        <f>SUM(BA102:BA104)</f>
        <v>0</v>
      </c>
      <c r="BB105" s="311">
        <f>SUM(BB102:BB104)</f>
        <v>0</v>
      </c>
      <c r="BC105" s="311">
        <f>SUM(BC102:BC104)</f>
        <v>0</v>
      </c>
      <c r="BD105" s="311">
        <f>SUM(BD102:BD104)</f>
        <v>0</v>
      </c>
      <c r="BE105" s="311">
        <f>SUM(BE102:BE104)</f>
        <v>0</v>
      </c>
    </row>
    <row r="106" spans="1:80" x14ac:dyDescent="0.2">
      <c r="A106" s="282" t="s">
        <v>97</v>
      </c>
      <c r="B106" s="283" t="s">
        <v>296</v>
      </c>
      <c r="C106" s="284" t="s">
        <v>297</v>
      </c>
      <c r="D106" s="285"/>
      <c r="E106" s="286"/>
      <c r="F106" s="286"/>
      <c r="G106" s="287"/>
      <c r="H106" s="288"/>
      <c r="I106" s="289"/>
      <c r="J106" s="290"/>
      <c r="K106" s="291"/>
      <c r="O106" s="292">
        <v>1</v>
      </c>
    </row>
    <row r="107" spans="1:80" x14ac:dyDescent="0.2">
      <c r="A107" s="293">
        <v>74</v>
      </c>
      <c r="B107" s="294" t="s">
        <v>299</v>
      </c>
      <c r="C107" s="295" t="s">
        <v>300</v>
      </c>
      <c r="D107" s="296" t="s">
        <v>136</v>
      </c>
      <c r="E107" s="297">
        <v>3.93</v>
      </c>
      <c r="F107" s="297">
        <v>0</v>
      </c>
      <c r="G107" s="298">
        <f>E107*F107</f>
        <v>0</v>
      </c>
      <c r="H107" s="299">
        <v>2.4000000000000001E-4</v>
      </c>
      <c r="I107" s="300">
        <f>E107*H107</f>
        <v>9.4320000000000005E-4</v>
      </c>
      <c r="J107" s="299">
        <v>0</v>
      </c>
      <c r="K107" s="300">
        <f>E107*J107</f>
        <v>0</v>
      </c>
      <c r="O107" s="292">
        <v>2</v>
      </c>
      <c r="AA107" s="261">
        <v>1</v>
      </c>
      <c r="AB107" s="261">
        <v>0</v>
      </c>
      <c r="AC107" s="261">
        <v>0</v>
      </c>
      <c r="AZ107" s="261">
        <v>2</v>
      </c>
      <c r="BA107" s="261">
        <f>IF(AZ107=1,G107,0)</f>
        <v>0</v>
      </c>
      <c r="BB107" s="261">
        <f>IF(AZ107=2,G107,0)</f>
        <v>0</v>
      </c>
      <c r="BC107" s="261">
        <f>IF(AZ107=3,G107,0)</f>
        <v>0</v>
      </c>
      <c r="BD107" s="261">
        <f>IF(AZ107=4,G107,0)</f>
        <v>0</v>
      </c>
      <c r="BE107" s="261">
        <f>IF(AZ107=5,G107,0)</f>
        <v>0</v>
      </c>
      <c r="CA107" s="292">
        <v>1</v>
      </c>
      <c r="CB107" s="292">
        <v>0</v>
      </c>
    </row>
    <row r="108" spans="1:80" x14ac:dyDescent="0.2">
      <c r="A108" s="293">
        <v>75</v>
      </c>
      <c r="B108" s="294" t="s">
        <v>301</v>
      </c>
      <c r="C108" s="295" t="s">
        <v>302</v>
      </c>
      <c r="D108" s="296" t="s">
        <v>136</v>
      </c>
      <c r="E108" s="297">
        <v>3.93</v>
      </c>
      <c r="F108" s="297">
        <v>0</v>
      </c>
      <c r="G108" s="298">
        <f>E108*F108</f>
        <v>0</v>
      </c>
      <c r="H108" s="299">
        <v>4.0000000000000003E-5</v>
      </c>
      <c r="I108" s="300">
        <f>E108*H108</f>
        <v>1.5720000000000003E-4</v>
      </c>
      <c r="J108" s="299">
        <v>0</v>
      </c>
      <c r="K108" s="300">
        <f>E108*J108</f>
        <v>0</v>
      </c>
      <c r="O108" s="292">
        <v>2</v>
      </c>
      <c r="AA108" s="261">
        <v>1</v>
      </c>
      <c r="AB108" s="261">
        <v>7</v>
      </c>
      <c r="AC108" s="261">
        <v>7</v>
      </c>
      <c r="AZ108" s="261">
        <v>2</v>
      </c>
      <c r="BA108" s="261">
        <f>IF(AZ108=1,G108,0)</f>
        <v>0</v>
      </c>
      <c r="BB108" s="261">
        <f>IF(AZ108=2,G108,0)</f>
        <v>0</v>
      </c>
      <c r="BC108" s="261">
        <f>IF(AZ108=3,G108,0)</f>
        <v>0</v>
      </c>
      <c r="BD108" s="261">
        <f>IF(AZ108=4,G108,0)</f>
        <v>0</v>
      </c>
      <c r="BE108" s="261">
        <f>IF(AZ108=5,G108,0)</f>
        <v>0</v>
      </c>
      <c r="CA108" s="292">
        <v>1</v>
      </c>
      <c r="CB108" s="292">
        <v>7</v>
      </c>
    </row>
    <row r="109" spans="1:80" x14ac:dyDescent="0.2">
      <c r="A109" s="293">
        <v>76</v>
      </c>
      <c r="B109" s="294" t="s">
        <v>303</v>
      </c>
      <c r="C109" s="295" t="s">
        <v>304</v>
      </c>
      <c r="D109" s="296" t="s">
        <v>116</v>
      </c>
      <c r="E109" s="297">
        <v>0.64849999999999997</v>
      </c>
      <c r="F109" s="297">
        <v>0</v>
      </c>
      <c r="G109" s="298">
        <f>E109*F109</f>
        <v>0</v>
      </c>
      <c r="H109" s="299">
        <v>1.9E-2</v>
      </c>
      <c r="I109" s="300">
        <f>E109*H109</f>
        <v>1.2321499999999999E-2</v>
      </c>
      <c r="J109" s="299"/>
      <c r="K109" s="300">
        <f>E109*J109</f>
        <v>0</v>
      </c>
      <c r="O109" s="292">
        <v>2</v>
      </c>
      <c r="AA109" s="261">
        <v>3</v>
      </c>
      <c r="AB109" s="261">
        <v>7</v>
      </c>
      <c r="AC109" s="261">
        <v>59764049</v>
      </c>
      <c r="AZ109" s="261">
        <v>2</v>
      </c>
      <c r="BA109" s="261">
        <f>IF(AZ109=1,G109,0)</f>
        <v>0</v>
      </c>
      <c r="BB109" s="261">
        <f>IF(AZ109=2,G109,0)</f>
        <v>0</v>
      </c>
      <c r="BC109" s="261">
        <f>IF(AZ109=3,G109,0)</f>
        <v>0</v>
      </c>
      <c r="BD109" s="261">
        <f>IF(AZ109=4,G109,0)</f>
        <v>0</v>
      </c>
      <c r="BE109" s="261">
        <f>IF(AZ109=5,G109,0)</f>
        <v>0</v>
      </c>
      <c r="CA109" s="292">
        <v>3</v>
      </c>
      <c r="CB109" s="292">
        <v>7</v>
      </c>
    </row>
    <row r="110" spans="1:80" x14ac:dyDescent="0.2">
      <c r="A110" s="293">
        <v>77</v>
      </c>
      <c r="B110" s="294" t="s">
        <v>305</v>
      </c>
      <c r="C110" s="295" t="s">
        <v>306</v>
      </c>
      <c r="D110" s="296" t="s">
        <v>12</v>
      </c>
      <c r="E110" s="297"/>
      <c r="F110" s="297">
        <v>0</v>
      </c>
      <c r="G110" s="298">
        <f>E110*F110</f>
        <v>0</v>
      </c>
      <c r="H110" s="299">
        <v>0</v>
      </c>
      <c r="I110" s="300">
        <f>E110*H110</f>
        <v>0</v>
      </c>
      <c r="J110" s="299"/>
      <c r="K110" s="300">
        <f>E110*J110</f>
        <v>0</v>
      </c>
      <c r="O110" s="292">
        <v>2</v>
      </c>
      <c r="AA110" s="261">
        <v>7</v>
      </c>
      <c r="AB110" s="261">
        <v>1002</v>
      </c>
      <c r="AC110" s="261">
        <v>5</v>
      </c>
      <c r="AZ110" s="261">
        <v>2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7</v>
      </c>
      <c r="CB110" s="292">
        <v>1002</v>
      </c>
    </row>
    <row r="111" spans="1:80" x14ac:dyDescent="0.2">
      <c r="A111" s="302"/>
      <c r="B111" s="303" t="s">
        <v>101</v>
      </c>
      <c r="C111" s="304" t="s">
        <v>298</v>
      </c>
      <c r="D111" s="305"/>
      <c r="E111" s="306"/>
      <c r="F111" s="307"/>
      <c r="G111" s="308">
        <f>SUM(G106:G110)</f>
        <v>0</v>
      </c>
      <c r="H111" s="309"/>
      <c r="I111" s="310">
        <f>SUM(I106:I110)</f>
        <v>1.3421899999999999E-2</v>
      </c>
      <c r="J111" s="309"/>
      <c r="K111" s="310">
        <f>SUM(K106:K110)</f>
        <v>0</v>
      </c>
      <c r="O111" s="292">
        <v>4</v>
      </c>
      <c r="BA111" s="311">
        <f>SUM(BA106:BA110)</f>
        <v>0</v>
      </c>
      <c r="BB111" s="311">
        <f>SUM(BB106:BB110)</f>
        <v>0</v>
      </c>
      <c r="BC111" s="311">
        <f>SUM(BC106:BC110)</f>
        <v>0</v>
      </c>
      <c r="BD111" s="311">
        <f>SUM(BD106:BD110)</f>
        <v>0</v>
      </c>
      <c r="BE111" s="311">
        <f>SUM(BE106:BE110)</f>
        <v>0</v>
      </c>
    </row>
    <row r="112" spans="1:80" x14ac:dyDescent="0.2">
      <c r="A112" s="282" t="s">
        <v>97</v>
      </c>
      <c r="B112" s="283" t="s">
        <v>307</v>
      </c>
      <c r="C112" s="284" t="s">
        <v>308</v>
      </c>
      <c r="D112" s="285"/>
      <c r="E112" s="286"/>
      <c r="F112" s="286"/>
      <c r="G112" s="287"/>
      <c r="H112" s="288"/>
      <c r="I112" s="289"/>
      <c r="J112" s="290"/>
      <c r="K112" s="291"/>
      <c r="O112" s="292">
        <v>1</v>
      </c>
    </row>
    <row r="113" spans="1:80" x14ac:dyDescent="0.2">
      <c r="A113" s="293">
        <v>78</v>
      </c>
      <c r="B113" s="294" t="s">
        <v>310</v>
      </c>
      <c r="C113" s="295" t="s">
        <v>311</v>
      </c>
      <c r="D113" s="296" t="s">
        <v>116</v>
      </c>
      <c r="E113" s="297">
        <v>0.54</v>
      </c>
      <c r="F113" s="297">
        <v>0</v>
      </c>
      <c r="G113" s="298">
        <f>E113*F113</f>
        <v>0</v>
      </c>
      <c r="H113" s="299">
        <v>3.1E-4</v>
      </c>
      <c r="I113" s="300">
        <f>E113*H113</f>
        <v>1.674E-4</v>
      </c>
      <c r="J113" s="299">
        <v>0</v>
      </c>
      <c r="K113" s="300">
        <f>E113*J113</f>
        <v>0</v>
      </c>
      <c r="O113" s="292">
        <v>2</v>
      </c>
      <c r="AA113" s="261">
        <v>1</v>
      </c>
      <c r="AB113" s="261">
        <v>7</v>
      </c>
      <c r="AC113" s="261">
        <v>7</v>
      </c>
      <c r="AZ113" s="261">
        <v>2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1</v>
      </c>
      <c r="CB113" s="292">
        <v>7</v>
      </c>
    </row>
    <row r="114" spans="1:80" x14ac:dyDescent="0.2">
      <c r="A114" s="302"/>
      <c r="B114" s="303" t="s">
        <v>101</v>
      </c>
      <c r="C114" s="304" t="s">
        <v>309</v>
      </c>
      <c r="D114" s="305"/>
      <c r="E114" s="306"/>
      <c r="F114" s="307"/>
      <c r="G114" s="308">
        <f>SUM(G112:G113)</f>
        <v>0</v>
      </c>
      <c r="H114" s="309"/>
      <c r="I114" s="310">
        <f>SUM(I112:I113)</f>
        <v>1.674E-4</v>
      </c>
      <c r="J114" s="309"/>
      <c r="K114" s="310">
        <f>SUM(K112:K113)</f>
        <v>0</v>
      </c>
      <c r="O114" s="292">
        <v>4</v>
      </c>
      <c r="BA114" s="311">
        <f>SUM(BA112:BA113)</f>
        <v>0</v>
      </c>
      <c r="BB114" s="311">
        <f>SUM(BB112:BB113)</f>
        <v>0</v>
      </c>
      <c r="BC114" s="311">
        <f>SUM(BC112:BC113)</f>
        <v>0</v>
      </c>
      <c r="BD114" s="311">
        <f>SUM(BD112:BD113)</f>
        <v>0</v>
      </c>
      <c r="BE114" s="311">
        <f>SUM(BE112:BE113)</f>
        <v>0</v>
      </c>
    </row>
    <row r="115" spans="1:80" x14ac:dyDescent="0.2">
      <c r="E115" s="261"/>
    </row>
    <row r="116" spans="1:80" x14ac:dyDescent="0.2">
      <c r="E116" s="261"/>
    </row>
    <row r="117" spans="1:80" x14ac:dyDescent="0.2">
      <c r="E117" s="261"/>
    </row>
    <row r="118" spans="1:80" x14ac:dyDescent="0.2">
      <c r="E118" s="261"/>
    </row>
    <row r="119" spans="1:80" x14ac:dyDescent="0.2">
      <c r="E119" s="261"/>
    </row>
    <row r="120" spans="1:80" x14ac:dyDescent="0.2">
      <c r="E120" s="261"/>
    </row>
    <row r="121" spans="1:80" x14ac:dyDescent="0.2">
      <c r="E121" s="261"/>
    </row>
    <row r="122" spans="1:80" x14ac:dyDescent="0.2">
      <c r="E122" s="261"/>
    </row>
    <row r="123" spans="1:80" x14ac:dyDescent="0.2">
      <c r="E123" s="261"/>
    </row>
    <row r="124" spans="1:80" x14ac:dyDescent="0.2">
      <c r="E124" s="261"/>
    </row>
    <row r="125" spans="1:80" x14ac:dyDescent="0.2">
      <c r="E125" s="261"/>
    </row>
    <row r="126" spans="1:80" x14ac:dyDescent="0.2">
      <c r="E126" s="261"/>
    </row>
    <row r="127" spans="1:80" x14ac:dyDescent="0.2">
      <c r="E127" s="261"/>
    </row>
    <row r="128" spans="1:80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A138" s="301"/>
      <c r="B138" s="301"/>
      <c r="C138" s="301"/>
      <c r="D138" s="301"/>
      <c r="E138" s="301"/>
      <c r="F138" s="301"/>
      <c r="G138" s="301"/>
    </row>
    <row r="139" spans="1:7" x14ac:dyDescent="0.2">
      <c r="A139" s="301"/>
      <c r="B139" s="301"/>
      <c r="C139" s="301"/>
      <c r="D139" s="301"/>
      <c r="E139" s="301"/>
      <c r="F139" s="301"/>
      <c r="G139" s="301"/>
    </row>
    <row r="140" spans="1:7" x14ac:dyDescent="0.2">
      <c r="A140" s="301"/>
      <c r="B140" s="301"/>
      <c r="C140" s="301"/>
      <c r="D140" s="301"/>
      <c r="E140" s="301"/>
      <c r="F140" s="301"/>
      <c r="G140" s="301"/>
    </row>
    <row r="141" spans="1:7" x14ac:dyDescent="0.2">
      <c r="A141" s="301"/>
      <c r="B141" s="301"/>
      <c r="C141" s="301"/>
      <c r="D141" s="301"/>
      <c r="E141" s="301"/>
      <c r="F141" s="301"/>
      <c r="G141" s="301"/>
    </row>
    <row r="142" spans="1:7" x14ac:dyDescent="0.2">
      <c r="E142" s="261"/>
    </row>
    <row r="143" spans="1:7" x14ac:dyDescent="0.2">
      <c r="E143" s="261"/>
    </row>
    <row r="144" spans="1:7" x14ac:dyDescent="0.2">
      <c r="E144" s="261"/>
    </row>
    <row r="145" spans="5:5" x14ac:dyDescent="0.2">
      <c r="E145" s="261"/>
    </row>
    <row r="146" spans="5:5" x14ac:dyDescent="0.2">
      <c r="E146" s="261"/>
    </row>
    <row r="147" spans="5:5" x14ac:dyDescent="0.2">
      <c r="E147" s="261"/>
    </row>
    <row r="148" spans="5:5" x14ac:dyDescent="0.2">
      <c r="E148" s="261"/>
    </row>
    <row r="149" spans="5:5" x14ac:dyDescent="0.2">
      <c r="E149" s="261"/>
    </row>
    <row r="150" spans="5:5" x14ac:dyDescent="0.2">
      <c r="E150" s="261"/>
    </row>
    <row r="151" spans="5:5" x14ac:dyDescent="0.2">
      <c r="E151" s="261"/>
    </row>
    <row r="152" spans="5:5" x14ac:dyDescent="0.2">
      <c r="E152" s="261"/>
    </row>
    <row r="153" spans="5:5" x14ac:dyDescent="0.2">
      <c r="E153" s="261"/>
    </row>
    <row r="154" spans="5:5" x14ac:dyDescent="0.2">
      <c r="E154" s="261"/>
    </row>
    <row r="155" spans="5:5" x14ac:dyDescent="0.2">
      <c r="E155" s="261"/>
    </row>
    <row r="156" spans="5:5" x14ac:dyDescent="0.2">
      <c r="E156" s="261"/>
    </row>
    <row r="157" spans="5:5" x14ac:dyDescent="0.2">
      <c r="E157" s="261"/>
    </row>
    <row r="158" spans="5:5" x14ac:dyDescent="0.2">
      <c r="E158" s="261"/>
    </row>
    <row r="159" spans="5:5" x14ac:dyDescent="0.2">
      <c r="E159" s="261"/>
    </row>
    <row r="160" spans="5:5" x14ac:dyDescent="0.2">
      <c r="E160" s="261"/>
    </row>
    <row r="161" spans="1:7" x14ac:dyDescent="0.2">
      <c r="E161" s="261"/>
    </row>
    <row r="162" spans="1:7" x14ac:dyDescent="0.2">
      <c r="E162" s="261"/>
    </row>
    <row r="163" spans="1:7" x14ac:dyDescent="0.2">
      <c r="E163" s="261"/>
    </row>
    <row r="164" spans="1:7" x14ac:dyDescent="0.2">
      <c r="E164" s="261"/>
    </row>
    <row r="165" spans="1:7" x14ac:dyDescent="0.2">
      <c r="E165" s="261"/>
    </row>
    <row r="166" spans="1:7" x14ac:dyDescent="0.2">
      <c r="E166" s="261"/>
    </row>
    <row r="167" spans="1:7" x14ac:dyDescent="0.2">
      <c r="E167" s="261"/>
    </row>
    <row r="168" spans="1:7" x14ac:dyDescent="0.2">
      <c r="E168" s="261"/>
    </row>
    <row r="169" spans="1:7" x14ac:dyDescent="0.2">
      <c r="E169" s="261"/>
    </row>
    <row r="170" spans="1:7" x14ac:dyDescent="0.2">
      <c r="E170" s="261"/>
    </row>
    <row r="171" spans="1:7" x14ac:dyDescent="0.2">
      <c r="E171" s="261"/>
    </row>
    <row r="172" spans="1:7" x14ac:dyDescent="0.2">
      <c r="E172" s="261"/>
    </row>
    <row r="173" spans="1:7" x14ac:dyDescent="0.2">
      <c r="A173" s="312"/>
      <c r="B173" s="312"/>
    </row>
    <row r="174" spans="1:7" x14ac:dyDescent="0.2">
      <c r="A174" s="301"/>
      <c r="B174" s="301"/>
      <c r="C174" s="313"/>
      <c r="D174" s="313"/>
      <c r="E174" s="314"/>
      <c r="F174" s="313"/>
      <c r="G174" s="315"/>
    </row>
    <row r="175" spans="1:7" x14ac:dyDescent="0.2">
      <c r="A175" s="316"/>
      <c r="B175" s="316"/>
      <c r="C175" s="301"/>
      <c r="D175" s="301"/>
      <c r="E175" s="317"/>
      <c r="F175" s="301"/>
      <c r="G175" s="301"/>
    </row>
    <row r="176" spans="1:7" x14ac:dyDescent="0.2">
      <c r="A176" s="301"/>
      <c r="B176" s="301"/>
      <c r="C176" s="301"/>
      <c r="D176" s="301"/>
      <c r="E176" s="317"/>
      <c r="F176" s="301"/>
      <c r="G176" s="301"/>
    </row>
    <row r="177" spans="1:7" x14ac:dyDescent="0.2">
      <c r="A177" s="301"/>
      <c r="B177" s="301"/>
      <c r="C177" s="301"/>
      <c r="D177" s="301"/>
      <c r="E177" s="317"/>
      <c r="F177" s="301"/>
      <c r="G177" s="301"/>
    </row>
    <row r="178" spans="1:7" x14ac:dyDescent="0.2">
      <c r="A178" s="301"/>
      <c r="B178" s="301"/>
      <c r="C178" s="301"/>
      <c r="D178" s="301"/>
      <c r="E178" s="317"/>
      <c r="F178" s="301"/>
      <c r="G178" s="301"/>
    </row>
    <row r="179" spans="1:7" x14ac:dyDescent="0.2">
      <c r="A179" s="301"/>
      <c r="B179" s="301"/>
      <c r="C179" s="301"/>
      <c r="D179" s="301"/>
      <c r="E179" s="317"/>
      <c r="F179" s="301"/>
      <c r="G179" s="301"/>
    </row>
    <row r="180" spans="1:7" x14ac:dyDescent="0.2">
      <c r="A180" s="301"/>
      <c r="B180" s="301"/>
      <c r="C180" s="301"/>
      <c r="D180" s="301"/>
      <c r="E180" s="317"/>
      <c r="F180" s="301"/>
      <c r="G180" s="301"/>
    </row>
    <row r="181" spans="1:7" x14ac:dyDescent="0.2">
      <c r="A181" s="301"/>
      <c r="B181" s="301"/>
      <c r="C181" s="301"/>
      <c r="D181" s="301"/>
      <c r="E181" s="317"/>
      <c r="F181" s="301"/>
      <c r="G181" s="301"/>
    </row>
    <row r="182" spans="1:7" x14ac:dyDescent="0.2">
      <c r="A182" s="301"/>
      <c r="B182" s="301"/>
      <c r="C182" s="301"/>
      <c r="D182" s="301"/>
      <c r="E182" s="317"/>
      <c r="F182" s="301"/>
      <c r="G182" s="301"/>
    </row>
    <row r="183" spans="1:7" x14ac:dyDescent="0.2">
      <c r="A183" s="301"/>
      <c r="B183" s="301"/>
      <c r="C183" s="301"/>
      <c r="D183" s="301"/>
      <c r="E183" s="317"/>
      <c r="F183" s="301"/>
      <c r="G183" s="301"/>
    </row>
    <row r="184" spans="1:7" x14ac:dyDescent="0.2">
      <c r="A184" s="301"/>
      <c r="B184" s="301"/>
      <c r="C184" s="301"/>
      <c r="D184" s="301"/>
      <c r="E184" s="317"/>
      <c r="F184" s="301"/>
      <c r="G184" s="301"/>
    </row>
    <row r="185" spans="1:7" x14ac:dyDescent="0.2">
      <c r="A185" s="301"/>
      <c r="B185" s="301"/>
      <c r="C185" s="301"/>
      <c r="D185" s="301"/>
      <c r="E185" s="317"/>
      <c r="F185" s="301"/>
      <c r="G185" s="301"/>
    </row>
    <row r="186" spans="1:7" x14ac:dyDescent="0.2">
      <c r="A186" s="301"/>
      <c r="B186" s="301"/>
      <c r="C186" s="301"/>
      <c r="D186" s="301"/>
      <c r="E186" s="317"/>
      <c r="F186" s="301"/>
      <c r="G186" s="301"/>
    </row>
    <row r="187" spans="1:7" x14ac:dyDescent="0.2">
      <c r="A187" s="301"/>
      <c r="B187" s="301"/>
      <c r="C187" s="301"/>
      <c r="D187" s="301"/>
      <c r="E187" s="317"/>
      <c r="F187" s="301"/>
      <c r="G187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323</v>
      </c>
      <c r="D2" s="105" t="s">
        <v>324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525</v>
      </c>
      <c r="B5" s="118"/>
      <c r="C5" s="119" t="s">
        <v>526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'03 2 Rek'!E17</f>
        <v>0</v>
      </c>
      <c r="D15" s="160" t="str">
        <f>'03 2 Rek'!A22</f>
        <v>Ztížené výrobní podmínky</v>
      </c>
      <c r="E15" s="161"/>
      <c r="F15" s="162"/>
      <c r="G15" s="159">
        <f>'03 2 Rek'!I22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'03 2 Rek'!F17</f>
        <v>0</v>
      </c>
      <c r="D16" s="109" t="str">
        <f>'03 2 Rek'!A23</f>
        <v>Oborová přirážka</v>
      </c>
      <c r="E16" s="163"/>
      <c r="F16" s="164"/>
      <c r="G16" s="159">
        <f>'03 2 Rek'!I23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'03 2 Rek'!H17</f>
        <v>0</v>
      </c>
      <c r="D17" s="109" t="str">
        <f>'03 2 Rek'!A24</f>
        <v>Přesun stavebních kapacit</v>
      </c>
      <c r="E17" s="163"/>
      <c r="F17" s="164"/>
      <c r="G17" s="159">
        <f>'03 2 Rek'!I24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'03 2 Rek'!G17</f>
        <v>0</v>
      </c>
      <c r="D18" s="109" t="str">
        <f>'03 2 Rek'!A25</f>
        <v>Mimostaveništní doprava</v>
      </c>
      <c r="E18" s="163"/>
      <c r="F18" s="164"/>
      <c r="G18" s="159">
        <f>'03 2 Rek'!I25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'03 2 Rek'!A26</f>
        <v>Zařízení staveniště</v>
      </c>
      <c r="E19" s="163"/>
      <c r="F19" s="164"/>
      <c r="G19" s="159">
        <f>'03 2 Rek'!I26</f>
        <v>0</v>
      </c>
    </row>
    <row r="20" spans="1:7" ht="15.95" customHeight="1" x14ac:dyDescent="0.2">
      <c r="A20" s="167"/>
      <c r="B20" s="158"/>
      <c r="C20" s="159"/>
      <c r="D20" s="109" t="str">
        <f>'03 2 Rek'!A27</f>
        <v>Provoz investora</v>
      </c>
      <c r="E20" s="163"/>
      <c r="F20" s="164"/>
      <c r="G20" s="159">
        <f>'03 2 Rek'!I27</f>
        <v>0</v>
      </c>
    </row>
    <row r="21" spans="1:7" ht="15.95" customHeight="1" x14ac:dyDescent="0.2">
      <c r="A21" s="167" t="s">
        <v>29</v>
      </c>
      <c r="B21" s="158"/>
      <c r="C21" s="159">
        <f>'03 2 Rek'!I17</f>
        <v>0</v>
      </c>
      <c r="D21" s="109" t="str">
        <f>'03 2 Rek'!A28</f>
        <v>Kompletační činnost (IČD)</v>
      </c>
      <c r="E21" s="163"/>
      <c r="F21" s="164"/>
      <c r="G21" s="159">
        <f>'03 2 Rek'!I28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'03 2 Rek'!H30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E81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323</v>
      </c>
      <c r="I1" s="212"/>
    </row>
    <row r="2" spans="1:9" ht="13.5" thickBot="1" x14ac:dyDescent="0.25">
      <c r="A2" s="213" t="s">
        <v>76</v>
      </c>
      <c r="B2" s="214"/>
      <c r="C2" s="215" t="s">
        <v>527</v>
      </c>
      <c r="D2" s="216"/>
      <c r="E2" s="217"/>
      <c r="F2" s="216"/>
      <c r="G2" s="218" t="s">
        <v>324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'03 2 Pol'!B7</f>
        <v>62</v>
      </c>
      <c r="B7" s="70" t="str">
        <f>'03 2 Pol'!C7</f>
        <v>Úpravy povrchů vnější</v>
      </c>
      <c r="D7" s="230"/>
      <c r="E7" s="319">
        <f>'03 2 Pol'!BA10</f>
        <v>0</v>
      </c>
      <c r="F7" s="320">
        <f>'03 2 Pol'!BB10</f>
        <v>0</v>
      </c>
      <c r="G7" s="320">
        <f>'03 2 Pol'!BC10</f>
        <v>0</v>
      </c>
      <c r="H7" s="320">
        <f>'03 2 Pol'!BD10</f>
        <v>0</v>
      </c>
      <c r="I7" s="321">
        <f>'03 2 Pol'!BE10</f>
        <v>0</v>
      </c>
    </row>
    <row r="8" spans="1:9" s="137" customFormat="1" x14ac:dyDescent="0.2">
      <c r="A8" s="318" t="str">
        <f>'03 2 Pol'!B11</f>
        <v>9</v>
      </c>
      <c r="B8" s="70" t="str">
        <f>'03 2 Pol'!C11</f>
        <v>Ostatní konstrukce, bourání</v>
      </c>
      <c r="D8" s="230"/>
      <c r="E8" s="319">
        <f>'03 2 Pol'!BA24</f>
        <v>0</v>
      </c>
      <c r="F8" s="320">
        <f>'03 2 Pol'!BB24</f>
        <v>0</v>
      </c>
      <c r="G8" s="320">
        <f>'03 2 Pol'!BC24</f>
        <v>0</v>
      </c>
      <c r="H8" s="320">
        <f>'03 2 Pol'!BD24</f>
        <v>0</v>
      </c>
      <c r="I8" s="321">
        <f>'03 2 Pol'!BE24</f>
        <v>0</v>
      </c>
    </row>
    <row r="9" spans="1:9" s="137" customFormat="1" x14ac:dyDescent="0.2">
      <c r="A9" s="318" t="str">
        <f>'03 2 Pol'!B25</f>
        <v>95</v>
      </c>
      <c r="B9" s="70" t="str">
        <f>'03 2 Pol'!C25</f>
        <v>Dokončovací konstrukce na pozemních stavbách</v>
      </c>
      <c r="D9" s="230"/>
      <c r="E9" s="319">
        <f>'03 2 Pol'!BA29</f>
        <v>0</v>
      </c>
      <c r="F9" s="320">
        <f>'03 2 Pol'!BB29</f>
        <v>0</v>
      </c>
      <c r="G9" s="320">
        <f>'03 2 Pol'!BC29</f>
        <v>0</v>
      </c>
      <c r="H9" s="320">
        <f>'03 2 Pol'!BD29</f>
        <v>0</v>
      </c>
      <c r="I9" s="321">
        <f>'03 2 Pol'!BE29</f>
        <v>0</v>
      </c>
    </row>
    <row r="10" spans="1:9" s="137" customFormat="1" x14ac:dyDescent="0.2">
      <c r="A10" s="318" t="str">
        <f>'03 2 Pol'!B30</f>
        <v>99</v>
      </c>
      <c r="B10" s="70" t="str">
        <f>'03 2 Pol'!C30</f>
        <v>Staveništní přesun hmot</v>
      </c>
      <c r="D10" s="230"/>
      <c r="E10" s="319">
        <f>'03 2 Pol'!BA32</f>
        <v>0</v>
      </c>
      <c r="F10" s="320">
        <f>'03 2 Pol'!BB32</f>
        <v>0</v>
      </c>
      <c r="G10" s="320">
        <f>'03 2 Pol'!BC32</f>
        <v>0</v>
      </c>
      <c r="H10" s="320">
        <f>'03 2 Pol'!BD32</f>
        <v>0</v>
      </c>
      <c r="I10" s="321">
        <f>'03 2 Pol'!BE32</f>
        <v>0</v>
      </c>
    </row>
    <row r="11" spans="1:9" s="137" customFormat="1" x14ac:dyDescent="0.2">
      <c r="A11" s="318" t="str">
        <f>'03 2 Pol'!B33</f>
        <v>712</v>
      </c>
      <c r="B11" s="70" t="str">
        <f>'03 2 Pol'!C33</f>
        <v>Živičné krytiny</v>
      </c>
      <c r="D11" s="230"/>
      <c r="E11" s="319">
        <f>'03 2 Pol'!BA51</f>
        <v>0</v>
      </c>
      <c r="F11" s="320">
        <f>'03 2 Pol'!BB51</f>
        <v>0</v>
      </c>
      <c r="G11" s="320">
        <f>'03 2 Pol'!BC51</f>
        <v>0</v>
      </c>
      <c r="H11" s="320">
        <f>'03 2 Pol'!BD51</f>
        <v>0</v>
      </c>
      <c r="I11" s="321">
        <f>'03 2 Pol'!BE51</f>
        <v>0</v>
      </c>
    </row>
    <row r="12" spans="1:9" s="137" customFormat="1" x14ac:dyDescent="0.2">
      <c r="A12" s="318" t="str">
        <f>'03 2 Pol'!B52</f>
        <v>713</v>
      </c>
      <c r="B12" s="70" t="str">
        <f>'03 2 Pol'!C52</f>
        <v>Izolace tepelné</v>
      </c>
      <c r="D12" s="230"/>
      <c r="E12" s="319">
        <f>'03 2 Pol'!BA75</f>
        <v>0</v>
      </c>
      <c r="F12" s="320">
        <f>'03 2 Pol'!BB75</f>
        <v>0</v>
      </c>
      <c r="G12" s="320">
        <f>'03 2 Pol'!BC75</f>
        <v>0</v>
      </c>
      <c r="H12" s="320">
        <f>'03 2 Pol'!BD75</f>
        <v>0</v>
      </c>
      <c r="I12" s="321">
        <f>'03 2 Pol'!BE75</f>
        <v>0</v>
      </c>
    </row>
    <row r="13" spans="1:9" s="137" customFormat="1" x14ac:dyDescent="0.2">
      <c r="A13" s="318" t="str">
        <f>'03 2 Pol'!B76</f>
        <v>720</v>
      </c>
      <c r="B13" s="70" t="str">
        <f>'03 2 Pol'!C76</f>
        <v>Zdravotechnická instalace</v>
      </c>
      <c r="D13" s="230"/>
      <c r="E13" s="319">
        <f>'03 2 Pol'!BA89</f>
        <v>0</v>
      </c>
      <c r="F13" s="320">
        <f>'03 2 Pol'!BB89</f>
        <v>0</v>
      </c>
      <c r="G13" s="320">
        <f>'03 2 Pol'!BC89</f>
        <v>0</v>
      </c>
      <c r="H13" s="320">
        <f>'03 2 Pol'!BD89</f>
        <v>0</v>
      </c>
      <c r="I13" s="321">
        <f>'03 2 Pol'!BE89</f>
        <v>0</v>
      </c>
    </row>
    <row r="14" spans="1:9" s="137" customFormat="1" x14ac:dyDescent="0.2">
      <c r="A14" s="318" t="str">
        <f>'03 2 Pol'!B90</f>
        <v>762</v>
      </c>
      <c r="B14" s="70" t="str">
        <f>'03 2 Pol'!C90</f>
        <v>Konstrukce tesařské</v>
      </c>
      <c r="D14" s="230"/>
      <c r="E14" s="319">
        <f>'03 2 Pol'!BA101</f>
        <v>0</v>
      </c>
      <c r="F14" s="320">
        <f>'03 2 Pol'!BB101</f>
        <v>0</v>
      </c>
      <c r="G14" s="320">
        <f>'03 2 Pol'!BC101</f>
        <v>0</v>
      </c>
      <c r="H14" s="320">
        <f>'03 2 Pol'!BD101</f>
        <v>0</v>
      </c>
      <c r="I14" s="321">
        <f>'03 2 Pol'!BE101</f>
        <v>0</v>
      </c>
    </row>
    <row r="15" spans="1:9" s="137" customFormat="1" x14ac:dyDescent="0.2">
      <c r="A15" s="318" t="str">
        <f>'03 2 Pol'!B102</f>
        <v>764</v>
      </c>
      <c r="B15" s="70" t="str">
        <f>'03 2 Pol'!C102</f>
        <v>Konstrukce klempířské</v>
      </c>
      <c r="D15" s="230"/>
      <c r="E15" s="319">
        <f>'03 2 Pol'!BA119</f>
        <v>0</v>
      </c>
      <c r="F15" s="320">
        <f>'03 2 Pol'!BB119</f>
        <v>0</v>
      </c>
      <c r="G15" s="320">
        <f>'03 2 Pol'!BC119</f>
        <v>0</v>
      </c>
      <c r="H15" s="320">
        <f>'03 2 Pol'!BD119</f>
        <v>0</v>
      </c>
      <c r="I15" s="321">
        <f>'03 2 Pol'!BE119</f>
        <v>0</v>
      </c>
    </row>
    <row r="16" spans="1:9" s="137" customFormat="1" ht="13.5" thickBot="1" x14ac:dyDescent="0.25">
      <c r="A16" s="318" t="str">
        <f>'03 2 Pol'!B120</f>
        <v>767</v>
      </c>
      <c r="B16" s="70" t="str">
        <f>'03 2 Pol'!C120</f>
        <v>Konstrukce zámečnické</v>
      </c>
      <c r="D16" s="230"/>
      <c r="E16" s="319">
        <f>'03 2 Pol'!BA130</f>
        <v>0</v>
      </c>
      <c r="F16" s="320">
        <f>'03 2 Pol'!BB130</f>
        <v>0</v>
      </c>
      <c r="G16" s="320">
        <f>'03 2 Pol'!BC130</f>
        <v>0</v>
      </c>
      <c r="H16" s="320">
        <f>'03 2 Pol'!BD130</f>
        <v>0</v>
      </c>
      <c r="I16" s="321">
        <f>'03 2 Pol'!BE130</f>
        <v>0</v>
      </c>
    </row>
    <row r="17" spans="1:57" s="14" customFormat="1" ht="13.5" thickBot="1" x14ac:dyDescent="0.25">
      <c r="A17" s="231"/>
      <c r="B17" s="232" t="s">
        <v>79</v>
      </c>
      <c r="C17" s="232"/>
      <c r="D17" s="233"/>
      <c r="E17" s="234">
        <f>SUM(E7:E16)</f>
        <v>0</v>
      </c>
      <c r="F17" s="235">
        <f>SUM(F7:F16)</f>
        <v>0</v>
      </c>
      <c r="G17" s="235">
        <f>SUM(G7:G16)</f>
        <v>0</v>
      </c>
      <c r="H17" s="235">
        <f>SUM(H7:H16)</f>
        <v>0</v>
      </c>
      <c r="I17" s="236">
        <f>SUM(I7:I16)</f>
        <v>0</v>
      </c>
    </row>
    <row r="18" spans="1:57" x14ac:dyDescent="0.2">
      <c r="A18" s="137"/>
      <c r="B18" s="137"/>
      <c r="C18" s="137"/>
      <c r="D18" s="137"/>
      <c r="E18" s="137"/>
      <c r="F18" s="137"/>
      <c r="G18" s="137"/>
      <c r="H18" s="137"/>
      <c r="I18" s="137"/>
    </row>
    <row r="19" spans="1:57" ht="19.5" customHeight="1" x14ac:dyDescent="0.25">
      <c r="A19" s="222" t="s">
        <v>80</v>
      </c>
      <c r="B19" s="222"/>
      <c r="C19" s="222"/>
      <c r="D19" s="222"/>
      <c r="E19" s="222"/>
      <c r="F19" s="222"/>
      <c r="G19" s="237"/>
      <c r="H19" s="222"/>
      <c r="I19" s="222"/>
      <c r="BA19" s="143"/>
      <c r="BB19" s="143"/>
      <c r="BC19" s="143"/>
      <c r="BD19" s="143"/>
      <c r="BE19" s="143"/>
    </row>
    <row r="20" spans="1:57" ht="13.5" thickBot="1" x14ac:dyDescent="0.25"/>
    <row r="21" spans="1:57" x14ac:dyDescent="0.2">
      <c r="A21" s="175" t="s">
        <v>81</v>
      </c>
      <c r="B21" s="176"/>
      <c r="C21" s="176"/>
      <c r="D21" s="238"/>
      <c r="E21" s="239" t="s">
        <v>82</v>
      </c>
      <c r="F21" s="240" t="s">
        <v>12</v>
      </c>
      <c r="G21" s="241" t="s">
        <v>83</v>
      </c>
      <c r="H21" s="242"/>
      <c r="I21" s="243" t="s">
        <v>82</v>
      </c>
    </row>
    <row r="22" spans="1:57" x14ac:dyDescent="0.2">
      <c r="A22" s="167" t="s">
        <v>312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7" x14ac:dyDescent="0.2">
      <c r="A23" s="167" t="s">
        <v>313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314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315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316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1</v>
      </c>
    </row>
    <row r="27" spans="1:57" x14ac:dyDescent="0.2">
      <c r="A27" s="167" t="s">
        <v>317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318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2</v>
      </c>
    </row>
    <row r="29" spans="1:57" x14ac:dyDescent="0.2">
      <c r="A29" s="167" t="s">
        <v>319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ht="13.5" thickBot="1" x14ac:dyDescent="0.25">
      <c r="A30" s="250"/>
      <c r="B30" s="251" t="s">
        <v>84</v>
      </c>
      <c r="C30" s="252"/>
      <c r="D30" s="253"/>
      <c r="E30" s="254"/>
      <c r="F30" s="255"/>
      <c r="G30" s="255"/>
      <c r="H30" s="256">
        <f>SUM(I22:I29)</f>
        <v>0</v>
      </c>
      <c r="I30" s="257"/>
    </row>
    <row r="32" spans="1:57" x14ac:dyDescent="0.2">
      <c r="B32" s="14"/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</sheetData>
  <mergeCells count="4">
    <mergeCell ref="A1:B1"/>
    <mergeCell ref="A2:B2"/>
    <mergeCell ref="G2:I2"/>
    <mergeCell ref="H30:I3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CB203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'03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527</v>
      </c>
      <c r="D4" s="270"/>
      <c r="E4" s="271" t="str">
        <f>'03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126</v>
      </c>
      <c r="C7" s="284" t="s">
        <v>127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325</v>
      </c>
      <c r="C8" s="295" t="s">
        <v>326</v>
      </c>
      <c r="D8" s="296" t="s">
        <v>116</v>
      </c>
      <c r="E8" s="297">
        <v>4.8650000000000002</v>
      </c>
      <c r="F8" s="297">
        <v>0</v>
      </c>
      <c r="G8" s="298">
        <f>E8*F8</f>
        <v>0</v>
      </c>
      <c r="H8" s="299">
        <v>4.6059999999999997E-2</v>
      </c>
      <c r="I8" s="300">
        <f>E8*H8</f>
        <v>0.2240819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ht="22.5" x14ac:dyDescent="0.2">
      <c r="A9" s="293">
        <v>2</v>
      </c>
      <c r="B9" s="294" t="s">
        <v>327</v>
      </c>
      <c r="C9" s="295" t="s">
        <v>328</v>
      </c>
      <c r="D9" s="296" t="s">
        <v>116</v>
      </c>
      <c r="E9" s="297">
        <v>4.8650000000000002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/>
      <c r="K9" s="300">
        <f>E9*J9</f>
        <v>0</v>
      </c>
      <c r="O9" s="292">
        <v>2</v>
      </c>
      <c r="AA9" s="261">
        <v>12</v>
      </c>
      <c r="AB9" s="261">
        <v>0</v>
      </c>
      <c r="AC9" s="261">
        <v>17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12</v>
      </c>
      <c r="CB9" s="292">
        <v>0</v>
      </c>
    </row>
    <row r="10" spans="1:80" x14ac:dyDescent="0.2">
      <c r="A10" s="302"/>
      <c r="B10" s="303" t="s">
        <v>101</v>
      </c>
      <c r="C10" s="304" t="s">
        <v>128</v>
      </c>
      <c r="D10" s="305"/>
      <c r="E10" s="306"/>
      <c r="F10" s="307"/>
      <c r="G10" s="308">
        <f>SUM(G7:G9)</f>
        <v>0</v>
      </c>
      <c r="H10" s="309"/>
      <c r="I10" s="310">
        <f>SUM(I7:I9)</f>
        <v>0.2240819</v>
      </c>
      <c r="J10" s="309"/>
      <c r="K10" s="310">
        <f>SUM(K7:K9)</f>
        <v>0</v>
      </c>
      <c r="O10" s="292">
        <v>4</v>
      </c>
      <c r="BA10" s="311">
        <f>SUM(BA7:BA9)</f>
        <v>0</v>
      </c>
      <c r="BB10" s="311">
        <f>SUM(BB7:BB9)</f>
        <v>0</v>
      </c>
      <c r="BC10" s="311">
        <f>SUM(BC7:BC9)</f>
        <v>0</v>
      </c>
      <c r="BD10" s="311">
        <f>SUM(BD7:BD9)</f>
        <v>0</v>
      </c>
      <c r="BE10" s="311">
        <f>SUM(BE7:BE9)</f>
        <v>0</v>
      </c>
    </row>
    <row r="11" spans="1:80" x14ac:dyDescent="0.2">
      <c r="A11" s="282" t="s">
        <v>97</v>
      </c>
      <c r="B11" s="283" t="s">
        <v>200</v>
      </c>
      <c r="C11" s="284" t="s">
        <v>201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x14ac:dyDescent="0.2">
      <c r="A12" s="293">
        <v>3</v>
      </c>
      <c r="B12" s="294" t="s">
        <v>329</v>
      </c>
      <c r="C12" s="295" t="s">
        <v>330</v>
      </c>
      <c r="D12" s="296" t="s">
        <v>212</v>
      </c>
      <c r="E12" s="297">
        <v>6</v>
      </c>
      <c r="F12" s="297">
        <v>0</v>
      </c>
      <c r="G12" s="298">
        <f>E12*F12</f>
        <v>0</v>
      </c>
      <c r="H12" s="299">
        <v>1.17E-2</v>
      </c>
      <c r="I12" s="300">
        <f>E12*H12</f>
        <v>7.0199999999999999E-2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1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1</v>
      </c>
    </row>
    <row r="13" spans="1:80" x14ac:dyDescent="0.2">
      <c r="A13" s="293">
        <v>4</v>
      </c>
      <c r="B13" s="294" t="s">
        <v>544</v>
      </c>
      <c r="C13" s="295" t="s">
        <v>545</v>
      </c>
      <c r="D13" s="296" t="s">
        <v>209</v>
      </c>
      <c r="E13" s="297">
        <v>2.1318999999999999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>
        <v>-1.4</v>
      </c>
      <c r="K13" s="300">
        <f>E13*J13</f>
        <v>-2.9846599999999999</v>
      </c>
      <c r="O13" s="292">
        <v>2</v>
      </c>
      <c r="AA13" s="261">
        <v>1</v>
      </c>
      <c r="AB13" s="261">
        <v>1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</v>
      </c>
      <c r="CB13" s="292">
        <v>1</v>
      </c>
    </row>
    <row r="14" spans="1:80" x14ac:dyDescent="0.2">
      <c r="A14" s="293">
        <v>5</v>
      </c>
      <c r="B14" s="294" t="s">
        <v>358</v>
      </c>
      <c r="C14" s="295" t="s">
        <v>359</v>
      </c>
      <c r="D14" s="296" t="s">
        <v>116</v>
      </c>
      <c r="E14" s="297">
        <v>386.07400000000001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12</v>
      </c>
      <c r="AB14" s="261">
        <v>0</v>
      </c>
      <c r="AC14" s="261">
        <v>21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12</v>
      </c>
      <c r="CB14" s="292">
        <v>0</v>
      </c>
    </row>
    <row r="15" spans="1:80" x14ac:dyDescent="0.2">
      <c r="A15" s="293">
        <v>6</v>
      </c>
      <c r="B15" s="294" t="s">
        <v>331</v>
      </c>
      <c r="C15" s="295" t="s">
        <v>332</v>
      </c>
      <c r="D15" s="296" t="s">
        <v>212</v>
      </c>
      <c r="E15" s="297">
        <v>6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/>
      <c r="K15" s="300">
        <f>E15*J15</f>
        <v>0</v>
      </c>
      <c r="O15" s="292">
        <v>2</v>
      </c>
      <c r="AA15" s="261">
        <v>12</v>
      </c>
      <c r="AB15" s="261">
        <v>0</v>
      </c>
      <c r="AC15" s="261">
        <v>74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12</v>
      </c>
      <c r="CB15" s="292">
        <v>0</v>
      </c>
    </row>
    <row r="16" spans="1:80" ht="22.5" x14ac:dyDescent="0.2">
      <c r="A16" s="293">
        <v>7</v>
      </c>
      <c r="B16" s="294" t="s">
        <v>259</v>
      </c>
      <c r="C16" s="295" t="s">
        <v>338</v>
      </c>
      <c r="D16" s="296" t="s">
        <v>212</v>
      </c>
      <c r="E16" s="297">
        <v>6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/>
      <c r="K16" s="300">
        <f>E16*J16</f>
        <v>0</v>
      </c>
      <c r="O16" s="292">
        <v>2</v>
      </c>
      <c r="AA16" s="261">
        <v>11</v>
      </c>
      <c r="AB16" s="261">
        <v>0</v>
      </c>
      <c r="AC16" s="261">
        <v>75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11</v>
      </c>
      <c r="CB16" s="292">
        <v>0</v>
      </c>
    </row>
    <row r="17" spans="1:80" x14ac:dyDescent="0.2">
      <c r="A17" s="293">
        <v>8</v>
      </c>
      <c r="B17" s="294" t="s">
        <v>224</v>
      </c>
      <c r="C17" s="295" t="s">
        <v>225</v>
      </c>
      <c r="D17" s="296" t="s">
        <v>226</v>
      </c>
      <c r="E17" s="297">
        <v>2.9906600000000001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/>
      <c r="K17" s="300">
        <f>E17*J17</f>
        <v>0</v>
      </c>
      <c r="O17" s="292">
        <v>2</v>
      </c>
      <c r="AA17" s="261">
        <v>8</v>
      </c>
      <c r="AB17" s="261">
        <v>0</v>
      </c>
      <c r="AC17" s="261">
        <v>3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8</v>
      </c>
      <c r="CB17" s="292">
        <v>0</v>
      </c>
    </row>
    <row r="18" spans="1:80" x14ac:dyDescent="0.2">
      <c r="A18" s="293">
        <v>9</v>
      </c>
      <c r="B18" s="294" t="s">
        <v>536</v>
      </c>
      <c r="C18" s="295" t="s">
        <v>537</v>
      </c>
      <c r="D18" s="296" t="s">
        <v>226</v>
      </c>
      <c r="E18" s="297">
        <v>2.9906600000000001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8</v>
      </c>
      <c r="AB18" s="261">
        <v>0</v>
      </c>
      <c r="AC18" s="261">
        <v>3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8</v>
      </c>
      <c r="CB18" s="292">
        <v>0</v>
      </c>
    </row>
    <row r="19" spans="1:80" x14ac:dyDescent="0.2">
      <c r="A19" s="293">
        <v>10</v>
      </c>
      <c r="B19" s="294" t="s">
        <v>227</v>
      </c>
      <c r="C19" s="295" t="s">
        <v>228</v>
      </c>
      <c r="D19" s="296" t="s">
        <v>226</v>
      </c>
      <c r="E19" s="297">
        <v>2.9906600000000001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8</v>
      </c>
      <c r="AB19" s="261">
        <v>1</v>
      </c>
      <c r="AC19" s="261">
        <v>3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8</v>
      </c>
      <c r="CB19" s="292">
        <v>1</v>
      </c>
    </row>
    <row r="20" spans="1:80" x14ac:dyDescent="0.2">
      <c r="A20" s="293">
        <v>11</v>
      </c>
      <c r="B20" s="294" t="s">
        <v>229</v>
      </c>
      <c r="C20" s="295" t="s">
        <v>230</v>
      </c>
      <c r="D20" s="296" t="s">
        <v>226</v>
      </c>
      <c r="E20" s="297">
        <v>29.906600000000001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8</v>
      </c>
      <c r="AB20" s="261">
        <v>1</v>
      </c>
      <c r="AC20" s="261">
        <v>3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8</v>
      </c>
      <c r="CB20" s="292">
        <v>1</v>
      </c>
    </row>
    <row r="21" spans="1:80" x14ac:dyDescent="0.2">
      <c r="A21" s="293">
        <v>12</v>
      </c>
      <c r="B21" s="294" t="s">
        <v>231</v>
      </c>
      <c r="C21" s="295" t="s">
        <v>232</v>
      </c>
      <c r="D21" s="296" t="s">
        <v>226</v>
      </c>
      <c r="E21" s="297">
        <v>2.9906600000000001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/>
      <c r="K21" s="300">
        <f>E21*J21</f>
        <v>0</v>
      </c>
      <c r="O21" s="292">
        <v>2</v>
      </c>
      <c r="AA21" s="261">
        <v>8</v>
      </c>
      <c r="AB21" s="261">
        <v>1</v>
      </c>
      <c r="AC21" s="261">
        <v>3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8</v>
      </c>
      <c r="CB21" s="292">
        <v>1</v>
      </c>
    </row>
    <row r="22" spans="1:80" x14ac:dyDescent="0.2">
      <c r="A22" s="293">
        <v>13</v>
      </c>
      <c r="B22" s="294" t="s">
        <v>233</v>
      </c>
      <c r="C22" s="295" t="s">
        <v>234</v>
      </c>
      <c r="D22" s="296" t="s">
        <v>226</v>
      </c>
      <c r="E22" s="297">
        <v>8.9719800000000003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1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1</v>
      </c>
    </row>
    <row r="23" spans="1:80" x14ac:dyDescent="0.2">
      <c r="A23" s="293">
        <v>14</v>
      </c>
      <c r="B23" s="294" t="s">
        <v>235</v>
      </c>
      <c r="C23" s="295" t="s">
        <v>236</v>
      </c>
      <c r="D23" s="296" t="s">
        <v>226</v>
      </c>
      <c r="E23" s="297">
        <v>2.9906600000000001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0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0</v>
      </c>
    </row>
    <row r="24" spans="1:80" x14ac:dyDescent="0.2">
      <c r="A24" s="302"/>
      <c r="B24" s="303" t="s">
        <v>101</v>
      </c>
      <c r="C24" s="304" t="s">
        <v>202</v>
      </c>
      <c r="D24" s="305"/>
      <c r="E24" s="306"/>
      <c r="F24" s="307"/>
      <c r="G24" s="308">
        <f>SUM(G11:G23)</f>
        <v>0</v>
      </c>
      <c r="H24" s="309"/>
      <c r="I24" s="310">
        <f>SUM(I11:I23)</f>
        <v>7.0199999999999999E-2</v>
      </c>
      <c r="J24" s="309"/>
      <c r="K24" s="310">
        <f>SUM(K11:K23)</f>
        <v>-2.9846599999999999</v>
      </c>
      <c r="O24" s="292">
        <v>4</v>
      </c>
      <c r="BA24" s="311">
        <f>SUM(BA11:BA23)</f>
        <v>0</v>
      </c>
      <c r="BB24" s="311">
        <f>SUM(BB11:BB23)</f>
        <v>0</v>
      </c>
      <c r="BC24" s="311">
        <f>SUM(BC11:BC23)</f>
        <v>0</v>
      </c>
      <c r="BD24" s="311">
        <f>SUM(BD11:BD23)</f>
        <v>0</v>
      </c>
      <c r="BE24" s="311">
        <f>SUM(BE11:BE23)</f>
        <v>0</v>
      </c>
    </row>
    <row r="25" spans="1:80" x14ac:dyDescent="0.2">
      <c r="A25" s="282" t="s">
        <v>97</v>
      </c>
      <c r="B25" s="283" t="s">
        <v>254</v>
      </c>
      <c r="C25" s="284" t="s">
        <v>255</v>
      </c>
      <c r="D25" s="285"/>
      <c r="E25" s="286"/>
      <c r="F25" s="286"/>
      <c r="G25" s="287"/>
      <c r="H25" s="288"/>
      <c r="I25" s="289"/>
      <c r="J25" s="290"/>
      <c r="K25" s="291"/>
      <c r="O25" s="292">
        <v>1</v>
      </c>
    </row>
    <row r="26" spans="1:80" x14ac:dyDescent="0.2">
      <c r="A26" s="293">
        <v>15</v>
      </c>
      <c r="B26" s="294" t="s">
        <v>339</v>
      </c>
      <c r="C26" s="295" t="s">
        <v>340</v>
      </c>
      <c r="D26" s="296" t="s">
        <v>116</v>
      </c>
      <c r="E26" s="297">
        <v>36.450000000000003</v>
      </c>
      <c r="F26" s="297">
        <v>0</v>
      </c>
      <c r="G26" s="298">
        <f>E26*F26</f>
        <v>0</v>
      </c>
      <c r="H26" s="299">
        <v>4.7499999999999999E-3</v>
      </c>
      <c r="I26" s="300">
        <f>E26*H26</f>
        <v>0.1731375</v>
      </c>
      <c r="J26" s="299">
        <v>0</v>
      </c>
      <c r="K26" s="300">
        <f>E26*J26</f>
        <v>0</v>
      </c>
      <c r="O26" s="292">
        <v>2</v>
      </c>
      <c r="AA26" s="261">
        <v>1</v>
      </c>
      <c r="AB26" s="261">
        <v>0</v>
      </c>
      <c r="AC26" s="261">
        <v>0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</v>
      </c>
      <c r="CB26" s="292">
        <v>0</v>
      </c>
    </row>
    <row r="27" spans="1:80" x14ac:dyDescent="0.2">
      <c r="A27" s="293">
        <v>16</v>
      </c>
      <c r="B27" s="294" t="s">
        <v>341</v>
      </c>
      <c r="C27" s="295" t="s">
        <v>342</v>
      </c>
      <c r="D27" s="296" t="s">
        <v>212</v>
      </c>
      <c r="E27" s="297">
        <v>1553</v>
      </c>
      <c r="F27" s="297">
        <v>0</v>
      </c>
      <c r="G27" s="298">
        <f>E27*F27</f>
        <v>0</v>
      </c>
      <c r="H27" s="299">
        <v>8.2799999999999992E-3</v>
      </c>
      <c r="I27" s="300">
        <f>E27*H27</f>
        <v>12.858839999999999</v>
      </c>
      <c r="J27" s="299">
        <v>0</v>
      </c>
      <c r="K27" s="300">
        <f>E27*J27</f>
        <v>0</v>
      </c>
      <c r="O27" s="292">
        <v>2</v>
      </c>
      <c r="AA27" s="261">
        <v>1</v>
      </c>
      <c r="AB27" s="261">
        <v>1</v>
      </c>
      <c r="AC27" s="261">
        <v>1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</v>
      </c>
      <c r="CB27" s="292">
        <v>1</v>
      </c>
    </row>
    <row r="28" spans="1:80" x14ac:dyDescent="0.2">
      <c r="A28" s="293">
        <v>17</v>
      </c>
      <c r="B28" s="294" t="s">
        <v>343</v>
      </c>
      <c r="C28" s="295" t="s">
        <v>344</v>
      </c>
      <c r="D28" s="296" t="s">
        <v>212</v>
      </c>
      <c r="E28" s="297">
        <v>1148</v>
      </c>
      <c r="F28" s="297">
        <v>0</v>
      </c>
      <c r="G28" s="298">
        <f>E28*F28</f>
        <v>0</v>
      </c>
      <c r="H28" s="299">
        <v>1.4999999999999999E-4</v>
      </c>
      <c r="I28" s="300">
        <f>E28*H28</f>
        <v>0.17219999999999999</v>
      </c>
      <c r="J28" s="299">
        <v>0</v>
      </c>
      <c r="K28" s="300">
        <f>E28*J28</f>
        <v>0</v>
      </c>
      <c r="O28" s="292">
        <v>2</v>
      </c>
      <c r="AA28" s="261">
        <v>1</v>
      </c>
      <c r="AB28" s="261">
        <v>1</v>
      </c>
      <c r="AC28" s="261">
        <v>1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</v>
      </c>
      <c r="CB28" s="292">
        <v>1</v>
      </c>
    </row>
    <row r="29" spans="1:80" x14ac:dyDescent="0.2">
      <c r="A29" s="302"/>
      <c r="B29" s="303" t="s">
        <v>101</v>
      </c>
      <c r="C29" s="304" t="s">
        <v>256</v>
      </c>
      <c r="D29" s="305"/>
      <c r="E29" s="306"/>
      <c r="F29" s="307"/>
      <c r="G29" s="308">
        <f>SUM(G25:G28)</f>
        <v>0</v>
      </c>
      <c r="H29" s="309"/>
      <c r="I29" s="310">
        <f>SUM(I25:I28)</f>
        <v>13.204177499999998</v>
      </c>
      <c r="J29" s="309"/>
      <c r="K29" s="310">
        <f>SUM(K25:K28)</f>
        <v>0</v>
      </c>
      <c r="O29" s="292">
        <v>4</v>
      </c>
      <c r="BA29" s="311">
        <f>SUM(BA25:BA28)</f>
        <v>0</v>
      </c>
      <c r="BB29" s="311">
        <f>SUM(BB25:BB28)</f>
        <v>0</v>
      </c>
      <c r="BC29" s="311">
        <f>SUM(BC25:BC28)</f>
        <v>0</v>
      </c>
      <c r="BD29" s="311">
        <f>SUM(BD25:BD28)</f>
        <v>0</v>
      </c>
      <c r="BE29" s="311">
        <f>SUM(BE25:BE28)</f>
        <v>0</v>
      </c>
    </row>
    <row r="30" spans="1:80" x14ac:dyDescent="0.2">
      <c r="A30" s="282" t="s">
        <v>97</v>
      </c>
      <c r="B30" s="283" t="s">
        <v>261</v>
      </c>
      <c r="C30" s="284" t="s">
        <v>262</v>
      </c>
      <c r="D30" s="285"/>
      <c r="E30" s="286"/>
      <c r="F30" s="286"/>
      <c r="G30" s="287"/>
      <c r="H30" s="288"/>
      <c r="I30" s="289"/>
      <c r="J30" s="290"/>
      <c r="K30" s="291"/>
      <c r="O30" s="292">
        <v>1</v>
      </c>
    </row>
    <row r="31" spans="1:80" x14ac:dyDescent="0.2">
      <c r="A31" s="293">
        <v>18</v>
      </c>
      <c r="B31" s="294" t="s">
        <v>345</v>
      </c>
      <c r="C31" s="295" t="s">
        <v>346</v>
      </c>
      <c r="D31" s="296" t="s">
        <v>226</v>
      </c>
      <c r="E31" s="297">
        <v>13.4984594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7</v>
      </c>
      <c r="AB31" s="261">
        <v>1</v>
      </c>
      <c r="AC31" s="261">
        <v>2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7</v>
      </c>
      <c r="CB31" s="292">
        <v>1</v>
      </c>
    </row>
    <row r="32" spans="1:80" x14ac:dyDescent="0.2">
      <c r="A32" s="302"/>
      <c r="B32" s="303" t="s">
        <v>101</v>
      </c>
      <c r="C32" s="304" t="s">
        <v>263</v>
      </c>
      <c r="D32" s="305"/>
      <c r="E32" s="306"/>
      <c r="F32" s="307"/>
      <c r="G32" s="308">
        <f>SUM(G30:G31)</f>
        <v>0</v>
      </c>
      <c r="H32" s="309"/>
      <c r="I32" s="310">
        <f>SUM(I30:I31)</f>
        <v>0</v>
      </c>
      <c r="J32" s="309"/>
      <c r="K32" s="310">
        <f>SUM(K30:K31)</f>
        <v>0</v>
      </c>
      <c r="O32" s="292">
        <v>4</v>
      </c>
      <c r="BA32" s="311">
        <f>SUM(BA30:BA31)</f>
        <v>0</v>
      </c>
      <c r="BB32" s="311">
        <f>SUM(BB30:BB31)</f>
        <v>0</v>
      </c>
      <c r="BC32" s="311">
        <f>SUM(BC30:BC31)</f>
        <v>0</v>
      </c>
      <c r="BD32" s="311">
        <f>SUM(BD30:BD31)</f>
        <v>0</v>
      </c>
      <c r="BE32" s="311">
        <f>SUM(BE30:BE31)</f>
        <v>0</v>
      </c>
    </row>
    <row r="33" spans="1:80" x14ac:dyDescent="0.2">
      <c r="A33" s="282" t="s">
        <v>97</v>
      </c>
      <c r="B33" s="283" t="s">
        <v>347</v>
      </c>
      <c r="C33" s="284" t="s">
        <v>348</v>
      </c>
      <c r="D33" s="285"/>
      <c r="E33" s="286"/>
      <c r="F33" s="286"/>
      <c r="G33" s="287"/>
      <c r="H33" s="288"/>
      <c r="I33" s="289"/>
      <c r="J33" s="290"/>
      <c r="K33" s="291"/>
      <c r="O33" s="292">
        <v>1</v>
      </c>
    </row>
    <row r="34" spans="1:80" ht="22.5" x14ac:dyDescent="0.2">
      <c r="A34" s="293">
        <v>19</v>
      </c>
      <c r="B34" s="294" t="s">
        <v>350</v>
      </c>
      <c r="C34" s="295" t="s">
        <v>351</v>
      </c>
      <c r="D34" s="296" t="s">
        <v>116</v>
      </c>
      <c r="E34" s="297">
        <v>836.7355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>
        <v>0</v>
      </c>
      <c r="K34" s="300">
        <f>E34*J34</f>
        <v>0</v>
      </c>
      <c r="O34" s="292">
        <v>2</v>
      </c>
      <c r="AA34" s="261">
        <v>1</v>
      </c>
      <c r="AB34" s="261">
        <v>7</v>
      </c>
      <c r="AC34" s="261">
        <v>7</v>
      </c>
      <c r="AZ34" s="261">
        <v>2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</v>
      </c>
      <c r="CB34" s="292">
        <v>7</v>
      </c>
    </row>
    <row r="35" spans="1:80" x14ac:dyDescent="0.2">
      <c r="A35" s="293">
        <v>20</v>
      </c>
      <c r="B35" s="294" t="s">
        <v>546</v>
      </c>
      <c r="C35" s="295" t="s">
        <v>547</v>
      </c>
      <c r="D35" s="296" t="s">
        <v>116</v>
      </c>
      <c r="E35" s="297">
        <v>20.522500000000001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>
        <v>-6.0000000000000001E-3</v>
      </c>
      <c r="K35" s="300">
        <f>E35*J35</f>
        <v>-0.12313500000000001</v>
      </c>
      <c r="O35" s="292">
        <v>2</v>
      </c>
      <c r="AA35" s="261">
        <v>1</v>
      </c>
      <c r="AB35" s="261">
        <v>7</v>
      </c>
      <c r="AC35" s="261">
        <v>7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</v>
      </c>
      <c r="CB35" s="292">
        <v>7</v>
      </c>
    </row>
    <row r="36" spans="1:80" x14ac:dyDescent="0.2">
      <c r="A36" s="293">
        <v>21</v>
      </c>
      <c r="B36" s="294" t="s">
        <v>352</v>
      </c>
      <c r="C36" s="295" t="s">
        <v>353</v>
      </c>
      <c r="D36" s="296" t="s">
        <v>116</v>
      </c>
      <c r="E36" s="297">
        <v>791.83249999999998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>
        <v>-0.01</v>
      </c>
      <c r="K36" s="300">
        <f>E36*J36</f>
        <v>-7.9183250000000003</v>
      </c>
      <c r="O36" s="292">
        <v>2</v>
      </c>
      <c r="AA36" s="261">
        <v>1</v>
      </c>
      <c r="AB36" s="261">
        <v>7</v>
      </c>
      <c r="AC36" s="261">
        <v>7</v>
      </c>
      <c r="AZ36" s="261">
        <v>2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</v>
      </c>
      <c r="CB36" s="292">
        <v>7</v>
      </c>
    </row>
    <row r="37" spans="1:80" x14ac:dyDescent="0.2">
      <c r="A37" s="293">
        <v>22</v>
      </c>
      <c r="B37" s="294" t="s">
        <v>354</v>
      </c>
      <c r="C37" s="295" t="s">
        <v>355</v>
      </c>
      <c r="D37" s="296" t="s">
        <v>116</v>
      </c>
      <c r="E37" s="297">
        <v>1255.8719000000001</v>
      </c>
      <c r="F37" s="297">
        <v>0</v>
      </c>
      <c r="G37" s="298">
        <f>E37*F37</f>
        <v>0</v>
      </c>
      <c r="H37" s="299">
        <v>3.5E-4</v>
      </c>
      <c r="I37" s="300">
        <f>E37*H37</f>
        <v>0.43955516500000003</v>
      </c>
      <c r="J37" s="299">
        <v>0</v>
      </c>
      <c r="K37" s="300">
        <f>E37*J37</f>
        <v>0</v>
      </c>
      <c r="O37" s="292">
        <v>2</v>
      </c>
      <c r="AA37" s="261">
        <v>1</v>
      </c>
      <c r="AB37" s="261">
        <v>7</v>
      </c>
      <c r="AC37" s="261">
        <v>7</v>
      </c>
      <c r="AZ37" s="261">
        <v>2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</v>
      </c>
      <c r="CB37" s="292">
        <v>7</v>
      </c>
    </row>
    <row r="38" spans="1:80" x14ac:dyDescent="0.2">
      <c r="A38" s="293">
        <v>23</v>
      </c>
      <c r="B38" s="294" t="s">
        <v>356</v>
      </c>
      <c r="C38" s="295" t="s">
        <v>357</v>
      </c>
      <c r="D38" s="296" t="s">
        <v>116</v>
      </c>
      <c r="E38" s="297">
        <v>120.3878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12</v>
      </c>
      <c r="AB38" s="261">
        <v>0</v>
      </c>
      <c r="AC38" s="261">
        <v>20</v>
      </c>
      <c r="AZ38" s="261">
        <v>2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0</v>
      </c>
    </row>
    <row r="39" spans="1:80" x14ac:dyDescent="0.2">
      <c r="A39" s="293">
        <v>24</v>
      </c>
      <c r="B39" s="294" t="s">
        <v>360</v>
      </c>
      <c r="C39" s="295" t="s">
        <v>361</v>
      </c>
      <c r="D39" s="296" t="s">
        <v>293</v>
      </c>
      <c r="E39" s="297">
        <v>184.08179999999999</v>
      </c>
      <c r="F39" s="297">
        <v>0</v>
      </c>
      <c r="G39" s="298">
        <f>E39*F39</f>
        <v>0</v>
      </c>
      <c r="H39" s="299">
        <v>8.0710000000000004E-2</v>
      </c>
      <c r="I39" s="300">
        <f>E39*H39</f>
        <v>14.857242078000001</v>
      </c>
      <c r="J39" s="299"/>
      <c r="K39" s="300">
        <f>E39*J39</f>
        <v>0</v>
      </c>
      <c r="O39" s="292">
        <v>2</v>
      </c>
      <c r="AA39" s="261">
        <v>3</v>
      </c>
      <c r="AB39" s="261">
        <v>7</v>
      </c>
      <c r="AC39" s="261">
        <v>11163150</v>
      </c>
      <c r="AZ39" s="261">
        <v>2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3</v>
      </c>
      <c r="CB39" s="292">
        <v>7</v>
      </c>
    </row>
    <row r="40" spans="1:80" ht="22.5" x14ac:dyDescent="0.2">
      <c r="A40" s="293">
        <v>25</v>
      </c>
      <c r="B40" s="294" t="s">
        <v>362</v>
      </c>
      <c r="C40" s="295" t="s">
        <v>363</v>
      </c>
      <c r="D40" s="296" t="s">
        <v>116</v>
      </c>
      <c r="E40" s="297">
        <v>446.13</v>
      </c>
      <c r="F40" s="297">
        <v>0</v>
      </c>
      <c r="G40" s="298">
        <f>E40*F40</f>
        <v>0</v>
      </c>
      <c r="H40" s="299">
        <v>4.4999999999999997E-3</v>
      </c>
      <c r="I40" s="300">
        <f>E40*H40</f>
        <v>2.0075849999999997</v>
      </c>
      <c r="J40" s="299"/>
      <c r="K40" s="300">
        <f>E40*J40</f>
        <v>0</v>
      </c>
      <c r="O40" s="292">
        <v>2</v>
      </c>
      <c r="AA40" s="261">
        <v>3</v>
      </c>
      <c r="AB40" s="261">
        <v>7</v>
      </c>
      <c r="AC40" s="261">
        <v>62833159</v>
      </c>
      <c r="AZ40" s="261">
        <v>2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3</v>
      </c>
      <c r="CB40" s="292">
        <v>7</v>
      </c>
    </row>
    <row r="41" spans="1:80" ht="22.5" x14ac:dyDescent="0.2">
      <c r="A41" s="293">
        <v>26</v>
      </c>
      <c r="B41" s="294" t="s">
        <v>364</v>
      </c>
      <c r="C41" s="295" t="s">
        <v>365</v>
      </c>
      <c r="D41" s="296" t="s">
        <v>116</v>
      </c>
      <c r="E41" s="297">
        <v>1043.7574999999999</v>
      </c>
      <c r="F41" s="297">
        <v>0</v>
      </c>
      <c r="G41" s="298">
        <f>E41*F41</f>
        <v>0</v>
      </c>
      <c r="H41" s="299">
        <v>6.0000000000000001E-3</v>
      </c>
      <c r="I41" s="300">
        <f>E41*H41</f>
        <v>6.2625449999999994</v>
      </c>
      <c r="J41" s="299"/>
      <c r="K41" s="300">
        <f>E41*J41</f>
        <v>0</v>
      </c>
      <c r="O41" s="292">
        <v>2</v>
      </c>
      <c r="AA41" s="261">
        <v>3</v>
      </c>
      <c r="AB41" s="261">
        <v>7</v>
      </c>
      <c r="AC41" s="261">
        <v>628522581</v>
      </c>
      <c r="AZ41" s="261">
        <v>2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3</v>
      </c>
      <c r="CB41" s="292">
        <v>7</v>
      </c>
    </row>
    <row r="42" spans="1:80" x14ac:dyDescent="0.2">
      <c r="A42" s="293">
        <v>27</v>
      </c>
      <c r="B42" s="294" t="s">
        <v>366</v>
      </c>
      <c r="C42" s="295" t="s">
        <v>367</v>
      </c>
      <c r="D42" s="296" t="s">
        <v>116</v>
      </c>
      <c r="E42" s="297">
        <v>132.42660000000001</v>
      </c>
      <c r="F42" s="297">
        <v>0</v>
      </c>
      <c r="G42" s="298">
        <f>E42*F42</f>
        <v>0</v>
      </c>
      <c r="H42" s="299">
        <v>3.8E-3</v>
      </c>
      <c r="I42" s="300">
        <f>E42*H42</f>
        <v>0.50322107999999999</v>
      </c>
      <c r="J42" s="299"/>
      <c r="K42" s="300">
        <f>E42*J42</f>
        <v>0</v>
      </c>
      <c r="O42" s="292">
        <v>2</v>
      </c>
      <c r="AA42" s="261">
        <v>3</v>
      </c>
      <c r="AB42" s="261">
        <v>7</v>
      </c>
      <c r="AC42" s="261">
        <v>62852268</v>
      </c>
      <c r="AZ42" s="261">
        <v>2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3</v>
      </c>
      <c r="CB42" s="292">
        <v>7</v>
      </c>
    </row>
    <row r="43" spans="1:80" x14ac:dyDescent="0.2">
      <c r="A43" s="293">
        <v>28</v>
      </c>
      <c r="B43" s="294" t="s">
        <v>368</v>
      </c>
      <c r="C43" s="295" t="s">
        <v>369</v>
      </c>
      <c r="D43" s="296" t="s">
        <v>12</v>
      </c>
      <c r="E43" s="297"/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7</v>
      </c>
      <c r="AB43" s="261">
        <v>1002</v>
      </c>
      <c r="AC43" s="261">
        <v>5</v>
      </c>
      <c r="AZ43" s="261">
        <v>2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7</v>
      </c>
      <c r="CB43" s="292">
        <v>1002</v>
      </c>
    </row>
    <row r="44" spans="1:80" x14ac:dyDescent="0.2">
      <c r="A44" s="293">
        <v>29</v>
      </c>
      <c r="B44" s="294" t="s">
        <v>224</v>
      </c>
      <c r="C44" s="295" t="s">
        <v>225</v>
      </c>
      <c r="D44" s="296" t="s">
        <v>226</v>
      </c>
      <c r="E44" s="297">
        <v>8.0414600000000007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8</v>
      </c>
      <c r="AB44" s="261">
        <v>0</v>
      </c>
      <c r="AC44" s="261">
        <v>3</v>
      </c>
      <c r="AZ44" s="261">
        <v>2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8</v>
      </c>
      <c r="CB44" s="292">
        <v>0</v>
      </c>
    </row>
    <row r="45" spans="1:80" x14ac:dyDescent="0.2">
      <c r="A45" s="293">
        <v>30</v>
      </c>
      <c r="B45" s="294" t="s">
        <v>536</v>
      </c>
      <c r="C45" s="295" t="s">
        <v>537</v>
      </c>
      <c r="D45" s="296" t="s">
        <v>226</v>
      </c>
      <c r="E45" s="297">
        <v>8.0414600000000007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8</v>
      </c>
      <c r="AB45" s="261">
        <v>0</v>
      </c>
      <c r="AC45" s="261">
        <v>3</v>
      </c>
      <c r="AZ45" s="261">
        <v>2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8</v>
      </c>
      <c r="CB45" s="292">
        <v>0</v>
      </c>
    </row>
    <row r="46" spans="1:80" x14ac:dyDescent="0.2">
      <c r="A46" s="293">
        <v>31</v>
      </c>
      <c r="B46" s="294" t="s">
        <v>227</v>
      </c>
      <c r="C46" s="295" t="s">
        <v>228</v>
      </c>
      <c r="D46" s="296" t="s">
        <v>226</v>
      </c>
      <c r="E46" s="297">
        <v>8.0414600000000007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8</v>
      </c>
      <c r="AB46" s="261">
        <v>1</v>
      </c>
      <c r="AC46" s="261">
        <v>3</v>
      </c>
      <c r="AZ46" s="261">
        <v>2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8</v>
      </c>
      <c r="CB46" s="292">
        <v>1</v>
      </c>
    </row>
    <row r="47" spans="1:80" x14ac:dyDescent="0.2">
      <c r="A47" s="293">
        <v>32</v>
      </c>
      <c r="B47" s="294" t="s">
        <v>229</v>
      </c>
      <c r="C47" s="295" t="s">
        <v>230</v>
      </c>
      <c r="D47" s="296" t="s">
        <v>226</v>
      </c>
      <c r="E47" s="297">
        <v>80.414599999999993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8</v>
      </c>
      <c r="AB47" s="261">
        <v>1</v>
      </c>
      <c r="AC47" s="261">
        <v>3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8</v>
      </c>
      <c r="CB47" s="292">
        <v>1</v>
      </c>
    </row>
    <row r="48" spans="1:80" x14ac:dyDescent="0.2">
      <c r="A48" s="293">
        <v>33</v>
      </c>
      <c r="B48" s="294" t="s">
        <v>231</v>
      </c>
      <c r="C48" s="295" t="s">
        <v>232</v>
      </c>
      <c r="D48" s="296" t="s">
        <v>226</v>
      </c>
      <c r="E48" s="297">
        <v>8.0414600000000007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8</v>
      </c>
      <c r="AB48" s="261">
        <v>1</v>
      </c>
      <c r="AC48" s="261">
        <v>3</v>
      </c>
      <c r="AZ48" s="261">
        <v>2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8</v>
      </c>
      <c r="CB48" s="292">
        <v>1</v>
      </c>
    </row>
    <row r="49" spans="1:80" x14ac:dyDescent="0.2">
      <c r="A49" s="293">
        <v>34</v>
      </c>
      <c r="B49" s="294" t="s">
        <v>233</v>
      </c>
      <c r="C49" s="295" t="s">
        <v>234</v>
      </c>
      <c r="D49" s="296" t="s">
        <v>226</v>
      </c>
      <c r="E49" s="297">
        <v>24.124379999999999</v>
      </c>
      <c r="F49" s="297">
        <v>0</v>
      </c>
      <c r="G49" s="298">
        <f>E49*F49</f>
        <v>0</v>
      </c>
      <c r="H49" s="299">
        <v>0</v>
      </c>
      <c r="I49" s="300">
        <f>E49*H49</f>
        <v>0</v>
      </c>
      <c r="J49" s="299"/>
      <c r="K49" s="300">
        <f>E49*J49</f>
        <v>0</v>
      </c>
      <c r="O49" s="292">
        <v>2</v>
      </c>
      <c r="AA49" s="261">
        <v>8</v>
      </c>
      <c r="AB49" s="261">
        <v>1</v>
      </c>
      <c r="AC49" s="261">
        <v>3</v>
      </c>
      <c r="AZ49" s="261">
        <v>2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8</v>
      </c>
      <c r="CB49" s="292">
        <v>1</v>
      </c>
    </row>
    <row r="50" spans="1:80" x14ac:dyDescent="0.2">
      <c r="A50" s="293">
        <v>35</v>
      </c>
      <c r="B50" s="294" t="s">
        <v>235</v>
      </c>
      <c r="C50" s="295" t="s">
        <v>236</v>
      </c>
      <c r="D50" s="296" t="s">
        <v>226</v>
      </c>
      <c r="E50" s="297">
        <v>8.0414600000000007</v>
      </c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/>
      <c r="K50" s="300">
        <f>E50*J50</f>
        <v>0</v>
      </c>
      <c r="O50" s="292">
        <v>2</v>
      </c>
      <c r="AA50" s="261">
        <v>8</v>
      </c>
      <c r="AB50" s="261">
        <v>0</v>
      </c>
      <c r="AC50" s="261">
        <v>3</v>
      </c>
      <c r="AZ50" s="261">
        <v>2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8</v>
      </c>
      <c r="CB50" s="292">
        <v>0</v>
      </c>
    </row>
    <row r="51" spans="1:80" x14ac:dyDescent="0.2">
      <c r="A51" s="302"/>
      <c r="B51" s="303" t="s">
        <v>101</v>
      </c>
      <c r="C51" s="304" t="s">
        <v>349</v>
      </c>
      <c r="D51" s="305"/>
      <c r="E51" s="306"/>
      <c r="F51" s="307"/>
      <c r="G51" s="308">
        <f>SUM(G33:G50)</f>
        <v>0</v>
      </c>
      <c r="H51" s="309"/>
      <c r="I51" s="310">
        <f>SUM(I33:I50)</f>
        <v>24.070148322999998</v>
      </c>
      <c r="J51" s="309"/>
      <c r="K51" s="310">
        <f>SUM(K33:K50)</f>
        <v>-8.0414600000000007</v>
      </c>
      <c r="O51" s="292">
        <v>4</v>
      </c>
      <c r="BA51" s="311">
        <f>SUM(BA33:BA50)</f>
        <v>0</v>
      </c>
      <c r="BB51" s="311">
        <f>SUM(BB33:BB50)</f>
        <v>0</v>
      </c>
      <c r="BC51" s="311">
        <f>SUM(BC33:BC50)</f>
        <v>0</v>
      </c>
      <c r="BD51" s="311">
        <f>SUM(BD33:BD50)</f>
        <v>0</v>
      </c>
      <c r="BE51" s="311">
        <f>SUM(BE33:BE50)</f>
        <v>0</v>
      </c>
    </row>
    <row r="52" spans="1:80" x14ac:dyDescent="0.2">
      <c r="A52" s="282" t="s">
        <v>97</v>
      </c>
      <c r="B52" s="283" t="s">
        <v>370</v>
      </c>
      <c r="C52" s="284" t="s">
        <v>371</v>
      </c>
      <c r="D52" s="285"/>
      <c r="E52" s="286"/>
      <c r="F52" s="286"/>
      <c r="G52" s="287"/>
      <c r="H52" s="288"/>
      <c r="I52" s="289"/>
      <c r="J52" s="290"/>
      <c r="K52" s="291"/>
      <c r="O52" s="292">
        <v>1</v>
      </c>
    </row>
    <row r="53" spans="1:80" x14ac:dyDescent="0.2">
      <c r="A53" s="293">
        <v>36</v>
      </c>
      <c r="B53" s="294" t="s">
        <v>548</v>
      </c>
      <c r="C53" s="295" t="s">
        <v>549</v>
      </c>
      <c r="D53" s="296" t="s">
        <v>116</v>
      </c>
      <c r="E53" s="297">
        <v>18.538</v>
      </c>
      <c r="F53" s="297">
        <v>0</v>
      </c>
      <c r="G53" s="298">
        <f>E53*F53</f>
        <v>0</v>
      </c>
      <c r="H53" s="299">
        <v>0</v>
      </c>
      <c r="I53" s="300">
        <f>E53*H53</f>
        <v>0</v>
      </c>
      <c r="J53" s="299">
        <v>-1.1000000000000001E-3</v>
      </c>
      <c r="K53" s="300">
        <f>E53*J53</f>
        <v>-2.0391800000000002E-2</v>
      </c>
      <c r="O53" s="292">
        <v>2</v>
      </c>
      <c r="AA53" s="261">
        <v>1</v>
      </c>
      <c r="AB53" s="261">
        <v>7</v>
      </c>
      <c r="AC53" s="261">
        <v>7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7</v>
      </c>
    </row>
    <row r="54" spans="1:80" ht="22.5" x14ac:dyDescent="0.2">
      <c r="A54" s="293">
        <v>37</v>
      </c>
      <c r="B54" s="294" t="s">
        <v>373</v>
      </c>
      <c r="C54" s="295" t="s">
        <v>374</v>
      </c>
      <c r="D54" s="296" t="s">
        <v>116</v>
      </c>
      <c r="E54" s="297">
        <v>770.70979999999997</v>
      </c>
      <c r="F54" s="297">
        <v>0</v>
      </c>
      <c r="G54" s="298">
        <f>E54*F54</f>
        <v>0</v>
      </c>
      <c r="H54" s="299">
        <v>3.1E-4</v>
      </c>
      <c r="I54" s="300">
        <f>E54*H54</f>
        <v>0.238920038</v>
      </c>
      <c r="J54" s="299">
        <v>0</v>
      </c>
      <c r="K54" s="300">
        <f>E54*J54</f>
        <v>0</v>
      </c>
      <c r="O54" s="292">
        <v>2</v>
      </c>
      <c r="AA54" s="261">
        <v>1</v>
      </c>
      <c r="AB54" s="261">
        <v>0</v>
      </c>
      <c r="AC54" s="261">
        <v>0</v>
      </c>
      <c r="AZ54" s="261">
        <v>2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</v>
      </c>
      <c r="CB54" s="292">
        <v>0</v>
      </c>
    </row>
    <row r="55" spans="1:80" x14ac:dyDescent="0.2">
      <c r="A55" s="293">
        <v>38</v>
      </c>
      <c r="B55" s="294" t="s">
        <v>375</v>
      </c>
      <c r="C55" s="295" t="s">
        <v>376</v>
      </c>
      <c r="D55" s="296" t="s">
        <v>116</v>
      </c>
      <c r="E55" s="297">
        <v>1576.6773000000001</v>
      </c>
      <c r="F55" s="297">
        <v>0</v>
      </c>
      <c r="G55" s="298">
        <f>E55*F55</f>
        <v>0</v>
      </c>
      <c r="H55" s="299">
        <v>1.16E-3</v>
      </c>
      <c r="I55" s="300">
        <f>E55*H55</f>
        <v>1.828945668</v>
      </c>
      <c r="J55" s="299">
        <v>0</v>
      </c>
      <c r="K55" s="300">
        <f>E55*J55</f>
        <v>0</v>
      </c>
      <c r="O55" s="292">
        <v>2</v>
      </c>
      <c r="AA55" s="261">
        <v>1</v>
      </c>
      <c r="AB55" s="261">
        <v>7</v>
      </c>
      <c r="AC55" s="261">
        <v>7</v>
      </c>
      <c r="AZ55" s="261">
        <v>2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</v>
      </c>
      <c r="CB55" s="292">
        <v>7</v>
      </c>
    </row>
    <row r="56" spans="1:80" ht="22.5" x14ac:dyDescent="0.2">
      <c r="A56" s="293">
        <v>39</v>
      </c>
      <c r="B56" s="294" t="s">
        <v>377</v>
      </c>
      <c r="C56" s="295" t="s">
        <v>378</v>
      </c>
      <c r="D56" s="296" t="s">
        <v>136</v>
      </c>
      <c r="E56" s="297">
        <v>139.34200000000001</v>
      </c>
      <c r="F56" s="297">
        <v>0</v>
      </c>
      <c r="G56" s="298">
        <f>E56*F56</f>
        <v>0</v>
      </c>
      <c r="H56" s="299">
        <v>4.0000000000000003E-5</v>
      </c>
      <c r="I56" s="300">
        <f>E56*H56</f>
        <v>5.573680000000001E-3</v>
      </c>
      <c r="J56" s="299">
        <v>0</v>
      </c>
      <c r="K56" s="300">
        <f>E56*J56</f>
        <v>0</v>
      </c>
      <c r="O56" s="292">
        <v>2</v>
      </c>
      <c r="AA56" s="261">
        <v>1</v>
      </c>
      <c r="AB56" s="261">
        <v>7</v>
      </c>
      <c r="AC56" s="261">
        <v>7</v>
      </c>
      <c r="AZ56" s="261">
        <v>2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</v>
      </c>
      <c r="CB56" s="292">
        <v>7</v>
      </c>
    </row>
    <row r="57" spans="1:80" x14ac:dyDescent="0.2">
      <c r="A57" s="293">
        <v>40</v>
      </c>
      <c r="B57" s="294" t="s">
        <v>379</v>
      </c>
      <c r="C57" s="295" t="s">
        <v>380</v>
      </c>
      <c r="D57" s="296" t="s">
        <v>116</v>
      </c>
      <c r="E57" s="297">
        <v>0.82499999999999996</v>
      </c>
      <c r="F57" s="297">
        <v>0</v>
      </c>
      <c r="G57" s="298">
        <f>E57*F57</f>
        <v>0</v>
      </c>
      <c r="H57" s="299">
        <v>4.2900000000000004E-3</v>
      </c>
      <c r="I57" s="300">
        <f>E57*H57</f>
        <v>3.5392500000000003E-3</v>
      </c>
      <c r="J57" s="299"/>
      <c r="K57" s="300">
        <f>E57*J57</f>
        <v>0</v>
      </c>
      <c r="O57" s="292">
        <v>2</v>
      </c>
      <c r="AA57" s="261">
        <v>12</v>
      </c>
      <c r="AB57" s="261">
        <v>0</v>
      </c>
      <c r="AC57" s="261">
        <v>68</v>
      </c>
      <c r="AZ57" s="261">
        <v>2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12</v>
      </c>
      <c r="CB57" s="292">
        <v>0</v>
      </c>
    </row>
    <row r="58" spans="1:80" ht="22.5" x14ac:dyDescent="0.2">
      <c r="A58" s="293">
        <v>41</v>
      </c>
      <c r="B58" s="294" t="s">
        <v>381</v>
      </c>
      <c r="C58" s="295" t="s">
        <v>382</v>
      </c>
      <c r="D58" s="296" t="s">
        <v>116</v>
      </c>
      <c r="E58" s="297">
        <v>828.971</v>
      </c>
      <c r="F58" s="297">
        <v>0</v>
      </c>
      <c r="G58" s="298">
        <f>E58*F58</f>
        <v>0</v>
      </c>
      <c r="H58" s="299">
        <v>7.7999999999999996E-3</v>
      </c>
      <c r="I58" s="300">
        <f>E58*H58</f>
        <v>6.4659737999999995</v>
      </c>
      <c r="J58" s="299"/>
      <c r="K58" s="300">
        <f>E58*J58</f>
        <v>0</v>
      </c>
      <c r="O58" s="292">
        <v>2</v>
      </c>
      <c r="AA58" s="261">
        <v>12</v>
      </c>
      <c r="AB58" s="261">
        <v>0</v>
      </c>
      <c r="AC58" s="261">
        <v>24</v>
      </c>
      <c r="AZ58" s="261">
        <v>2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12</v>
      </c>
      <c r="CB58" s="292">
        <v>0</v>
      </c>
    </row>
    <row r="59" spans="1:80" ht="22.5" x14ac:dyDescent="0.2">
      <c r="A59" s="293">
        <v>42</v>
      </c>
      <c r="B59" s="294" t="s">
        <v>550</v>
      </c>
      <c r="C59" s="295" t="s">
        <v>551</v>
      </c>
      <c r="D59" s="296" t="s">
        <v>116</v>
      </c>
      <c r="E59" s="297">
        <v>18.809799999999999</v>
      </c>
      <c r="F59" s="297">
        <v>0</v>
      </c>
      <c r="G59" s="298">
        <f>E59*F59</f>
        <v>0</v>
      </c>
      <c r="H59" s="299">
        <v>7.7999999999999996E-3</v>
      </c>
      <c r="I59" s="300">
        <f>E59*H59</f>
        <v>0.14671643999999998</v>
      </c>
      <c r="J59" s="299"/>
      <c r="K59" s="300">
        <f>E59*J59</f>
        <v>0</v>
      </c>
      <c r="O59" s="292">
        <v>2</v>
      </c>
      <c r="AA59" s="261">
        <v>12</v>
      </c>
      <c r="AB59" s="261">
        <v>0</v>
      </c>
      <c r="AC59" s="261">
        <v>101</v>
      </c>
      <c r="AZ59" s="261">
        <v>2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12</v>
      </c>
      <c r="CB59" s="292">
        <v>0</v>
      </c>
    </row>
    <row r="60" spans="1:80" ht="22.5" x14ac:dyDescent="0.2">
      <c r="A60" s="293">
        <v>43</v>
      </c>
      <c r="B60" s="294" t="s">
        <v>552</v>
      </c>
      <c r="C60" s="295" t="s">
        <v>553</v>
      </c>
      <c r="D60" s="296" t="s">
        <v>116</v>
      </c>
      <c r="E60" s="297">
        <v>1.0615000000000001</v>
      </c>
      <c r="F60" s="297">
        <v>0</v>
      </c>
      <c r="G60" s="298">
        <f>E60*F60</f>
        <v>0</v>
      </c>
      <c r="H60" s="299">
        <v>2.14E-3</v>
      </c>
      <c r="I60" s="300">
        <f>E60*H60</f>
        <v>2.2716100000000003E-3</v>
      </c>
      <c r="J60" s="299"/>
      <c r="K60" s="300">
        <f>E60*J60</f>
        <v>0</v>
      </c>
      <c r="O60" s="292">
        <v>2</v>
      </c>
      <c r="AA60" s="261">
        <v>12</v>
      </c>
      <c r="AB60" s="261">
        <v>0</v>
      </c>
      <c r="AC60" s="261">
        <v>102</v>
      </c>
      <c r="AZ60" s="261">
        <v>2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12</v>
      </c>
      <c r="CB60" s="292">
        <v>0</v>
      </c>
    </row>
    <row r="61" spans="1:80" x14ac:dyDescent="0.2">
      <c r="A61" s="293">
        <v>44</v>
      </c>
      <c r="B61" s="294" t="s">
        <v>383</v>
      </c>
      <c r="C61" s="295" t="s">
        <v>384</v>
      </c>
      <c r="D61" s="296" t="s">
        <v>116</v>
      </c>
      <c r="E61" s="297">
        <v>33.429000000000002</v>
      </c>
      <c r="F61" s="297">
        <v>0</v>
      </c>
      <c r="G61" s="298">
        <f>E61*F61</f>
        <v>0</v>
      </c>
      <c r="H61" s="299">
        <v>2.14E-3</v>
      </c>
      <c r="I61" s="300">
        <f>E61*H61</f>
        <v>7.1538060000000001E-2</v>
      </c>
      <c r="J61" s="299"/>
      <c r="K61" s="300">
        <f>E61*J61</f>
        <v>0</v>
      </c>
      <c r="O61" s="292">
        <v>2</v>
      </c>
      <c r="AA61" s="261">
        <v>12</v>
      </c>
      <c r="AB61" s="261">
        <v>0</v>
      </c>
      <c r="AC61" s="261">
        <v>25</v>
      </c>
      <c r="AZ61" s="261">
        <v>2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12</v>
      </c>
      <c r="CB61" s="292">
        <v>0</v>
      </c>
    </row>
    <row r="62" spans="1:80" x14ac:dyDescent="0.2">
      <c r="A62" s="293">
        <v>45</v>
      </c>
      <c r="B62" s="294" t="s">
        <v>554</v>
      </c>
      <c r="C62" s="295" t="s">
        <v>555</v>
      </c>
      <c r="D62" s="296" t="s">
        <v>116</v>
      </c>
      <c r="E62" s="297">
        <v>4.4398999999999997</v>
      </c>
      <c r="F62" s="297">
        <v>0</v>
      </c>
      <c r="G62" s="298">
        <f>E62*F62</f>
        <v>0</v>
      </c>
      <c r="H62" s="299">
        <v>2.14E-3</v>
      </c>
      <c r="I62" s="300">
        <f>E62*H62</f>
        <v>9.5013859999999988E-3</v>
      </c>
      <c r="J62" s="299"/>
      <c r="K62" s="300">
        <f>E62*J62</f>
        <v>0</v>
      </c>
      <c r="O62" s="292">
        <v>2</v>
      </c>
      <c r="AA62" s="261">
        <v>12</v>
      </c>
      <c r="AB62" s="261">
        <v>0</v>
      </c>
      <c r="AC62" s="261">
        <v>133</v>
      </c>
      <c r="AZ62" s="261">
        <v>2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12</v>
      </c>
      <c r="CB62" s="292">
        <v>0</v>
      </c>
    </row>
    <row r="63" spans="1:80" x14ac:dyDescent="0.2">
      <c r="A63" s="293">
        <v>46</v>
      </c>
      <c r="B63" s="294" t="s">
        <v>385</v>
      </c>
      <c r="C63" s="295" t="s">
        <v>386</v>
      </c>
      <c r="D63" s="296" t="s">
        <v>136</v>
      </c>
      <c r="E63" s="297">
        <v>153.27619999999999</v>
      </c>
      <c r="F63" s="297">
        <v>0</v>
      </c>
      <c r="G63" s="298">
        <f>E63*F63</f>
        <v>0</v>
      </c>
      <c r="H63" s="299">
        <v>5.9999999999999995E-4</v>
      </c>
      <c r="I63" s="300">
        <f>E63*H63</f>
        <v>9.1965719999999987E-2</v>
      </c>
      <c r="J63" s="299"/>
      <c r="K63" s="300">
        <f>E63*J63</f>
        <v>0</v>
      </c>
      <c r="O63" s="292">
        <v>2</v>
      </c>
      <c r="AA63" s="261">
        <v>12</v>
      </c>
      <c r="AB63" s="261">
        <v>0</v>
      </c>
      <c r="AC63" s="261">
        <v>26</v>
      </c>
      <c r="AZ63" s="261">
        <v>2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12</v>
      </c>
      <c r="CB63" s="292">
        <v>0</v>
      </c>
    </row>
    <row r="64" spans="1:80" x14ac:dyDescent="0.2">
      <c r="A64" s="293">
        <v>47</v>
      </c>
      <c r="B64" s="294" t="s">
        <v>387</v>
      </c>
      <c r="C64" s="295" t="s">
        <v>556</v>
      </c>
      <c r="D64" s="296" t="s">
        <v>116</v>
      </c>
      <c r="E64" s="297">
        <v>828.971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/>
      <c r="K64" s="300">
        <f>E64*J64</f>
        <v>0</v>
      </c>
      <c r="O64" s="292">
        <v>2</v>
      </c>
      <c r="AA64" s="261">
        <v>12</v>
      </c>
      <c r="AB64" s="261">
        <v>1</v>
      </c>
      <c r="AC64" s="261">
        <v>56</v>
      </c>
      <c r="AZ64" s="261">
        <v>2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12</v>
      </c>
      <c r="CB64" s="292">
        <v>1</v>
      </c>
    </row>
    <row r="65" spans="1:80" x14ac:dyDescent="0.2">
      <c r="A65" s="293">
        <v>48</v>
      </c>
      <c r="B65" s="294" t="s">
        <v>389</v>
      </c>
      <c r="C65" s="295" t="s">
        <v>390</v>
      </c>
      <c r="D65" s="296" t="s">
        <v>116</v>
      </c>
      <c r="E65" s="297">
        <v>36.647599999999997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/>
      <c r="K65" s="300">
        <f>E65*J65</f>
        <v>0</v>
      </c>
      <c r="O65" s="292">
        <v>2</v>
      </c>
      <c r="AA65" s="261">
        <v>12</v>
      </c>
      <c r="AB65" s="261">
        <v>1</v>
      </c>
      <c r="AC65" s="261">
        <v>63</v>
      </c>
      <c r="AZ65" s="261">
        <v>2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12</v>
      </c>
      <c r="CB65" s="292">
        <v>1</v>
      </c>
    </row>
    <row r="66" spans="1:80" x14ac:dyDescent="0.2">
      <c r="A66" s="293">
        <v>49</v>
      </c>
      <c r="B66" s="294" t="s">
        <v>391</v>
      </c>
      <c r="C66" s="295" t="s">
        <v>392</v>
      </c>
      <c r="D66" s="296" t="s">
        <v>116</v>
      </c>
      <c r="E66" s="297">
        <v>828.971</v>
      </c>
      <c r="F66" s="297">
        <v>0</v>
      </c>
      <c r="G66" s="298">
        <f>E66*F66</f>
        <v>0</v>
      </c>
      <c r="H66" s="299">
        <v>0</v>
      </c>
      <c r="I66" s="300">
        <f>E66*H66</f>
        <v>0</v>
      </c>
      <c r="J66" s="299"/>
      <c r="K66" s="300">
        <f>E66*J66</f>
        <v>0</v>
      </c>
      <c r="O66" s="292">
        <v>2</v>
      </c>
      <c r="AA66" s="261">
        <v>12</v>
      </c>
      <c r="AB66" s="261">
        <v>1</v>
      </c>
      <c r="AC66" s="261">
        <v>119</v>
      </c>
      <c r="AZ66" s="261">
        <v>2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12</v>
      </c>
      <c r="CB66" s="292">
        <v>1</v>
      </c>
    </row>
    <row r="67" spans="1:80" x14ac:dyDescent="0.2">
      <c r="A67" s="293">
        <v>50</v>
      </c>
      <c r="B67" s="294" t="s">
        <v>393</v>
      </c>
      <c r="C67" s="295" t="s">
        <v>394</v>
      </c>
      <c r="D67" s="296" t="s">
        <v>12</v>
      </c>
      <c r="E67" s="297"/>
      <c r="F67" s="297">
        <v>0</v>
      </c>
      <c r="G67" s="298">
        <f>E67*F67</f>
        <v>0</v>
      </c>
      <c r="H67" s="299">
        <v>0</v>
      </c>
      <c r="I67" s="300">
        <f>E67*H67</f>
        <v>0</v>
      </c>
      <c r="J67" s="299"/>
      <c r="K67" s="300">
        <f>E67*J67</f>
        <v>0</v>
      </c>
      <c r="O67" s="292">
        <v>2</v>
      </c>
      <c r="AA67" s="261">
        <v>7</v>
      </c>
      <c r="AB67" s="261">
        <v>1002</v>
      </c>
      <c r="AC67" s="261">
        <v>5</v>
      </c>
      <c r="AZ67" s="261">
        <v>2</v>
      </c>
      <c r="BA67" s="261">
        <f>IF(AZ67=1,G67,0)</f>
        <v>0</v>
      </c>
      <c r="BB67" s="261">
        <f>IF(AZ67=2,G67,0)</f>
        <v>0</v>
      </c>
      <c r="BC67" s="261">
        <f>IF(AZ67=3,G67,0)</f>
        <v>0</v>
      </c>
      <c r="BD67" s="261">
        <f>IF(AZ67=4,G67,0)</f>
        <v>0</v>
      </c>
      <c r="BE67" s="261">
        <f>IF(AZ67=5,G67,0)</f>
        <v>0</v>
      </c>
      <c r="CA67" s="292">
        <v>7</v>
      </c>
      <c r="CB67" s="292">
        <v>1002</v>
      </c>
    </row>
    <row r="68" spans="1:80" x14ac:dyDescent="0.2">
      <c r="A68" s="293">
        <v>51</v>
      </c>
      <c r="B68" s="294" t="s">
        <v>224</v>
      </c>
      <c r="C68" s="295" t="s">
        <v>225</v>
      </c>
      <c r="D68" s="296" t="s">
        <v>226</v>
      </c>
      <c r="E68" s="297">
        <v>2.0391800000000002E-2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/>
      <c r="K68" s="300">
        <f>E68*J68</f>
        <v>0</v>
      </c>
      <c r="O68" s="292">
        <v>2</v>
      </c>
      <c r="AA68" s="261">
        <v>8</v>
      </c>
      <c r="AB68" s="261">
        <v>0</v>
      </c>
      <c r="AC68" s="261">
        <v>3</v>
      </c>
      <c r="AZ68" s="261">
        <v>2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8</v>
      </c>
      <c r="CB68" s="292">
        <v>0</v>
      </c>
    </row>
    <row r="69" spans="1:80" x14ac:dyDescent="0.2">
      <c r="A69" s="293">
        <v>52</v>
      </c>
      <c r="B69" s="294" t="s">
        <v>536</v>
      </c>
      <c r="C69" s="295" t="s">
        <v>537</v>
      </c>
      <c r="D69" s="296" t="s">
        <v>226</v>
      </c>
      <c r="E69" s="297">
        <v>2.0391800000000002E-2</v>
      </c>
      <c r="F69" s="297">
        <v>0</v>
      </c>
      <c r="G69" s="298">
        <f>E69*F69</f>
        <v>0</v>
      </c>
      <c r="H69" s="299">
        <v>0</v>
      </c>
      <c r="I69" s="300">
        <f>E69*H69</f>
        <v>0</v>
      </c>
      <c r="J69" s="299"/>
      <c r="K69" s="300">
        <f>E69*J69</f>
        <v>0</v>
      </c>
      <c r="O69" s="292">
        <v>2</v>
      </c>
      <c r="AA69" s="261">
        <v>8</v>
      </c>
      <c r="AB69" s="261">
        <v>0</v>
      </c>
      <c r="AC69" s="261">
        <v>3</v>
      </c>
      <c r="AZ69" s="261">
        <v>2</v>
      </c>
      <c r="BA69" s="261">
        <f>IF(AZ69=1,G69,0)</f>
        <v>0</v>
      </c>
      <c r="BB69" s="261">
        <f>IF(AZ69=2,G69,0)</f>
        <v>0</v>
      </c>
      <c r="BC69" s="261">
        <f>IF(AZ69=3,G69,0)</f>
        <v>0</v>
      </c>
      <c r="BD69" s="261">
        <f>IF(AZ69=4,G69,0)</f>
        <v>0</v>
      </c>
      <c r="BE69" s="261">
        <f>IF(AZ69=5,G69,0)</f>
        <v>0</v>
      </c>
      <c r="CA69" s="292">
        <v>8</v>
      </c>
      <c r="CB69" s="292">
        <v>0</v>
      </c>
    </row>
    <row r="70" spans="1:80" x14ac:dyDescent="0.2">
      <c r="A70" s="293">
        <v>53</v>
      </c>
      <c r="B70" s="294" t="s">
        <v>227</v>
      </c>
      <c r="C70" s="295" t="s">
        <v>228</v>
      </c>
      <c r="D70" s="296" t="s">
        <v>226</v>
      </c>
      <c r="E70" s="297">
        <v>2.0391800000000002E-2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/>
      <c r="K70" s="300">
        <f>E70*J70</f>
        <v>0</v>
      </c>
      <c r="O70" s="292">
        <v>2</v>
      </c>
      <c r="AA70" s="261">
        <v>8</v>
      </c>
      <c r="AB70" s="261">
        <v>1</v>
      </c>
      <c r="AC70" s="261">
        <v>3</v>
      </c>
      <c r="AZ70" s="261">
        <v>2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8</v>
      </c>
      <c r="CB70" s="292">
        <v>1</v>
      </c>
    </row>
    <row r="71" spans="1:80" x14ac:dyDescent="0.2">
      <c r="A71" s="293">
        <v>54</v>
      </c>
      <c r="B71" s="294" t="s">
        <v>229</v>
      </c>
      <c r="C71" s="295" t="s">
        <v>230</v>
      </c>
      <c r="D71" s="296" t="s">
        <v>226</v>
      </c>
      <c r="E71" s="297">
        <v>0.20391799999999999</v>
      </c>
      <c r="F71" s="297">
        <v>0</v>
      </c>
      <c r="G71" s="298">
        <f>E71*F71</f>
        <v>0</v>
      </c>
      <c r="H71" s="299">
        <v>0</v>
      </c>
      <c r="I71" s="300">
        <f>E71*H71</f>
        <v>0</v>
      </c>
      <c r="J71" s="299"/>
      <c r="K71" s="300">
        <f>E71*J71</f>
        <v>0</v>
      </c>
      <c r="O71" s="292">
        <v>2</v>
      </c>
      <c r="AA71" s="261">
        <v>8</v>
      </c>
      <c r="AB71" s="261">
        <v>1</v>
      </c>
      <c r="AC71" s="261">
        <v>3</v>
      </c>
      <c r="AZ71" s="261">
        <v>2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8</v>
      </c>
      <c r="CB71" s="292">
        <v>1</v>
      </c>
    </row>
    <row r="72" spans="1:80" x14ac:dyDescent="0.2">
      <c r="A72" s="293">
        <v>55</v>
      </c>
      <c r="B72" s="294" t="s">
        <v>231</v>
      </c>
      <c r="C72" s="295" t="s">
        <v>232</v>
      </c>
      <c r="D72" s="296" t="s">
        <v>226</v>
      </c>
      <c r="E72" s="297">
        <v>2.0391800000000002E-2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/>
      <c r="K72" s="300">
        <f>E72*J72</f>
        <v>0</v>
      </c>
      <c r="O72" s="292">
        <v>2</v>
      </c>
      <c r="AA72" s="261">
        <v>8</v>
      </c>
      <c r="AB72" s="261">
        <v>1</v>
      </c>
      <c r="AC72" s="261">
        <v>3</v>
      </c>
      <c r="AZ72" s="261">
        <v>2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8</v>
      </c>
      <c r="CB72" s="292">
        <v>1</v>
      </c>
    </row>
    <row r="73" spans="1:80" x14ac:dyDescent="0.2">
      <c r="A73" s="293">
        <v>56</v>
      </c>
      <c r="B73" s="294" t="s">
        <v>233</v>
      </c>
      <c r="C73" s="295" t="s">
        <v>234</v>
      </c>
      <c r="D73" s="296" t="s">
        <v>226</v>
      </c>
      <c r="E73" s="297">
        <v>6.1175399999999998E-2</v>
      </c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/>
      <c r="K73" s="300">
        <f>E73*J73</f>
        <v>0</v>
      </c>
      <c r="O73" s="292">
        <v>2</v>
      </c>
      <c r="AA73" s="261">
        <v>8</v>
      </c>
      <c r="AB73" s="261">
        <v>1</v>
      </c>
      <c r="AC73" s="261">
        <v>3</v>
      </c>
      <c r="AZ73" s="261">
        <v>2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8</v>
      </c>
      <c r="CB73" s="292">
        <v>1</v>
      </c>
    </row>
    <row r="74" spans="1:80" x14ac:dyDescent="0.2">
      <c r="A74" s="293">
        <v>57</v>
      </c>
      <c r="B74" s="294" t="s">
        <v>557</v>
      </c>
      <c r="C74" s="295" t="s">
        <v>558</v>
      </c>
      <c r="D74" s="296" t="s">
        <v>226</v>
      </c>
      <c r="E74" s="297">
        <v>2.0391800000000002E-2</v>
      </c>
      <c r="F74" s="297">
        <v>0</v>
      </c>
      <c r="G74" s="298">
        <f>E74*F74</f>
        <v>0</v>
      </c>
      <c r="H74" s="299">
        <v>0</v>
      </c>
      <c r="I74" s="300">
        <f>E74*H74</f>
        <v>0</v>
      </c>
      <c r="J74" s="299"/>
      <c r="K74" s="300">
        <f>E74*J74</f>
        <v>0</v>
      </c>
      <c r="O74" s="292">
        <v>2</v>
      </c>
      <c r="AA74" s="261">
        <v>8</v>
      </c>
      <c r="AB74" s="261">
        <v>1</v>
      </c>
      <c r="AC74" s="261">
        <v>3</v>
      </c>
      <c r="AZ74" s="261">
        <v>2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8</v>
      </c>
      <c r="CB74" s="292">
        <v>1</v>
      </c>
    </row>
    <row r="75" spans="1:80" x14ac:dyDescent="0.2">
      <c r="A75" s="302"/>
      <c r="B75" s="303" t="s">
        <v>101</v>
      </c>
      <c r="C75" s="304" t="s">
        <v>372</v>
      </c>
      <c r="D75" s="305"/>
      <c r="E75" s="306"/>
      <c r="F75" s="307"/>
      <c r="G75" s="308">
        <f>SUM(G52:G74)</f>
        <v>0</v>
      </c>
      <c r="H75" s="309"/>
      <c r="I75" s="310">
        <f>SUM(I52:I74)</f>
        <v>8.8649456519999994</v>
      </c>
      <c r="J75" s="309"/>
      <c r="K75" s="310">
        <f>SUM(K52:K74)</f>
        <v>-2.0391800000000002E-2</v>
      </c>
      <c r="O75" s="292">
        <v>4</v>
      </c>
      <c r="BA75" s="311">
        <f>SUM(BA52:BA74)</f>
        <v>0</v>
      </c>
      <c r="BB75" s="311">
        <f>SUM(BB52:BB74)</f>
        <v>0</v>
      </c>
      <c r="BC75" s="311">
        <f>SUM(BC52:BC74)</f>
        <v>0</v>
      </c>
      <c r="BD75" s="311">
        <f>SUM(BD52:BD74)</f>
        <v>0</v>
      </c>
      <c r="BE75" s="311">
        <f>SUM(BE52:BE74)</f>
        <v>0</v>
      </c>
    </row>
    <row r="76" spans="1:80" x14ac:dyDescent="0.2">
      <c r="A76" s="282" t="s">
        <v>97</v>
      </c>
      <c r="B76" s="283" t="s">
        <v>395</v>
      </c>
      <c r="C76" s="284" t="s">
        <v>396</v>
      </c>
      <c r="D76" s="285"/>
      <c r="E76" s="286"/>
      <c r="F76" s="286"/>
      <c r="G76" s="287"/>
      <c r="H76" s="288"/>
      <c r="I76" s="289"/>
      <c r="J76" s="290"/>
      <c r="K76" s="291"/>
      <c r="O76" s="292">
        <v>1</v>
      </c>
    </row>
    <row r="77" spans="1:80" x14ac:dyDescent="0.2">
      <c r="A77" s="293">
        <v>58</v>
      </c>
      <c r="B77" s="294" t="s">
        <v>398</v>
      </c>
      <c r="C77" s="295" t="s">
        <v>399</v>
      </c>
      <c r="D77" s="296" t="s">
        <v>136</v>
      </c>
      <c r="E77" s="297">
        <v>3.85</v>
      </c>
      <c r="F77" s="297">
        <v>0</v>
      </c>
      <c r="G77" s="298">
        <f>E77*F77</f>
        <v>0</v>
      </c>
      <c r="H77" s="299">
        <v>0</v>
      </c>
      <c r="I77" s="300">
        <f>E77*H77</f>
        <v>0</v>
      </c>
      <c r="J77" s="299">
        <v>-1.4919999999999999E-2</v>
      </c>
      <c r="K77" s="300">
        <f>E77*J77</f>
        <v>-5.7442E-2</v>
      </c>
      <c r="O77" s="292">
        <v>2</v>
      </c>
      <c r="AA77" s="261">
        <v>1</v>
      </c>
      <c r="AB77" s="261">
        <v>0</v>
      </c>
      <c r="AC77" s="261">
        <v>0</v>
      </c>
      <c r="AZ77" s="261">
        <v>2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1</v>
      </c>
      <c r="CB77" s="292">
        <v>0</v>
      </c>
    </row>
    <row r="78" spans="1:80" x14ac:dyDescent="0.2">
      <c r="A78" s="293">
        <v>59</v>
      </c>
      <c r="B78" s="294" t="s">
        <v>400</v>
      </c>
      <c r="C78" s="295" t="s">
        <v>401</v>
      </c>
      <c r="D78" s="296" t="s">
        <v>212</v>
      </c>
      <c r="E78" s="297">
        <v>3</v>
      </c>
      <c r="F78" s="297">
        <v>0</v>
      </c>
      <c r="G78" s="298">
        <f>E78*F78</f>
        <v>0</v>
      </c>
      <c r="H78" s="299">
        <v>0</v>
      </c>
      <c r="I78" s="300">
        <f>E78*H78</f>
        <v>0</v>
      </c>
      <c r="J78" s="299">
        <v>-2.0109999999999999E-2</v>
      </c>
      <c r="K78" s="300">
        <f>E78*J78</f>
        <v>-6.0329999999999995E-2</v>
      </c>
      <c r="O78" s="292">
        <v>2</v>
      </c>
      <c r="AA78" s="261">
        <v>1</v>
      </c>
      <c r="AB78" s="261">
        <v>7</v>
      </c>
      <c r="AC78" s="261">
        <v>7</v>
      </c>
      <c r="AZ78" s="261">
        <v>2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1</v>
      </c>
      <c r="CB78" s="292">
        <v>7</v>
      </c>
    </row>
    <row r="79" spans="1:80" x14ac:dyDescent="0.2">
      <c r="A79" s="293">
        <v>60</v>
      </c>
      <c r="B79" s="294" t="s">
        <v>402</v>
      </c>
      <c r="C79" s="295" t="s">
        <v>403</v>
      </c>
      <c r="D79" s="296" t="s">
        <v>212</v>
      </c>
      <c r="E79" s="297">
        <v>3</v>
      </c>
      <c r="F79" s="297">
        <v>0</v>
      </c>
      <c r="G79" s="298">
        <f>E79*F79</f>
        <v>0</v>
      </c>
      <c r="H79" s="299">
        <v>1.4E-3</v>
      </c>
      <c r="I79" s="300">
        <f>E79*H79</f>
        <v>4.1999999999999997E-3</v>
      </c>
      <c r="J79" s="299">
        <v>0</v>
      </c>
      <c r="K79" s="300">
        <f>E79*J79</f>
        <v>0</v>
      </c>
      <c r="O79" s="292">
        <v>2</v>
      </c>
      <c r="AA79" s="261">
        <v>1</v>
      </c>
      <c r="AB79" s="261">
        <v>7</v>
      </c>
      <c r="AC79" s="261">
        <v>7</v>
      </c>
      <c r="AZ79" s="261">
        <v>2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1</v>
      </c>
      <c r="CB79" s="292">
        <v>7</v>
      </c>
    </row>
    <row r="80" spans="1:80" x14ac:dyDescent="0.2">
      <c r="A80" s="293">
        <v>61</v>
      </c>
      <c r="B80" s="294" t="s">
        <v>404</v>
      </c>
      <c r="C80" s="295" t="s">
        <v>405</v>
      </c>
      <c r="D80" s="296" t="s">
        <v>100</v>
      </c>
      <c r="E80" s="297">
        <v>3</v>
      </c>
      <c r="F80" s="297">
        <v>0</v>
      </c>
      <c r="G80" s="298">
        <f>E80*F80</f>
        <v>0</v>
      </c>
      <c r="H80" s="299">
        <v>0</v>
      </c>
      <c r="I80" s="300">
        <f>E80*H80</f>
        <v>0</v>
      </c>
      <c r="J80" s="299"/>
      <c r="K80" s="300">
        <f>E80*J80</f>
        <v>0</v>
      </c>
      <c r="O80" s="292">
        <v>2</v>
      </c>
      <c r="AA80" s="261">
        <v>12</v>
      </c>
      <c r="AB80" s="261">
        <v>0</v>
      </c>
      <c r="AC80" s="261">
        <v>28</v>
      </c>
      <c r="AZ80" s="261">
        <v>2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12</v>
      </c>
      <c r="CB80" s="292">
        <v>0</v>
      </c>
    </row>
    <row r="81" spans="1:80" x14ac:dyDescent="0.2">
      <c r="A81" s="293">
        <v>62</v>
      </c>
      <c r="B81" s="294" t="s">
        <v>406</v>
      </c>
      <c r="C81" s="295" t="s">
        <v>407</v>
      </c>
      <c r="D81" s="296" t="s">
        <v>12</v>
      </c>
      <c r="E81" s="297"/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7</v>
      </c>
      <c r="AB81" s="261">
        <v>1002</v>
      </c>
      <c r="AC81" s="261">
        <v>5</v>
      </c>
      <c r="AZ81" s="261">
        <v>2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7</v>
      </c>
      <c r="CB81" s="292">
        <v>1002</v>
      </c>
    </row>
    <row r="82" spans="1:80" x14ac:dyDescent="0.2">
      <c r="A82" s="293">
        <v>63</v>
      </c>
      <c r="B82" s="294" t="s">
        <v>224</v>
      </c>
      <c r="C82" s="295" t="s">
        <v>225</v>
      </c>
      <c r="D82" s="296" t="s">
        <v>226</v>
      </c>
      <c r="E82" s="297">
        <v>0.117772</v>
      </c>
      <c r="F82" s="297">
        <v>0</v>
      </c>
      <c r="G82" s="298">
        <f>E82*F82</f>
        <v>0</v>
      </c>
      <c r="H82" s="299">
        <v>0</v>
      </c>
      <c r="I82" s="300">
        <f>E82*H82</f>
        <v>0</v>
      </c>
      <c r="J82" s="299"/>
      <c r="K82" s="300">
        <f>E82*J82</f>
        <v>0</v>
      </c>
      <c r="O82" s="292">
        <v>2</v>
      </c>
      <c r="AA82" s="261">
        <v>8</v>
      </c>
      <c r="AB82" s="261">
        <v>0</v>
      </c>
      <c r="AC82" s="261">
        <v>3</v>
      </c>
      <c r="AZ82" s="261">
        <v>2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8</v>
      </c>
      <c r="CB82" s="292">
        <v>0</v>
      </c>
    </row>
    <row r="83" spans="1:80" x14ac:dyDescent="0.2">
      <c r="A83" s="293">
        <v>64</v>
      </c>
      <c r="B83" s="294" t="s">
        <v>536</v>
      </c>
      <c r="C83" s="295" t="s">
        <v>537</v>
      </c>
      <c r="D83" s="296" t="s">
        <v>226</v>
      </c>
      <c r="E83" s="297">
        <v>0.117772</v>
      </c>
      <c r="F83" s="297">
        <v>0</v>
      </c>
      <c r="G83" s="298">
        <f>E83*F83</f>
        <v>0</v>
      </c>
      <c r="H83" s="299">
        <v>0</v>
      </c>
      <c r="I83" s="300">
        <f>E83*H83</f>
        <v>0</v>
      </c>
      <c r="J83" s="299"/>
      <c r="K83" s="300">
        <f>E83*J83</f>
        <v>0</v>
      </c>
      <c r="O83" s="292">
        <v>2</v>
      </c>
      <c r="AA83" s="261">
        <v>8</v>
      </c>
      <c r="AB83" s="261">
        <v>0</v>
      </c>
      <c r="AC83" s="261">
        <v>3</v>
      </c>
      <c r="AZ83" s="261">
        <v>2</v>
      </c>
      <c r="BA83" s="261">
        <f>IF(AZ83=1,G83,0)</f>
        <v>0</v>
      </c>
      <c r="BB83" s="261">
        <f>IF(AZ83=2,G83,0)</f>
        <v>0</v>
      </c>
      <c r="BC83" s="261">
        <f>IF(AZ83=3,G83,0)</f>
        <v>0</v>
      </c>
      <c r="BD83" s="261">
        <f>IF(AZ83=4,G83,0)</f>
        <v>0</v>
      </c>
      <c r="BE83" s="261">
        <f>IF(AZ83=5,G83,0)</f>
        <v>0</v>
      </c>
      <c r="CA83" s="292">
        <v>8</v>
      </c>
      <c r="CB83" s="292">
        <v>0</v>
      </c>
    </row>
    <row r="84" spans="1:80" x14ac:dyDescent="0.2">
      <c r="A84" s="293">
        <v>65</v>
      </c>
      <c r="B84" s="294" t="s">
        <v>227</v>
      </c>
      <c r="C84" s="295" t="s">
        <v>228</v>
      </c>
      <c r="D84" s="296" t="s">
        <v>226</v>
      </c>
      <c r="E84" s="297">
        <v>0.117772</v>
      </c>
      <c r="F84" s="297">
        <v>0</v>
      </c>
      <c r="G84" s="298">
        <f>E84*F84</f>
        <v>0</v>
      </c>
      <c r="H84" s="299">
        <v>0</v>
      </c>
      <c r="I84" s="300">
        <f>E84*H84</f>
        <v>0</v>
      </c>
      <c r="J84" s="299"/>
      <c r="K84" s="300">
        <f>E84*J84</f>
        <v>0</v>
      </c>
      <c r="O84" s="292">
        <v>2</v>
      </c>
      <c r="AA84" s="261">
        <v>8</v>
      </c>
      <c r="AB84" s="261">
        <v>1</v>
      </c>
      <c r="AC84" s="261">
        <v>3</v>
      </c>
      <c r="AZ84" s="261">
        <v>2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8</v>
      </c>
      <c r="CB84" s="292">
        <v>1</v>
      </c>
    </row>
    <row r="85" spans="1:80" x14ac:dyDescent="0.2">
      <c r="A85" s="293">
        <v>66</v>
      </c>
      <c r="B85" s="294" t="s">
        <v>229</v>
      </c>
      <c r="C85" s="295" t="s">
        <v>230</v>
      </c>
      <c r="D85" s="296" t="s">
        <v>226</v>
      </c>
      <c r="E85" s="297">
        <v>1.1777200000000001</v>
      </c>
      <c r="F85" s="297">
        <v>0</v>
      </c>
      <c r="G85" s="298">
        <f>E85*F85</f>
        <v>0</v>
      </c>
      <c r="H85" s="299">
        <v>0</v>
      </c>
      <c r="I85" s="300">
        <f>E85*H85</f>
        <v>0</v>
      </c>
      <c r="J85" s="299"/>
      <c r="K85" s="300">
        <f>E85*J85</f>
        <v>0</v>
      </c>
      <c r="O85" s="292">
        <v>2</v>
      </c>
      <c r="AA85" s="261">
        <v>8</v>
      </c>
      <c r="AB85" s="261">
        <v>1</v>
      </c>
      <c r="AC85" s="261">
        <v>3</v>
      </c>
      <c r="AZ85" s="261">
        <v>2</v>
      </c>
      <c r="BA85" s="261">
        <f>IF(AZ85=1,G85,0)</f>
        <v>0</v>
      </c>
      <c r="BB85" s="261">
        <f>IF(AZ85=2,G85,0)</f>
        <v>0</v>
      </c>
      <c r="BC85" s="261">
        <f>IF(AZ85=3,G85,0)</f>
        <v>0</v>
      </c>
      <c r="BD85" s="261">
        <f>IF(AZ85=4,G85,0)</f>
        <v>0</v>
      </c>
      <c r="BE85" s="261">
        <f>IF(AZ85=5,G85,0)</f>
        <v>0</v>
      </c>
      <c r="CA85" s="292">
        <v>8</v>
      </c>
      <c r="CB85" s="292">
        <v>1</v>
      </c>
    </row>
    <row r="86" spans="1:80" x14ac:dyDescent="0.2">
      <c r="A86" s="293">
        <v>67</v>
      </c>
      <c r="B86" s="294" t="s">
        <v>231</v>
      </c>
      <c r="C86" s="295" t="s">
        <v>232</v>
      </c>
      <c r="D86" s="296" t="s">
        <v>226</v>
      </c>
      <c r="E86" s="297">
        <v>0.117772</v>
      </c>
      <c r="F86" s="297">
        <v>0</v>
      </c>
      <c r="G86" s="298">
        <f>E86*F86</f>
        <v>0</v>
      </c>
      <c r="H86" s="299">
        <v>0</v>
      </c>
      <c r="I86" s="300">
        <f>E86*H86</f>
        <v>0</v>
      </c>
      <c r="J86" s="299"/>
      <c r="K86" s="300">
        <f>E86*J86</f>
        <v>0</v>
      </c>
      <c r="O86" s="292">
        <v>2</v>
      </c>
      <c r="AA86" s="261">
        <v>8</v>
      </c>
      <c r="AB86" s="261">
        <v>1</v>
      </c>
      <c r="AC86" s="261">
        <v>3</v>
      </c>
      <c r="AZ86" s="261">
        <v>2</v>
      </c>
      <c r="BA86" s="261">
        <f>IF(AZ86=1,G86,0)</f>
        <v>0</v>
      </c>
      <c r="BB86" s="261">
        <f>IF(AZ86=2,G86,0)</f>
        <v>0</v>
      </c>
      <c r="BC86" s="261">
        <f>IF(AZ86=3,G86,0)</f>
        <v>0</v>
      </c>
      <c r="BD86" s="261">
        <f>IF(AZ86=4,G86,0)</f>
        <v>0</v>
      </c>
      <c r="BE86" s="261">
        <f>IF(AZ86=5,G86,0)</f>
        <v>0</v>
      </c>
      <c r="CA86" s="292">
        <v>8</v>
      </c>
      <c r="CB86" s="292">
        <v>1</v>
      </c>
    </row>
    <row r="87" spans="1:80" x14ac:dyDescent="0.2">
      <c r="A87" s="293">
        <v>68</v>
      </c>
      <c r="B87" s="294" t="s">
        <v>233</v>
      </c>
      <c r="C87" s="295" t="s">
        <v>234</v>
      </c>
      <c r="D87" s="296" t="s">
        <v>226</v>
      </c>
      <c r="E87" s="297">
        <v>0.35331600000000002</v>
      </c>
      <c r="F87" s="297">
        <v>0</v>
      </c>
      <c r="G87" s="298">
        <f>E87*F87</f>
        <v>0</v>
      </c>
      <c r="H87" s="299">
        <v>0</v>
      </c>
      <c r="I87" s="300">
        <f>E87*H87</f>
        <v>0</v>
      </c>
      <c r="J87" s="299"/>
      <c r="K87" s="300">
        <f>E87*J87</f>
        <v>0</v>
      </c>
      <c r="O87" s="292">
        <v>2</v>
      </c>
      <c r="AA87" s="261">
        <v>8</v>
      </c>
      <c r="AB87" s="261">
        <v>1</v>
      </c>
      <c r="AC87" s="261">
        <v>3</v>
      </c>
      <c r="AZ87" s="261">
        <v>2</v>
      </c>
      <c r="BA87" s="261">
        <f>IF(AZ87=1,G87,0)</f>
        <v>0</v>
      </c>
      <c r="BB87" s="261">
        <f>IF(AZ87=2,G87,0)</f>
        <v>0</v>
      </c>
      <c r="BC87" s="261">
        <f>IF(AZ87=3,G87,0)</f>
        <v>0</v>
      </c>
      <c r="BD87" s="261">
        <f>IF(AZ87=4,G87,0)</f>
        <v>0</v>
      </c>
      <c r="BE87" s="261">
        <f>IF(AZ87=5,G87,0)</f>
        <v>0</v>
      </c>
      <c r="CA87" s="292">
        <v>8</v>
      </c>
      <c r="CB87" s="292">
        <v>1</v>
      </c>
    </row>
    <row r="88" spans="1:80" x14ac:dyDescent="0.2">
      <c r="A88" s="293">
        <v>69</v>
      </c>
      <c r="B88" s="294" t="s">
        <v>235</v>
      </c>
      <c r="C88" s="295" t="s">
        <v>236</v>
      </c>
      <c r="D88" s="296" t="s">
        <v>226</v>
      </c>
      <c r="E88" s="297">
        <v>0.117772</v>
      </c>
      <c r="F88" s="297">
        <v>0</v>
      </c>
      <c r="G88" s="298">
        <f>E88*F88</f>
        <v>0</v>
      </c>
      <c r="H88" s="299">
        <v>0</v>
      </c>
      <c r="I88" s="300">
        <f>E88*H88</f>
        <v>0</v>
      </c>
      <c r="J88" s="299"/>
      <c r="K88" s="300">
        <f>E88*J88</f>
        <v>0</v>
      </c>
      <c r="O88" s="292">
        <v>2</v>
      </c>
      <c r="AA88" s="261">
        <v>8</v>
      </c>
      <c r="AB88" s="261">
        <v>0</v>
      </c>
      <c r="AC88" s="261">
        <v>3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8</v>
      </c>
      <c r="CB88" s="292">
        <v>0</v>
      </c>
    </row>
    <row r="89" spans="1:80" x14ac:dyDescent="0.2">
      <c r="A89" s="302"/>
      <c r="B89" s="303" t="s">
        <v>101</v>
      </c>
      <c r="C89" s="304" t="s">
        <v>397</v>
      </c>
      <c r="D89" s="305"/>
      <c r="E89" s="306"/>
      <c r="F89" s="307"/>
      <c r="G89" s="308">
        <f>SUM(G76:G88)</f>
        <v>0</v>
      </c>
      <c r="H89" s="309"/>
      <c r="I89" s="310">
        <f>SUM(I76:I88)</f>
        <v>4.1999999999999997E-3</v>
      </c>
      <c r="J89" s="309"/>
      <c r="K89" s="310">
        <f>SUM(K76:K88)</f>
        <v>-0.11777199999999999</v>
      </c>
      <c r="O89" s="292">
        <v>4</v>
      </c>
      <c r="BA89" s="311">
        <f>SUM(BA76:BA88)</f>
        <v>0</v>
      </c>
      <c r="BB89" s="311">
        <f>SUM(BB76:BB88)</f>
        <v>0</v>
      </c>
      <c r="BC89" s="311">
        <f>SUM(BC76:BC88)</f>
        <v>0</v>
      </c>
      <c r="BD89" s="311">
        <f>SUM(BD76:BD88)</f>
        <v>0</v>
      </c>
      <c r="BE89" s="311">
        <f>SUM(BE76:BE88)</f>
        <v>0</v>
      </c>
    </row>
    <row r="90" spans="1:80" x14ac:dyDescent="0.2">
      <c r="A90" s="282" t="s">
        <v>97</v>
      </c>
      <c r="B90" s="283" t="s">
        <v>408</v>
      </c>
      <c r="C90" s="284" t="s">
        <v>409</v>
      </c>
      <c r="D90" s="285"/>
      <c r="E90" s="286"/>
      <c r="F90" s="286"/>
      <c r="G90" s="287"/>
      <c r="H90" s="288"/>
      <c r="I90" s="289"/>
      <c r="J90" s="290"/>
      <c r="K90" s="291"/>
      <c r="O90" s="292">
        <v>1</v>
      </c>
    </row>
    <row r="91" spans="1:80" x14ac:dyDescent="0.2">
      <c r="A91" s="293">
        <v>70</v>
      </c>
      <c r="B91" s="294" t="s">
        <v>411</v>
      </c>
      <c r="C91" s="295" t="s">
        <v>412</v>
      </c>
      <c r="D91" s="296" t="s">
        <v>136</v>
      </c>
      <c r="E91" s="297">
        <v>1917.444</v>
      </c>
      <c r="F91" s="297">
        <v>0</v>
      </c>
      <c r="G91" s="298">
        <f>E91*F91</f>
        <v>0</v>
      </c>
      <c r="H91" s="299">
        <v>0</v>
      </c>
      <c r="I91" s="300">
        <f>E91*H91</f>
        <v>0</v>
      </c>
      <c r="J91" s="299">
        <v>-1.4E-2</v>
      </c>
      <c r="K91" s="300">
        <f>E91*J91</f>
        <v>-26.844215999999999</v>
      </c>
      <c r="O91" s="292">
        <v>2</v>
      </c>
      <c r="AA91" s="261">
        <v>1</v>
      </c>
      <c r="AB91" s="261">
        <v>7</v>
      </c>
      <c r="AC91" s="261">
        <v>7</v>
      </c>
      <c r="AZ91" s="261">
        <v>2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1</v>
      </c>
      <c r="CB91" s="292">
        <v>7</v>
      </c>
    </row>
    <row r="92" spans="1:80" x14ac:dyDescent="0.2">
      <c r="A92" s="293">
        <v>71</v>
      </c>
      <c r="B92" s="294" t="s">
        <v>413</v>
      </c>
      <c r="C92" s="295" t="s">
        <v>414</v>
      </c>
      <c r="D92" s="296" t="s">
        <v>116</v>
      </c>
      <c r="E92" s="297">
        <v>818.03800000000001</v>
      </c>
      <c r="F92" s="297">
        <v>0</v>
      </c>
      <c r="G92" s="298">
        <f>E92*F92</f>
        <v>0</v>
      </c>
      <c r="H92" s="299">
        <v>0</v>
      </c>
      <c r="I92" s="300">
        <f>E92*H92</f>
        <v>0</v>
      </c>
      <c r="J92" s="299">
        <v>-1.4999999999999999E-2</v>
      </c>
      <c r="K92" s="300">
        <f>E92*J92</f>
        <v>-12.270569999999999</v>
      </c>
      <c r="O92" s="292">
        <v>2</v>
      </c>
      <c r="AA92" s="261">
        <v>1</v>
      </c>
      <c r="AB92" s="261">
        <v>7</v>
      </c>
      <c r="AC92" s="261">
        <v>7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1</v>
      </c>
      <c r="CB92" s="292">
        <v>7</v>
      </c>
    </row>
    <row r="93" spans="1:80" x14ac:dyDescent="0.2">
      <c r="A93" s="293">
        <v>72</v>
      </c>
      <c r="B93" s="294" t="s">
        <v>415</v>
      </c>
      <c r="C93" s="295" t="s">
        <v>559</v>
      </c>
      <c r="D93" s="296" t="s">
        <v>116</v>
      </c>
      <c r="E93" s="297">
        <v>67.247500000000002</v>
      </c>
      <c r="F93" s="297">
        <v>0</v>
      </c>
      <c r="G93" s="298">
        <f>E93*F93</f>
        <v>0</v>
      </c>
      <c r="H93" s="299">
        <v>8.0000000000000007E-5</v>
      </c>
      <c r="I93" s="300">
        <f>E93*H93</f>
        <v>5.3798000000000006E-3</v>
      </c>
      <c r="J93" s="299">
        <v>0</v>
      </c>
      <c r="K93" s="300">
        <f>E93*J93</f>
        <v>0</v>
      </c>
      <c r="O93" s="292">
        <v>2</v>
      </c>
      <c r="AA93" s="261">
        <v>1</v>
      </c>
      <c r="AB93" s="261">
        <v>7</v>
      </c>
      <c r="AC93" s="261">
        <v>7</v>
      </c>
      <c r="AZ93" s="261">
        <v>2</v>
      </c>
      <c r="BA93" s="261">
        <f>IF(AZ93=1,G93,0)</f>
        <v>0</v>
      </c>
      <c r="BB93" s="261">
        <f>IF(AZ93=2,G93,0)</f>
        <v>0</v>
      </c>
      <c r="BC93" s="261">
        <f>IF(AZ93=3,G93,0)</f>
        <v>0</v>
      </c>
      <c r="BD93" s="261">
        <f>IF(AZ93=4,G93,0)</f>
        <v>0</v>
      </c>
      <c r="BE93" s="261">
        <f>IF(AZ93=5,G93,0)</f>
        <v>0</v>
      </c>
      <c r="CA93" s="292">
        <v>1</v>
      </c>
      <c r="CB93" s="292">
        <v>7</v>
      </c>
    </row>
    <row r="94" spans="1:80" x14ac:dyDescent="0.2">
      <c r="A94" s="293">
        <v>73</v>
      </c>
      <c r="B94" s="294" t="s">
        <v>417</v>
      </c>
      <c r="C94" s="295" t="s">
        <v>418</v>
      </c>
      <c r="D94" s="296" t="s">
        <v>116</v>
      </c>
      <c r="E94" s="297">
        <v>73.972300000000004</v>
      </c>
      <c r="F94" s="297">
        <v>0</v>
      </c>
      <c r="G94" s="298">
        <f>E94*F94</f>
        <v>0</v>
      </c>
      <c r="H94" s="299">
        <v>1.2999999999999999E-2</v>
      </c>
      <c r="I94" s="300">
        <f>E94*H94</f>
        <v>0.96163989999999999</v>
      </c>
      <c r="J94" s="299"/>
      <c r="K94" s="300">
        <f>E94*J94</f>
        <v>0</v>
      </c>
      <c r="O94" s="292">
        <v>2</v>
      </c>
      <c r="AA94" s="261">
        <v>3</v>
      </c>
      <c r="AB94" s="261">
        <v>7</v>
      </c>
      <c r="AC94" s="261">
        <v>60725016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3</v>
      </c>
      <c r="CB94" s="292">
        <v>7</v>
      </c>
    </row>
    <row r="95" spans="1:80" x14ac:dyDescent="0.2">
      <c r="A95" s="293">
        <v>74</v>
      </c>
      <c r="B95" s="294" t="s">
        <v>224</v>
      </c>
      <c r="C95" s="295" t="s">
        <v>225</v>
      </c>
      <c r="D95" s="296" t="s">
        <v>226</v>
      </c>
      <c r="E95" s="297">
        <v>39.114786000000002</v>
      </c>
      <c r="F95" s="297">
        <v>0</v>
      </c>
      <c r="G95" s="298">
        <f>E95*F95</f>
        <v>0</v>
      </c>
      <c r="H95" s="299">
        <v>0</v>
      </c>
      <c r="I95" s="300">
        <f>E95*H95</f>
        <v>0</v>
      </c>
      <c r="J95" s="299"/>
      <c r="K95" s="300">
        <f>E95*J95</f>
        <v>0</v>
      </c>
      <c r="O95" s="292">
        <v>2</v>
      </c>
      <c r="AA95" s="261">
        <v>8</v>
      </c>
      <c r="AB95" s="261">
        <v>0</v>
      </c>
      <c r="AC95" s="261">
        <v>3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8</v>
      </c>
      <c r="CB95" s="292">
        <v>0</v>
      </c>
    </row>
    <row r="96" spans="1:80" x14ac:dyDescent="0.2">
      <c r="A96" s="293">
        <v>75</v>
      </c>
      <c r="B96" s="294" t="s">
        <v>536</v>
      </c>
      <c r="C96" s="295" t="s">
        <v>537</v>
      </c>
      <c r="D96" s="296" t="s">
        <v>226</v>
      </c>
      <c r="E96" s="297">
        <v>39.114786000000002</v>
      </c>
      <c r="F96" s="297">
        <v>0</v>
      </c>
      <c r="G96" s="298">
        <f>E96*F96</f>
        <v>0</v>
      </c>
      <c r="H96" s="299">
        <v>0</v>
      </c>
      <c r="I96" s="300">
        <f>E96*H96</f>
        <v>0</v>
      </c>
      <c r="J96" s="299"/>
      <c r="K96" s="300">
        <f>E96*J96</f>
        <v>0</v>
      </c>
      <c r="O96" s="292">
        <v>2</v>
      </c>
      <c r="AA96" s="261">
        <v>8</v>
      </c>
      <c r="AB96" s="261">
        <v>0</v>
      </c>
      <c r="AC96" s="261">
        <v>3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8</v>
      </c>
      <c r="CB96" s="292">
        <v>0</v>
      </c>
    </row>
    <row r="97" spans="1:80" x14ac:dyDescent="0.2">
      <c r="A97" s="293">
        <v>76</v>
      </c>
      <c r="B97" s="294" t="s">
        <v>227</v>
      </c>
      <c r="C97" s="295" t="s">
        <v>228</v>
      </c>
      <c r="D97" s="296" t="s">
        <v>226</v>
      </c>
      <c r="E97" s="297">
        <v>39.114786000000002</v>
      </c>
      <c r="F97" s="297">
        <v>0</v>
      </c>
      <c r="G97" s="298">
        <f>E97*F97</f>
        <v>0</v>
      </c>
      <c r="H97" s="299">
        <v>0</v>
      </c>
      <c r="I97" s="300">
        <f>E97*H97</f>
        <v>0</v>
      </c>
      <c r="J97" s="299"/>
      <c r="K97" s="300">
        <f>E97*J97</f>
        <v>0</v>
      </c>
      <c r="O97" s="292">
        <v>2</v>
      </c>
      <c r="AA97" s="261">
        <v>8</v>
      </c>
      <c r="AB97" s="261">
        <v>1</v>
      </c>
      <c r="AC97" s="261">
        <v>3</v>
      </c>
      <c r="AZ97" s="261">
        <v>2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8</v>
      </c>
      <c r="CB97" s="292">
        <v>1</v>
      </c>
    </row>
    <row r="98" spans="1:80" x14ac:dyDescent="0.2">
      <c r="A98" s="293">
        <v>77</v>
      </c>
      <c r="B98" s="294" t="s">
        <v>229</v>
      </c>
      <c r="C98" s="295" t="s">
        <v>230</v>
      </c>
      <c r="D98" s="296" t="s">
        <v>226</v>
      </c>
      <c r="E98" s="297">
        <v>391.14785999999998</v>
      </c>
      <c r="F98" s="297">
        <v>0</v>
      </c>
      <c r="G98" s="298">
        <f>E98*F98</f>
        <v>0</v>
      </c>
      <c r="H98" s="299">
        <v>0</v>
      </c>
      <c r="I98" s="300">
        <f>E98*H98</f>
        <v>0</v>
      </c>
      <c r="J98" s="299"/>
      <c r="K98" s="300">
        <f>E98*J98</f>
        <v>0</v>
      </c>
      <c r="O98" s="292">
        <v>2</v>
      </c>
      <c r="AA98" s="261">
        <v>8</v>
      </c>
      <c r="AB98" s="261">
        <v>1</v>
      </c>
      <c r="AC98" s="261">
        <v>3</v>
      </c>
      <c r="AZ98" s="261">
        <v>2</v>
      </c>
      <c r="BA98" s="261">
        <f>IF(AZ98=1,G98,0)</f>
        <v>0</v>
      </c>
      <c r="BB98" s="261">
        <f>IF(AZ98=2,G98,0)</f>
        <v>0</v>
      </c>
      <c r="BC98" s="261">
        <f>IF(AZ98=3,G98,0)</f>
        <v>0</v>
      </c>
      <c r="BD98" s="261">
        <f>IF(AZ98=4,G98,0)</f>
        <v>0</v>
      </c>
      <c r="BE98" s="261">
        <f>IF(AZ98=5,G98,0)</f>
        <v>0</v>
      </c>
      <c r="CA98" s="292">
        <v>8</v>
      </c>
      <c r="CB98" s="292">
        <v>1</v>
      </c>
    </row>
    <row r="99" spans="1:80" x14ac:dyDescent="0.2">
      <c r="A99" s="293">
        <v>78</v>
      </c>
      <c r="B99" s="294" t="s">
        <v>231</v>
      </c>
      <c r="C99" s="295" t="s">
        <v>232</v>
      </c>
      <c r="D99" s="296" t="s">
        <v>226</v>
      </c>
      <c r="E99" s="297">
        <v>39.114786000000002</v>
      </c>
      <c r="F99" s="297">
        <v>0</v>
      </c>
      <c r="G99" s="298">
        <f>E99*F99</f>
        <v>0</v>
      </c>
      <c r="H99" s="299">
        <v>0</v>
      </c>
      <c r="I99" s="300">
        <f>E99*H99</f>
        <v>0</v>
      </c>
      <c r="J99" s="299"/>
      <c r="K99" s="300">
        <f>E99*J99</f>
        <v>0</v>
      </c>
      <c r="O99" s="292">
        <v>2</v>
      </c>
      <c r="AA99" s="261">
        <v>8</v>
      </c>
      <c r="AB99" s="261">
        <v>1</v>
      </c>
      <c r="AC99" s="261">
        <v>3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8</v>
      </c>
      <c r="CB99" s="292">
        <v>1</v>
      </c>
    </row>
    <row r="100" spans="1:80" x14ac:dyDescent="0.2">
      <c r="A100" s="293">
        <v>79</v>
      </c>
      <c r="B100" s="294" t="s">
        <v>233</v>
      </c>
      <c r="C100" s="295" t="s">
        <v>234</v>
      </c>
      <c r="D100" s="296" t="s">
        <v>226</v>
      </c>
      <c r="E100" s="297">
        <v>117.344358</v>
      </c>
      <c r="F100" s="297">
        <v>0</v>
      </c>
      <c r="G100" s="298">
        <f>E100*F100</f>
        <v>0</v>
      </c>
      <c r="H100" s="299">
        <v>0</v>
      </c>
      <c r="I100" s="300">
        <f>E100*H100</f>
        <v>0</v>
      </c>
      <c r="J100" s="299"/>
      <c r="K100" s="300">
        <f>E100*J100</f>
        <v>0</v>
      </c>
      <c r="O100" s="292">
        <v>2</v>
      </c>
      <c r="AA100" s="261">
        <v>8</v>
      </c>
      <c r="AB100" s="261">
        <v>1</v>
      </c>
      <c r="AC100" s="261">
        <v>3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8</v>
      </c>
      <c r="CB100" s="292">
        <v>1</v>
      </c>
    </row>
    <row r="101" spans="1:80" x14ac:dyDescent="0.2">
      <c r="A101" s="302"/>
      <c r="B101" s="303" t="s">
        <v>101</v>
      </c>
      <c r="C101" s="304" t="s">
        <v>410</v>
      </c>
      <c r="D101" s="305"/>
      <c r="E101" s="306"/>
      <c r="F101" s="307"/>
      <c r="G101" s="308">
        <f>SUM(G90:G100)</f>
        <v>0</v>
      </c>
      <c r="H101" s="309"/>
      <c r="I101" s="310">
        <f>SUM(I90:I100)</f>
        <v>0.96701970000000004</v>
      </c>
      <c r="J101" s="309"/>
      <c r="K101" s="310">
        <f>SUM(K90:K100)</f>
        <v>-39.114785999999995</v>
      </c>
      <c r="O101" s="292">
        <v>4</v>
      </c>
      <c r="BA101" s="311">
        <f>SUM(BA90:BA100)</f>
        <v>0</v>
      </c>
      <c r="BB101" s="311">
        <f>SUM(BB90:BB100)</f>
        <v>0</v>
      </c>
      <c r="BC101" s="311">
        <f>SUM(BC90:BC100)</f>
        <v>0</v>
      </c>
      <c r="BD101" s="311">
        <f>SUM(BD90:BD100)</f>
        <v>0</v>
      </c>
      <c r="BE101" s="311">
        <f>SUM(BE90:BE100)</f>
        <v>0</v>
      </c>
    </row>
    <row r="102" spans="1:80" x14ac:dyDescent="0.2">
      <c r="A102" s="282" t="s">
        <v>97</v>
      </c>
      <c r="B102" s="283" t="s">
        <v>275</v>
      </c>
      <c r="C102" s="284" t="s">
        <v>276</v>
      </c>
      <c r="D102" s="285"/>
      <c r="E102" s="286"/>
      <c r="F102" s="286"/>
      <c r="G102" s="287"/>
      <c r="H102" s="288"/>
      <c r="I102" s="289"/>
      <c r="J102" s="290"/>
      <c r="K102" s="291"/>
      <c r="O102" s="292">
        <v>1</v>
      </c>
    </row>
    <row r="103" spans="1:80" x14ac:dyDescent="0.2">
      <c r="A103" s="293">
        <v>80</v>
      </c>
      <c r="B103" s="294" t="s">
        <v>421</v>
      </c>
      <c r="C103" s="295" t="s">
        <v>422</v>
      </c>
      <c r="D103" s="296" t="s">
        <v>116</v>
      </c>
      <c r="E103" s="297">
        <v>1.4750000000000001</v>
      </c>
      <c r="F103" s="297">
        <v>0</v>
      </c>
      <c r="G103" s="298">
        <f>E103*F103</f>
        <v>0</v>
      </c>
      <c r="H103" s="299">
        <v>0</v>
      </c>
      <c r="I103" s="300">
        <f>E103*H103</f>
        <v>0</v>
      </c>
      <c r="J103" s="299">
        <v>-7.3200000000000001E-3</v>
      </c>
      <c r="K103" s="300">
        <f>E103*J103</f>
        <v>-1.0797000000000001E-2</v>
      </c>
      <c r="O103" s="292">
        <v>2</v>
      </c>
      <c r="AA103" s="261">
        <v>1</v>
      </c>
      <c r="AB103" s="261">
        <v>7</v>
      </c>
      <c r="AC103" s="261">
        <v>7</v>
      </c>
      <c r="AZ103" s="261">
        <v>2</v>
      </c>
      <c r="BA103" s="261">
        <f>IF(AZ103=1,G103,0)</f>
        <v>0</v>
      </c>
      <c r="BB103" s="261">
        <f>IF(AZ103=2,G103,0)</f>
        <v>0</v>
      </c>
      <c r="BC103" s="261">
        <f>IF(AZ103=3,G103,0)</f>
        <v>0</v>
      </c>
      <c r="BD103" s="261">
        <f>IF(AZ103=4,G103,0)</f>
        <v>0</v>
      </c>
      <c r="BE103" s="261">
        <f>IF(AZ103=5,G103,0)</f>
        <v>0</v>
      </c>
      <c r="CA103" s="292">
        <v>1</v>
      </c>
      <c r="CB103" s="292">
        <v>7</v>
      </c>
    </row>
    <row r="104" spans="1:80" x14ac:dyDescent="0.2">
      <c r="A104" s="293">
        <v>81</v>
      </c>
      <c r="B104" s="294" t="s">
        <v>427</v>
      </c>
      <c r="C104" s="295" t="s">
        <v>428</v>
      </c>
      <c r="D104" s="296" t="s">
        <v>116</v>
      </c>
      <c r="E104" s="297">
        <v>837.48249999999996</v>
      </c>
      <c r="F104" s="297">
        <v>0</v>
      </c>
      <c r="G104" s="298">
        <f>E104*F104</f>
        <v>0</v>
      </c>
      <c r="H104" s="299">
        <v>0</v>
      </c>
      <c r="I104" s="300">
        <f>E104*H104</f>
        <v>0</v>
      </c>
      <c r="J104" s="299">
        <v>-7.0000000000000001E-3</v>
      </c>
      <c r="K104" s="300">
        <f>E104*J104</f>
        <v>-5.8623775</v>
      </c>
      <c r="O104" s="292">
        <v>2</v>
      </c>
      <c r="AA104" s="261">
        <v>1</v>
      </c>
      <c r="AB104" s="261">
        <v>0</v>
      </c>
      <c r="AC104" s="261">
        <v>0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1</v>
      </c>
      <c r="CB104" s="292">
        <v>0</v>
      </c>
    </row>
    <row r="105" spans="1:80" x14ac:dyDescent="0.2">
      <c r="A105" s="293">
        <v>82</v>
      </c>
      <c r="B105" s="294" t="s">
        <v>429</v>
      </c>
      <c r="C105" s="295" t="s">
        <v>430</v>
      </c>
      <c r="D105" s="296" t="s">
        <v>136</v>
      </c>
      <c r="E105" s="297">
        <v>22.61</v>
      </c>
      <c r="F105" s="297">
        <v>0</v>
      </c>
      <c r="G105" s="298">
        <f>E105*F105</f>
        <v>0</v>
      </c>
      <c r="H105" s="299">
        <v>0</v>
      </c>
      <c r="I105" s="300">
        <f>E105*H105</f>
        <v>0</v>
      </c>
      <c r="J105" s="299"/>
      <c r="K105" s="300">
        <f>E105*J105</f>
        <v>0</v>
      </c>
      <c r="O105" s="292">
        <v>2</v>
      </c>
      <c r="AA105" s="261">
        <v>12</v>
      </c>
      <c r="AB105" s="261">
        <v>0</v>
      </c>
      <c r="AC105" s="261">
        <v>29</v>
      </c>
      <c r="AZ105" s="261">
        <v>2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12</v>
      </c>
      <c r="CB105" s="292">
        <v>0</v>
      </c>
    </row>
    <row r="106" spans="1:80" ht="22.5" x14ac:dyDescent="0.2">
      <c r="A106" s="293">
        <v>83</v>
      </c>
      <c r="B106" s="294" t="s">
        <v>431</v>
      </c>
      <c r="C106" s="295" t="s">
        <v>432</v>
      </c>
      <c r="D106" s="296" t="s">
        <v>136</v>
      </c>
      <c r="E106" s="297">
        <v>22.61</v>
      </c>
      <c r="F106" s="297">
        <v>0</v>
      </c>
      <c r="G106" s="298">
        <f>E106*F106</f>
        <v>0</v>
      </c>
      <c r="H106" s="299">
        <v>7.2000000000000005E-4</v>
      </c>
      <c r="I106" s="300">
        <f>E106*H106</f>
        <v>1.6279200000000001E-2</v>
      </c>
      <c r="J106" s="299"/>
      <c r="K106" s="300">
        <f>E106*J106</f>
        <v>0</v>
      </c>
      <c r="O106" s="292">
        <v>2</v>
      </c>
      <c r="AA106" s="261">
        <v>12</v>
      </c>
      <c r="AB106" s="261">
        <v>0</v>
      </c>
      <c r="AC106" s="261">
        <v>73</v>
      </c>
      <c r="AZ106" s="261">
        <v>2</v>
      </c>
      <c r="BA106" s="261">
        <f>IF(AZ106=1,G106,0)</f>
        <v>0</v>
      </c>
      <c r="BB106" s="261">
        <f>IF(AZ106=2,G106,0)</f>
        <v>0</v>
      </c>
      <c r="BC106" s="261">
        <f>IF(AZ106=3,G106,0)</f>
        <v>0</v>
      </c>
      <c r="BD106" s="261">
        <f>IF(AZ106=4,G106,0)</f>
        <v>0</v>
      </c>
      <c r="BE106" s="261">
        <f>IF(AZ106=5,G106,0)</f>
        <v>0</v>
      </c>
      <c r="CA106" s="292">
        <v>12</v>
      </c>
      <c r="CB106" s="292">
        <v>0</v>
      </c>
    </row>
    <row r="107" spans="1:80" x14ac:dyDescent="0.2">
      <c r="A107" s="293">
        <v>84</v>
      </c>
      <c r="B107" s="294" t="s">
        <v>433</v>
      </c>
      <c r="C107" s="295" t="s">
        <v>434</v>
      </c>
      <c r="D107" s="296" t="s">
        <v>116</v>
      </c>
      <c r="E107" s="297">
        <v>1.425</v>
      </c>
      <c r="F107" s="297">
        <v>0</v>
      </c>
      <c r="G107" s="298">
        <f>E107*F107</f>
        <v>0</v>
      </c>
      <c r="H107" s="299">
        <v>1.8020000000000001E-2</v>
      </c>
      <c r="I107" s="300">
        <f>E107*H107</f>
        <v>2.5678500000000003E-2</v>
      </c>
      <c r="J107" s="299"/>
      <c r="K107" s="300">
        <f>E107*J107</f>
        <v>0</v>
      </c>
      <c r="O107" s="292">
        <v>2</v>
      </c>
      <c r="AA107" s="261">
        <v>12</v>
      </c>
      <c r="AB107" s="261">
        <v>0</v>
      </c>
      <c r="AC107" s="261">
        <v>1</v>
      </c>
      <c r="AZ107" s="261">
        <v>2</v>
      </c>
      <c r="BA107" s="261">
        <f>IF(AZ107=1,G107,0)</f>
        <v>0</v>
      </c>
      <c r="BB107" s="261">
        <f>IF(AZ107=2,G107,0)</f>
        <v>0</v>
      </c>
      <c r="BC107" s="261">
        <f>IF(AZ107=3,G107,0)</f>
        <v>0</v>
      </c>
      <c r="BD107" s="261">
        <f>IF(AZ107=4,G107,0)</f>
        <v>0</v>
      </c>
      <c r="BE107" s="261">
        <f>IF(AZ107=5,G107,0)</f>
        <v>0</v>
      </c>
      <c r="CA107" s="292">
        <v>12</v>
      </c>
      <c r="CB107" s="292">
        <v>0</v>
      </c>
    </row>
    <row r="108" spans="1:80" ht="22.5" x14ac:dyDescent="0.2">
      <c r="A108" s="293">
        <v>85</v>
      </c>
      <c r="B108" s="294" t="s">
        <v>560</v>
      </c>
      <c r="C108" s="295" t="s">
        <v>561</v>
      </c>
      <c r="D108" s="296" t="s">
        <v>136</v>
      </c>
      <c r="E108" s="297">
        <v>4.43</v>
      </c>
      <c r="F108" s="297">
        <v>0</v>
      </c>
      <c r="G108" s="298">
        <f>E108*F108</f>
        <v>0</v>
      </c>
      <c r="H108" s="299">
        <v>4.8900000000000002E-3</v>
      </c>
      <c r="I108" s="300">
        <f>E108*H108</f>
        <v>2.16627E-2</v>
      </c>
      <c r="J108" s="299"/>
      <c r="K108" s="300">
        <f>E108*J108</f>
        <v>0</v>
      </c>
      <c r="O108" s="292">
        <v>2</v>
      </c>
      <c r="AA108" s="261">
        <v>12</v>
      </c>
      <c r="AB108" s="261">
        <v>0</v>
      </c>
      <c r="AC108" s="261">
        <v>97</v>
      </c>
      <c r="AZ108" s="261">
        <v>2</v>
      </c>
      <c r="BA108" s="261">
        <f>IF(AZ108=1,G108,0)</f>
        <v>0</v>
      </c>
      <c r="BB108" s="261">
        <f>IF(AZ108=2,G108,0)</f>
        <v>0</v>
      </c>
      <c r="BC108" s="261">
        <f>IF(AZ108=3,G108,0)</f>
        <v>0</v>
      </c>
      <c r="BD108" s="261">
        <f>IF(AZ108=4,G108,0)</f>
        <v>0</v>
      </c>
      <c r="BE108" s="261">
        <f>IF(AZ108=5,G108,0)</f>
        <v>0</v>
      </c>
      <c r="CA108" s="292">
        <v>12</v>
      </c>
      <c r="CB108" s="292">
        <v>0</v>
      </c>
    </row>
    <row r="109" spans="1:80" ht="22.5" x14ac:dyDescent="0.2">
      <c r="A109" s="293">
        <v>86</v>
      </c>
      <c r="B109" s="294" t="s">
        <v>435</v>
      </c>
      <c r="C109" s="295" t="s">
        <v>436</v>
      </c>
      <c r="D109" s="296" t="s">
        <v>136</v>
      </c>
      <c r="E109" s="297">
        <v>121.56</v>
      </c>
      <c r="F109" s="297">
        <v>0</v>
      </c>
      <c r="G109" s="298">
        <f>E109*F109</f>
        <v>0</v>
      </c>
      <c r="H109" s="299">
        <v>4.8900000000000002E-3</v>
      </c>
      <c r="I109" s="300">
        <f>E109*H109</f>
        <v>0.59442840000000008</v>
      </c>
      <c r="J109" s="299"/>
      <c r="K109" s="300">
        <f>E109*J109</f>
        <v>0</v>
      </c>
      <c r="O109" s="292">
        <v>2</v>
      </c>
      <c r="AA109" s="261">
        <v>12</v>
      </c>
      <c r="AB109" s="261">
        <v>0</v>
      </c>
      <c r="AC109" s="261">
        <v>7</v>
      </c>
      <c r="AZ109" s="261">
        <v>2</v>
      </c>
      <c r="BA109" s="261">
        <f>IF(AZ109=1,G109,0)</f>
        <v>0</v>
      </c>
      <c r="BB109" s="261">
        <f>IF(AZ109=2,G109,0)</f>
        <v>0</v>
      </c>
      <c r="BC109" s="261">
        <f>IF(AZ109=3,G109,0)</f>
        <v>0</v>
      </c>
      <c r="BD109" s="261">
        <f>IF(AZ109=4,G109,0)</f>
        <v>0</v>
      </c>
      <c r="BE109" s="261">
        <f>IF(AZ109=5,G109,0)</f>
        <v>0</v>
      </c>
      <c r="CA109" s="292">
        <v>12</v>
      </c>
      <c r="CB109" s="292">
        <v>0</v>
      </c>
    </row>
    <row r="110" spans="1:80" ht="22.5" x14ac:dyDescent="0.2">
      <c r="A110" s="293">
        <v>87</v>
      </c>
      <c r="B110" s="294" t="s">
        <v>562</v>
      </c>
      <c r="C110" s="295" t="s">
        <v>563</v>
      </c>
      <c r="D110" s="296" t="s">
        <v>136</v>
      </c>
      <c r="E110" s="297">
        <v>8.14</v>
      </c>
      <c r="F110" s="297">
        <v>0</v>
      </c>
      <c r="G110" s="298">
        <f>E110*F110</f>
        <v>0</v>
      </c>
      <c r="H110" s="299">
        <v>4.8900000000000002E-3</v>
      </c>
      <c r="I110" s="300">
        <f>E110*H110</f>
        <v>3.9804600000000002E-2</v>
      </c>
      <c r="J110" s="299"/>
      <c r="K110" s="300">
        <f>E110*J110</f>
        <v>0</v>
      </c>
      <c r="O110" s="292">
        <v>2</v>
      </c>
      <c r="AA110" s="261">
        <v>12</v>
      </c>
      <c r="AB110" s="261">
        <v>0</v>
      </c>
      <c r="AC110" s="261">
        <v>134</v>
      </c>
      <c r="AZ110" s="261">
        <v>2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12</v>
      </c>
      <c r="CB110" s="292">
        <v>0</v>
      </c>
    </row>
    <row r="111" spans="1:80" ht="22.5" x14ac:dyDescent="0.2">
      <c r="A111" s="293">
        <v>88</v>
      </c>
      <c r="B111" s="294" t="s">
        <v>439</v>
      </c>
      <c r="C111" s="295" t="s">
        <v>440</v>
      </c>
      <c r="D111" s="296" t="s">
        <v>100</v>
      </c>
      <c r="E111" s="297">
        <v>11</v>
      </c>
      <c r="F111" s="297">
        <v>0</v>
      </c>
      <c r="G111" s="298">
        <f>E111*F111</f>
        <v>0</v>
      </c>
      <c r="H111" s="299">
        <v>1.6999999999999999E-3</v>
      </c>
      <c r="I111" s="300">
        <f>E111*H111</f>
        <v>1.8699999999999998E-2</v>
      </c>
      <c r="J111" s="299"/>
      <c r="K111" s="300">
        <f>E111*J111</f>
        <v>0</v>
      </c>
      <c r="O111" s="292">
        <v>2</v>
      </c>
      <c r="AA111" s="261">
        <v>12</v>
      </c>
      <c r="AB111" s="261">
        <v>0</v>
      </c>
      <c r="AC111" s="261">
        <v>59</v>
      </c>
      <c r="AZ111" s="261">
        <v>2</v>
      </c>
      <c r="BA111" s="261">
        <f>IF(AZ111=1,G111,0)</f>
        <v>0</v>
      </c>
      <c r="BB111" s="261">
        <f>IF(AZ111=2,G111,0)</f>
        <v>0</v>
      </c>
      <c r="BC111" s="261">
        <f>IF(AZ111=3,G111,0)</f>
        <v>0</v>
      </c>
      <c r="BD111" s="261">
        <f>IF(AZ111=4,G111,0)</f>
        <v>0</v>
      </c>
      <c r="BE111" s="261">
        <f>IF(AZ111=5,G111,0)</f>
        <v>0</v>
      </c>
      <c r="CA111" s="292">
        <v>12</v>
      </c>
      <c r="CB111" s="292">
        <v>0</v>
      </c>
    </row>
    <row r="112" spans="1:80" x14ac:dyDescent="0.2">
      <c r="A112" s="293">
        <v>89</v>
      </c>
      <c r="B112" s="294" t="s">
        <v>441</v>
      </c>
      <c r="C112" s="295" t="s">
        <v>442</v>
      </c>
      <c r="D112" s="296" t="s">
        <v>12</v>
      </c>
      <c r="E112" s="297"/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7</v>
      </c>
      <c r="AB112" s="261">
        <v>1002</v>
      </c>
      <c r="AC112" s="261">
        <v>5</v>
      </c>
      <c r="AZ112" s="261">
        <v>2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7</v>
      </c>
      <c r="CB112" s="292">
        <v>1002</v>
      </c>
    </row>
    <row r="113" spans="1:80" x14ac:dyDescent="0.2">
      <c r="A113" s="293">
        <v>90</v>
      </c>
      <c r="B113" s="294" t="s">
        <v>224</v>
      </c>
      <c r="C113" s="295" t="s">
        <v>225</v>
      </c>
      <c r="D113" s="296" t="s">
        <v>226</v>
      </c>
      <c r="E113" s="297">
        <v>5.8731745000000002</v>
      </c>
      <c r="F113" s="297">
        <v>0</v>
      </c>
      <c r="G113" s="298">
        <f>E113*F113</f>
        <v>0</v>
      </c>
      <c r="H113" s="299">
        <v>0</v>
      </c>
      <c r="I113" s="300">
        <f>E113*H113</f>
        <v>0</v>
      </c>
      <c r="J113" s="299"/>
      <c r="K113" s="300">
        <f>E113*J113</f>
        <v>0</v>
      </c>
      <c r="O113" s="292">
        <v>2</v>
      </c>
      <c r="AA113" s="261">
        <v>8</v>
      </c>
      <c r="AB113" s="261">
        <v>0</v>
      </c>
      <c r="AC113" s="261">
        <v>3</v>
      </c>
      <c r="AZ113" s="261">
        <v>2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8</v>
      </c>
      <c r="CB113" s="292">
        <v>0</v>
      </c>
    </row>
    <row r="114" spans="1:80" x14ac:dyDescent="0.2">
      <c r="A114" s="293">
        <v>91</v>
      </c>
      <c r="B114" s="294" t="s">
        <v>536</v>
      </c>
      <c r="C114" s="295" t="s">
        <v>537</v>
      </c>
      <c r="D114" s="296" t="s">
        <v>226</v>
      </c>
      <c r="E114" s="297">
        <v>5.8731745000000002</v>
      </c>
      <c r="F114" s="297">
        <v>0</v>
      </c>
      <c r="G114" s="298">
        <f>E114*F114</f>
        <v>0</v>
      </c>
      <c r="H114" s="299">
        <v>0</v>
      </c>
      <c r="I114" s="300">
        <f>E114*H114</f>
        <v>0</v>
      </c>
      <c r="J114" s="299"/>
      <c r="K114" s="300">
        <f>E114*J114</f>
        <v>0</v>
      </c>
      <c r="O114" s="292">
        <v>2</v>
      </c>
      <c r="AA114" s="261">
        <v>8</v>
      </c>
      <c r="AB114" s="261">
        <v>0</v>
      </c>
      <c r="AC114" s="261">
        <v>3</v>
      </c>
      <c r="AZ114" s="261">
        <v>2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8</v>
      </c>
      <c r="CB114" s="292">
        <v>0</v>
      </c>
    </row>
    <row r="115" spans="1:80" x14ac:dyDescent="0.2">
      <c r="A115" s="293">
        <v>92</v>
      </c>
      <c r="B115" s="294" t="s">
        <v>227</v>
      </c>
      <c r="C115" s="295" t="s">
        <v>228</v>
      </c>
      <c r="D115" s="296" t="s">
        <v>226</v>
      </c>
      <c r="E115" s="297">
        <v>5.8731745000000002</v>
      </c>
      <c r="F115" s="297">
        <v>0</v>
      </c>
      <c r="G115" s="298">
        <f>E115*F115</f>
        <v>0</v>
      </c>
      <c r="H115" s="299">
        <v>0</v>
      </c>
      <c r="I115" s="300">
        <f>E115*H115</f>
        <v>0</v>
      </c>
      <c r="J115" s="299"/>
      <c r="K115" s="300">
        <f>E115*J115</f>
        <v>0</v>
      </c>
      <c r="O115" s="292">
        <v>2</v>
      </c>
      <c r="AA115" s="261">
        <v>8</v>
      </c>
      <c r="AB115" s="261">
        <v>1</v>
      </c>
      <c r="AC115" s="261">
        <v>3</v>
      </c>
      <c r="AZ115" s="261">
        <v>2</v>
      </c>
      <c r="BA115" s="261">
        <f>IF(AZ115=1,G115,0)</f>
        <v>0</v>
      </c>
      <c r="BB115" s="261">
        <f>IF(AZ115=2,G115,0)</f>
        <v>0</v>
      </c>
      <c r="BC115" s="261">
        <f>IF(AZ115=3,G115,0)</f>
        <v>0</v>
      </c>
      <c r="BD115" s="261">
        <f>IF(AZ115=4,G115,0)</f>
        <v>0</v>
      </c>
      <c r="BE115" s="261">
        <f>IF(AZ115=5,G115,0)</f>
        <v>0</v>
      </c>
      <c r="CA115" s="292">
        <v>8</v>
      </c>
      <c r="CB115" s="292">
        <v>1</v>
      </c>
    </row>
    <row r="116" spans="1:80" x14ac:dyDescent="0.2">
      <c r="A116" s="293">
        <v>93</v>
      </c>
      <c r="B116" s="294" t="s">
        <v>229</v>
      </c>
      <c r="C116" s="295" t="s">
        <v>230</v>
      </c>
      <c r="D116" s="296" t="s">
        <v>226</v>
      </c>
      <c r="E116" s="297">
        <v>58.731744999999997</v>
      </c>
      <c r="F116" s="297">
        <v>0</v>
      </c>
      <c r="G116" s="298">
        <f>E116*F116</f>
        <v>0</v>
      </c>
      <c r="H116" s="299">
        <v>0</v>
      </c>
      <c r="I116" s="300">
        <f>E116*H116</f>
        <v>0</v>
      </c>
      <c r="J116" s="299"/>
      <c r="K116" s="300">
        <f>E116*J116</f>
        <v>0</v>
      </c>
      <c r="O116" s="292">
        <v>2</v>
      </c>
      <c r="AA116" s="261">
        <v>8</v>
      </c>
      <c r="AB116" s="261">
        <v>1</v>
      </c>
      <c r="AC116" s="261">
        <v>3</v>
      </c>
      <c r="AZ116" s="261">
        <v>2</v>
      </c>
      <c r="BA116" s="261">
        <f>IF(AZ116=1,G116,0)</f>
        <v>0</v>
      </c>
      <c r="BB116" s="261">
        <f>IF(AZ116=2,G116,0)</f>
        <v>0</v>
      </c>
      <c r="BC116" s="261">
        <f>IF(AZ116=3,G116,0)</f>
        <v>0</v>
      </c>
      <c r="BD116" s="261">
        <f>IF(AZ116=4,G116,0)</f>
        <v>0</v>
      </c>
      <c r="BE116" s="261">
        <f>IF(AZ116=5,G116,0)</f>
        <v>0</v>
      </c>
      <c r="CA116" s="292">
        <v>8</v>
      </c>
      <c r="CB116" s="292">
        <v>1</v>
      </c>
    </row>
    <row r="117" spans="1:80" x14ac:dyDescent="0.2">
      <c r="A117" s="293">
        <v>94</v>
      </c>
      <c r="B117" s="294" t="s">
        <v>231</v>
      </c>
      <c r="C117" s="295" t="s">
        <v>232</v>
      </c>
      <c r="D117" s="296" t="s">
        <v>226</v>
      </c>
      <c r="E117" s="297">
        <v>5.8731745000000002</v>
      </c>
      <c r="F117" s="297">
        <v>0</v>
      </c>
      <c r="G117" s="298">
        <f>E117*F117</f>
        <v>0</v>
      </c>
      <c r="H117" s="299">
        <v>0</v>
      </c>
      <c r="I117" s="300">
        <f>E117*H117</f>
        <v>0</v>
      </c>
      <c r="J117" s="299"/>
      <c r="K117" s="300">
        <f>E117*J117</f>
        <v>0</v>
      </c>
      <c r="O117" s="292">
        <v>2</v>
      </c>
      <c r="AA117" s="261">
        <v>8</v>
      </c>
      <c r="AB117" s="261">
        <v>1</v>
      </c>
      <c r="AC117" s="261">
        <v>3</v>
      </c>
      <c r="AZ117" s="261">
        <v>2</v>
      </c>
      <c r="BA117" s="261">
        <f>IF(AZ117=1,G117,0)</f>
        <v>0</v>
      </c>
      <c r="BB117" s="261">
        <f>IF(AZ117=2,G117,0)</f>
        <v>0</v>
      </c>
      <c r="BC117" s="261">
        <f>IF(AZ117=3,G117,0)</f>
        <v>0</v>
      </c>
      <c r="BD117" s="261">
        <f>IF(AZ117=4,G117,0)</f>
        <v>0</v>
      </c>
      <c r="BE117" s="261">
        <f>IF(AZ117=5,G117,0)</f>
        <v>0</v>
      </c>
      <c r="CA117" s="292">
        <v>8</v>
      </c>
      <c r="CB117" s="292">
        <v>1</v>
      </c>
    </row>
    <row r="118" spans="1:80" x14ac:dyDescent="0.2">
      <c r="A118" s="293">
        <v>95</v>
      </c>
      <c r="B118" s="294" t="s">
        <v>233</v>
      </c>
      <c r="C118" s="295" t="s">
        <v>234</v>
      </c>
      <c r="D118" s="296" t="s">
        <v>226</v>
      </c>
      <c r="E118" s="297">
        <v>17.6195235</v>
      </c>
      <c r="F118" s="297">
        <v>0</v>
      </c>
      <c r="G118" s="298">
        <f>E118*F118</f>
        <v>0</v>
      </c>
      <c r="H118" s="299">
        <v>0</v>
      </c>
      <c r="I118" s="300">
        <f>E118*H118</f>
        <v>0</v>
      </c>
      <c r="J118" s="299"/>
      <c r="K118" s="300">
        <f>E118*J118</f>
        <v>0</v>
      </c>
      <c r="O118" s="292">
        <v>2</v>
      </c>
      <c r="AA118" s="261">
        <v>8</v>
      </c>
      <c r="AB118" s="261">
        <v>1</v>
      </c>
      <c r="AC118" s="261">
        <v>3</v>
      </c>
      <c r="AZ118" s="261">
        <v>2</v>
      </c>
      <c r="BA118" s="261">
        <f>IF(AZ118=1,G118,0)</f>
        <v>0</v>
      </c>
      <c r="BB118" s="261">
        <f>IF(AZ118=2,G118,0)</f>
        <v>0</v>
      </c>
      <c r="BC118" s="261">
        <f>IF(AZ118=3,G118,0)</f>
        <v>0</v>
      </c>
      <c r="BD118" s="261">
        <f>IF(AZ118=4,G118,0)</f>
        <v>0</v>
      </c>
      <c r="BE118" s="261">
        <f>IF(AZ118=5,G118,0)</f>
        <v>0</v>
      </c>
      <c r="CA118" s="292">
        <v>8</v>
      </c>
      <c r="CB118" s="292">
        <v>1</v>
      </c>
    </row>
    <row r="119" spans="1:80" x14ac:dyDescent="0.2">
      <c r="A119" s="302"/>
      <c r="B119" s="303" t="s">
        <v>101</v>
      </c>
      <c r="C119" s="304" t="s">
        <v>277</v>
      </c>
      <c r="D119" s="305"/>
      <c r="E119" s="306"/>
      <c r="F119" s="307"/>
      <c r="G119" s="308">
        <f>SUM(G102:G118)</f>
        <v>0</v>
      </c>
      <c r="H119" s="309"/>
      <c r="I119" s="310">
        <f>SUM(I102:I118)</f>
        <v>0.71655340000000012</v>
      </c>
      <c r="J119" s="309"/>
      <c r="K119" s="310">
        <f>SUM(K102:K118)</f>
        <v>-5.8731745000000002</v>
      </c>
      <c r="O119" s="292">
        <v>4</v>
      </c>
      <c r="BA119" s="311">
        <f>SUM(BA102:BA118)</f>
        <v>0</v>
      </c>
      <c r="BB119" s="311">
        <f>SUM(BB102:BB118)</f>
        <v>0</v>
      </c>
      <c r="BC119" s="311">
        <f>SUM(BC102:BC118)</f>
        <v>0</v>
      </c>
      <c r="BD119" s="311">
        <f>SUM(BD102:BD118)</f>
        <v>0</v>
      </c>
      <c r="BE119" s="311">
        <f>SUM(BE102:BE118)</f>
        <v>0</v>
      </c>
    </row>
    <row r="120" spans="1:80" x14ac:dyDescent="0.2">
      <c r="A120" s="282" t="s">
        <v>97</v>
      </c>
      <c r="B120" s="283" t="s">
        <v>288</v>
      </c>
      <c r="C120" s="284" t="s">
        <v>289</v>
      </c>
      <c r="D120" s="285"/>
      <c r="E120" s="286"/>
      <c r="F120" s="286"/>
      <c r="G120" s="287"/>
      <c r="H120" s="288"/>
      <c r="I120" s="289"/>
      <c r="J120" s="290"/>
      <c r="K120" s="291"/>
      <c r="O120" s="292">
        <v>1</v>
      </c>
    </row>
    <row r="121" spans="1:80" x14ac:dyDescent="0.2">
      <c r="A121" s="293">
        <v>96</v>
      </c>
      <c r="B121" s="294" t="s">
        <v>564</v>
      </c>
      <c r="C121" s="295" t="s">
        <v>565</v>
      </c>
      <c r="D121" s="296" t="s">
        <v>100</v>
      </c>
      <c r="E121" s="297">
        <v>1</v>
      </c>
      <c r="F121" s="297">
        <v>0</v>
      </c>
      <c r="G121" s="298">
        <f>E121*F121</f>
        <v>0</v>
      </c>
      <c r="H121" s="299">
        <v>0</v>
      </c>
      <c r="I121" s="300">
        <f>E121*H121</f>
        <v>0</v>
      </c>
      <c r="J121" s="299"/>
      <c r="K121" s="300">
        <f>E121*J121</f>
        <v>0</v>
      </c>
      <c r="O121" s="292">
        <v>2</v>
      </c>
      <c r="AA121" s="261">
        <v>12</v>
      </c>
      <c r="AB121" s="261">
        <v>0</v>
      </c>
      <c r="AC121" s="261">
        <v>120</v>
      </c>
      <c r="AZ121" s="261">
        <v>2</v>
      </c>
      <c r="BA121" s="261">
        <f>IF(AZ121=1,G121,0)</f>
        <v>0</v>
      </c>
      <c r="BB121" s="261">
        <f>IF(AZ121=2,G121,0)</f>
        <v>0</v>
      </c>
      <c r="BC121" s="261">
        <f>IF(AZ121=3,G121,0)</f>
        <v>0</v>
      </c>
      <c r="BD121" s="261">
        <f>IF(AZ121=4,G121,0)</f>
        <v>0</v>
      </c>
      <c r="BE121" s="261">
        <f>IF(AZ121=5,G121,0)</f>
        <v>0</v>
      </c>
      <c r="CA121" s="292">
        <v>12</v>
      </c>
      <c r="CB121" s="292">
        <v>0</v>
      </c>
    </row>
    <row r="122" spans="1:80" x14ac:dyDescent="0.2">
      <c r="A122" s="293">
        <v>97</v>
      </c>
      <c r="B122" s="294" t="s">
        <v>566</v>
      </c>
      <c r="C122" s="295" t="s">
        <v>567</v>
      </c>
      <c r="D122" s="296" t="s">
        <v>100</v>
      </c>
      <c r="E122" s="297">
        <v>1</v>
      </c>
      <c r="F122" s="297">
        <v>0</v>
      </c>
      <c r="G122" s="298">
        <f>E122*F122</f>
        <v>0</v>
      </c>
      <c r="H122" s="299">
        <v>0</v>
      </c>
      <c r="I122" s="300">
        <f>E122*H122</f>
        <v>0</v>
      </c>
      <c r="J122" s="299"/>
      <c r="K122" s="300">
        <f>E122*J122</f>
        <v>0</v>
      </c>
      <c r="O122" s="292">
        <v>2</v>
      </c>
      <c r="AA122" s="261">
        <v>12</v>
      </c>
      <c r="AB122" s="261">
        <v>0</v>
      </c>
      <c r="AC122" s="261">
        <v>112</v>
      </c>
      <c r="AZ122" s="261">
        <v>2</v>
      </c>
      <c r="BA122" s="261">
        <f>IF(AZ122=1,G122,0)</f>
        <v>0</v>
      </c>
      <c r="BB122" s="261">
        <f>IF(AZ122=2,G122,0)</f>
        <v>0</v>
      </c>
      <c r="BC122" s="261">
        <f>IF(AZ122=3,G122,0)</f>
        <v>0</v>
      </c>
      <c r="BD122" s="261">
        <f>IF(AZ122=4,G122,0)</f>
        <v>0</v>
      </c>
      <c r="BE122" s="261">
        <f>IF(AZ122=5,G122,0)</f>
        <v>0</v>
      </c>
      <c r="CA122" s="292">
        <v>12</v>
      </c>
      <c r="CB122" s="292">
        <v>0</v>
      </c>
    </row>
    <row r="123" spans="1:80" x14ac:dyDescent="0.2">
      <c r="A123" s="293">
        <v>98</v>
      </c>
      <c r="B123" s="294" t="s">
        <v>294</v>
      </c>
      <c r="C123" s="295" t="s">
        <v>295</v>
      </c>
      <c r="D123" s="296" t="s">
        <v>12</v>
      </c>
      <c r="E123" s="297"/>
      <c r="F123" s="297">
        <v>0</v>
      </c>
      <c r="G123" s="298">
        <f>E123*F123</f>
        <v>0</v>
      </c>
      <c r="H123" s="299">
        <v>0</v>
      </c>
      <c r="I123" s="300">
        <f>E123*H123</f>
        <v>0</v>
      </c>
      <c r="J123" s="299"/>
      <c r="K123" s="300">
        <f>E123*J123</f>
        <v>0</v>
      </c>
      <c r="O123" s="292">
        <v>2</v>
      </c>
      <c r="AA123" s="261">
        <v>7</v>
      </c>
      <c r="AB123" s="261">
        <v>1002</v>
      </c>
      <c r="AC123" s="261">
        <v>5</v>
      </c>
      <c r="AZ123" s="261">
        <v>2</v>
      </c>
      <c r="BA123" s="261">
        <f>IF(AZ123=1,G123,0)</f>
        <v>0</v>
      </c>
      <c r="BB123" s="261">
        <f>IF(AZ123=2,G123,0)</f>
        <v>0</v>
      </c>
      <c r="BC123" s="261">
        <f>IF(AZ123=3,G123,0)</f>
        <v>0</v>
      </c>
      <c r="BD123" s="261">
        <f>IF(AZ123=4,G123,0)</f>
        <v>0</v>
      </c>
      <c r="BE123" s="261">
        <f>IF(AZ123=5,G123,0)</f>
        <v>0</v>
      </c>
      <c r="CA123" s="292">
        <v>7</v>
      </c>
      <c r="CB123" s="292">
        <v>1002</v>
      </c>
    </row>
    <row r="124" spans="1:80" x14ac:dyDescent="0.2">
      <c r="A124" s="293">
        <v>99</v>
      </c>
      <c r="B124" s="294" t="s">
        <v>224</v>
      </c>
      <c r="C124" s="295" t="s">
        <v>225</v>
      </c>
      <c r="D124" s="296" t="s">
        <v>226</v>
      </c>
      <c r="E124" s="297">
        <v>3.5000000000000003E-2</v>
      </c>
      <c r="F124" s="297">
        <v>0</v>
      </c>
      <c r="G124" s="298">
        <f>E124*F124</f>
        <v>0</v>
      </c>
      <c r="H124" s="299">
        <v>0</v>
      </c>
      <c r="I124" s="300">
        <f>E124*H124</f>
        <v>0</v>
      </c>
      <c r="J124" s="299"/>
      <c r="K124" s="300">
        <f>E124*J124</f>
        <v>0</v>
      </c>
      <c r="O124" s="292">
        <v>2</v>
      </c>
      <c r="AA124" s="261">
        <v>8</v>
      </c>
      <c r="AB124" s="261">
        <v>0</v>
      </c>
      <c r="AC124" s="261">
        <v>3</v>
      </c>
      <c r="AZ124" s="261">
        <v>2</v>
      </c>
      <c r="BA124" s="261">
        <f>IF(AZ124=1,G124,0)</f>
        <v>0</v>
      </c>
      <c r="BB124" s="261">
        <f>IF(AZ124=2,G124,0)</f>
        <v>0</v>
      </c>
      <c r="BC124" s="261">
        <f>IF(AZ124=3,G124,0)</f>
        <v>0</v>
      </c>
      <c r="BD124" s="261">
        <f>IF(AZ124=4,G124,0)</f>
        <v>0</v>
      </c>
      <c r="BE124" s="261">
        <f>IF(AZ124=5,G124,0)</f>
        <v>0</v>
      </c>
      <c r="CA124" s="292">
        <v>8</v>
      </c>
      <c r="CB124" s="292">
        <v>0</v>
      </c>
    </row>
    <row r="125" spans="1:80" x14ac:dyDescent="0.2">
      <c r="A125" s="293">
        <v>100</v>
      </c>
      <c r="B125" s="294" t="s">
        <v>536</v>
      </c>
      <c r="C125" s="295" t="s">
        <v>537</v>
      </c>
      <c r="D125" s="296" t="s">
        <v>226</v>
      </c>
      <c r="E125" s="297">
        <v>3.5000000000000003E-2</v>
      </c>
      <c r="F125" s="297">
        <v>0</v>
      </c>
      <c r="G125" s="298">
        <f>E125*F125</f>
        <v>0</v>
      </c>
      <c r="H125" s="299">
        <v>0</v>
      </c>
      <c r="I125" s="300">
        <f>E125*H125</f>
        <v>0</v>
      </c>
      <c r="J125" s="299"/>
      <c r="K125" s="300">
        <f>E125*J125</f>
        <v>0</v>
      </c>
      <c r="O125" s="292">
        <v>2</v>
      </c>
      <c r="AA125" s="261">
        <v>8</v>
      </c>
      <c r="AB125" s="261">
        <v>0</v>
      </c>
      <c r="AC125" s="261">
        <v>3</v>
      </c>
      <c r="AZ125" s="261">
        <v>2</v>
      </c>
      <c r="BA125" s="261">
        <f>IF(AZ125=1,G125,0)</f>
        <v>0</v>
      </c>
      <c r="BB125" s="261">
        <f>IF(AZ125=2,G125,0)</f>
        <v>0</v>
      </c>
      <c r="BC125" s="261">
        <f>IF(AZ125=3,G125,0)</f>
        <v>0</v>
      </c>
      <c r="BD125" s="261">
        <f>IF(AZ125=4,G125,0)</f>
        <v>0</v>
      </c>
      <c r="BE125" s="261">
        <f>IF(AZ125=5,G125,0)</f>
        <v>0</v>
      </c>
      <c r="CA125" s="292">
        <v>8</v>
      </c>
      <c r="CB125" s="292">
        <v>0</v>
      </c>
    </row>
    <row r="126" spans="1:80" x14ac:dyDescent="0.2">
      <c r="A126" s="293">
        <v>101</v>
      </c>
      <c r="B126" s="294" t="s">
        <v>227</v>
      </c>
      <c r="C126" s="295" t="s">
        <v>228</v>
      </c>
      <c r="D126" s="296" t="s">
        <v>226</v>
      </c>
      <c r="E126" s="297">
        <v>3.5000000000000003E-2</v>
      </c>
      <c r="F126" s="297">
        <v>0</v>
      </c>
      <c r="G126" s="298">
        <f>E126*F126</f>
        <v>0</v>
      </c>
      <c r="H126" s="299">
        <v>0</v>
      </c>
      <c r="I126" s="300">
        <f>E126*H126</f>
        <v>0</v>
      </c>
      <c r="J126" s="299"/>
      <c r="K126" s="300">
        <f>E126*J126</f>
        <v>0</v>
      </c>
      <c r="O126" s="292">
        <v>2</v>
      </c>
      <c r="AA126" s="261">
        <v>8</v>
      </c>
      <c r="AB126" s="261">
        <v>1</v>
      </c>
      <c r="AC126" s="261">
        <v>3</v>
      </c>
      <c r="AZ126" s="261">
        <v>2</v>
      </c>
      <c r="BA126" s="261">
        <f>IF(AZ126=1,G126,0)</f>
        <v>0</v>
      </c>
      <c r="BB126" s="261">
        <f>IF(AZ126=2,G126,0)</f>
        <v>0</v>
      </c>
      <c r="BC126" s="261">
        <f>IF(AZ126=3,G126,0)</f>
        <v>0</v>
      </c>
      <c r="BD126" s="261">
        <f>IF(AZ126=4,G126,0)</f>
        <v>0</v>
      </c>
      <c r="BE126" s="261">
        <f>IF(AZ126=5,G126,0)</f>
        <v>0</v>
      </c>
      <c r="CA126" s="292">
        <v>8</v>
      </c>
      <c r="CB126" s="292">
        <v>1</v>
      </c>
    </row>
    <row r="127" spans="1:80" x14ac:dyDescent="0.2">
      <c r="A127" s="293">
        <v>102</v>
      </c>
      <c r="B127" s="294" t="s">
        <v>229</v>
      </c>
      <c r="C127" s="295" t="s">
        <v>230</v>
      </c>
      <c r="D127" s="296" t="s">
        <v>226</v>
      </c>
      <c r="E127" s="297">
        <v>0.35</v>
      </c>
      <c r="F127" s="297">
        <v>0</v>
      </c>
      <c r="G127" s="298">
        <f>E127*F127</f>
        <v>0</v>
      </c>
      <c r="H127" s="299">
        <v>0</v>
      </c>
      <c r="I127" s="300">
        <f>E127*H127</f>
        <v>0</v>
      </c>
      <c r="J127" s="299"/>
      <c r="K127" s="300">
        <f>E127*J127</f>
        <v>0</v>
      </c>
      <c r="O127" s="292">
        <v>2</v>
      </c>
      <c r="AA127" s="261">
        <v>8</v>
      </c>
      <c r="AB127" s="261">
        <v>1</v>
      </c>
      <c r="AC127" s="261">
        <v>3</v>
      </c>
      <c r="AZ127" s="261">
        <v>2</v>
      </c>
      <c r="BA127" s="261">
        <f>IF(AZ127=1,G127,0)</f>
        <v>0</v>
      </c>
      <c r="BB127" s="261">
        <f>IF(AZ127=2,G127,0)</f>
        <v>0</v>
      </c>
      <c r="BC127" s="261">
        <f>IF(AZ127=3,G127,0)</f>
        <v>0</v>
      </c>
      <c r="BD127" s="261">
        <f>IF(AZ127=4,G127,0)</f>
        <v>0</v>
      </c>
      <c r="BE127" s="261">
        <f>IF(AZ127=5,G127,0)</f>
        <v>0</v>
      </c>
      <c r="CA127" s="292">
        <v>8</v>
      </c>
      <c r="CB127" s="292">
        <v>1</v>
      </c>
    </row>
    <row r="128" spans="1:80" x14ac:dyDescent="0.2">
      <c r="A128" s="293">
        <v>103</v>
      </c>
      <c r="B128" s="294" t="s">
        <v>231</v>
      </c>
      <c r="C128" s="295" t="s">
        <v>232</v>
      </c>
      <c r="D128" s="296" t="s">
        <v>226</v>
      </c>
      <c r="E128" s="297">
        <v>3.5000000000000003E-2</v>
      </c>
      <c r="F128" s="297">
        <v>0</v>
      </c>
      <c r="G128" s="298">
        <f>E128*F128</f>
        <v>0</v>
      </c>
      <c r="H128" s="299">
        <v>0</v>
      </c>
      <c r="I128" s="300">
        <f>E128*H128</f>
        <v>0</v>
      </c>
      <c r="J128" s="299"/>
      <c r="K128" s="300">
        <f>E128*J128</f>
        <v>0</v>
      </c>
      <c r="O128" s="292">
        <v>2</v>
      </c>
      <c r="AA128" s="261">
        <v>8</v>
      </c>
      <c r="AB128" s="261">
        <v>1</v>
      </c>
      <c r="AC128" s="261">
        <v>3</v>
      </c>
      <c r="AZ128" s="261">
        <v>2</v>
      </c>
      <c r="BA128" s="261">
        <f>IF(AZ128=1,G128,0)</f>
        <v>0</v>
      </c>
      <c r="BB128" s="261">
        <f>IF(AZ128=2,G128,0)</f>
        <v>0</v>
      </c>
      <c r="BC128" s="261">
        <f>IF(AZ128=3,G128,0)</f>
        <v>0</v>
      </c>
      <c r="BD128" s="261">
        <f>IF(AZ128=4,G128,0)</f>
        <v>0</v>
      </c>
      <c r="BE128" s="261">
        <f>IF(AZ128=5,G128,0)</f>
        <v>0</v>
      </c>
      <c r="CA128" s="292">
        <v>8</v>
      </c>
      <c r="CB128" s="292">
        <v>1</v>
      </c>
    </row>
    <row r="129" spans="1:80" x14ac:dyDescent="0.2">
      <c r="A129" s="293">
        <v>104</v>
      </c>
      <c r="B129" s="294" t="s">
        <v>233</v>
      </c>
      <c r="C129" s="295" t="s">
        <v>234</v>
      </c>
      <c r="D129" s="296" t="s">
        <v>226</v>
      </c>
      <c r="E129" s="297">
        <v>0.105</v>
      </c>
      <c r="F129" s="297">
        <v>0</v>
      </c>
      <c r="G129" s="298">
        <f>E129*F129</f>
        <v>0</v>
      </c>
      <c r="H129" s="299">
        <v>0</v>
      </c>
      <c r="I129" s="300">
        <f>E129*H129</f>
        <v>0</v>
      </c>
      <c r="J129" s="299"/>
      <c r="K129" s="300">
        <f>E129*J129</f>
        <v>0</v>
      </c>
      <c r="O129" s="292">
        <v>2</v>
      </c>
      <c r="AA129" s="261">
        <v>8</v>
      </c>
      <c r="AB129" s="261">
        <v>1</v>
      </c>
      <c r="AC129" s="261">
        <v>3</v>
      </c>
      <c r="AZ129" s="261">
        <v>2</v>
      </c>
      <c r="BA129" s="261">
        <f>IF(AZ129=1,G129,0)</f>
        <v>0</v>
      </c>
      <c r="BB129" s="261">
        <f>IF(AZ129=2,G129,0)</f>
        <v>0</v>
      </c>
      <c r="BC129" s="261">
        <f>IF(AZ129=3,G129,0)</f>
        <v>0</v>
      </c>
      <c r="BD129" s="261">
        <f>IF(AZ129=4,G129,0)</f>
        <v>0</v>
      </c>
      <c r="BE129" s="261">
        <f>IF(AZ129=5,G129,0)</f>
        <v>0</v>
      </c>
      <c r="CA129" s="292">
        <v>8</v>
      </c>
      <c r="CB129" s="292">
        <v>1</v>
      </c>
    </row>
    <row r="130" spans="1:80" x14ac:dyDescent="0.2">
      <c r="A130" s="302"/>
      <c r="B130" s="303" t="s">
        <v>101</v>
      </c>
      <c r="C130" s="304" t="s">
        <v>290</v>
      </c>
      <c r="D130" s="305"/>
      <c r="E130" s="306"/>
      <c r="F130" s="307"/>
      <c r="G130" s="308">
        <f>SUM(G120:G129)</f>
        <v>0</v>
      </c>
      <c r="H130" s="309"/>
      <c r="I130" s="310">
        <f>SUM(I120:I129)</f>
        <v>0</v>
      </c>
      <c r="J130" s="309"/>
      <c r="K130" s="310">
        <f>SUM(K120:K129)</f>
        <v>0</v>
      </c>
      <c r="O130" s="292">
        <v>4</v>
      </c>
      <c r="BA130" s="311">
        <f>SUM(BA120:BA129)</f>
        <v>0</v>
      </c>
      <c r="BB130" s="311">
        <f>SUM(BB120:BB129)</f>
        <v>0</v>
      </c>
      <c r="BC130" s="311">
        <f>SUM(BC120:BC129)</f>
        <v>0</v>
      </c>
      <c r="BD130" s="311">
        <f>SUM(BD120:BD129)</f>
        <v>0</v>
      </c>
      <c r="BE130" s="311">
        <f>SUM(BE120:BE129)</f>
        <v>0</v>
      </c>
    </row>
    <row r="131" spans="1:80" x14ac:dyDescent="0.2">
      <c r="E131" s="261"/>
    </row>
    <row r="132" spans="1:80" x14ac:dyDescent="0.2">
      <c r="E132" s="261"/>
    </row>
    <row r="133" spans="1:80" x14ac:dyDescent="0.2">
      <c r="E133" s="261"/>
    </row>
    <row r="134" spans="1:80" x14ac:dyDescent="0.2">
      <c r="E134" s="261"/>
    </row>
    <row r="135" spans="1:80" x14ac:dyDescent="0.2">
      <c r="E135" s="261"/>
    </row>
    <row r="136" spans="1:80" x14ac:dyDescent="0.2">
      <c r="E136" s="261"/>
    </row>
    <row r="137" spans="1:80" x14ac:dyDescent="0.2">
      <c r="E137" s="261"/>
    </row>
    <row r="138" spans="1:80" x14ac:dyDescent="0.2">
      <c r="E138" s="261"/>
    </row>
    <row r="139" spans="1:80" x14ac:dyDescent="0.2">
      <c r="E139" s="261"/>
    </row>
    <row r="140" spans="1:80" x14ac:dyDescent="0.2">
      <c r="E140" s="261"/>
    </row>
    <row r="141" spans="1:80" x14ac:dyDescent="0.2">
      <c r="E141" s="261"/>
    </row>
    <row r="142" spans="1:80" x14ac:dyDescent="0.2">
      <c r="E142" s="261"/>
    </row>
    <row r="143" spans="1:80" x14ac:dyDescent="0.2">
      <c r="E143" s="261"/>
    </row>
    <row r="144" spans="1:80" x14ac:dyDescent="0.2">
      <c r="E144" s="261"/>
    </row>
    <row r="145" spans="1:7" x14ac:dyDescent="0.2">
      <c r="E145" s="261"/>
    </row>
    <row r="146" spans="1:7" x14ac:dyDescent="0.2">
      <c r="E146" s="261"/>
    </row>
    <row r="147" spans="1:7" x14ac:dyDescent="0.2">
      <c r="E147" s="261"/>
    </row>
    <row r="148" spans="1:7" x14ac:dyDescent="0.2">
      <c r="E148" s="261"/>
    </row>
    <row r="149" spans="1:7" x14ac:dyDescent="0.2">
      <c r="E149" s="261"/>
    </row>
    <row r="150" spans="1:7" x14ac:dyDescent="0.2">
      <c r="E150" s="261"/>
    </row>
    <row r="151" spans="1:7" x14ac:dyDescent="0.2">
      <c r="E151" s="261"/>
    </row>
    <row r="152" spans="1:7" x14ac:dyDescent="0.2">
      <c r="E152" s="261"/>
    </row>
    <row r="153" spans="1:7" x14ac:dyDescent="0.2">
      <c r="E153" s="261"/>
    </row>
    <row r="154" spans="1:7" x14ac:dyDescent="0.2">
      <c r="A154" s="301"/>
      <c r="B154" s="301"/>
      <c r="C154" s="301"/>
      <c r="D154" s="301"/>
      <c r="E154" s="301"/>
      <c r="F154" s="301"/>
      <c r="G154" s="301"/>
    </row>
    <row r="155" spans="1:7" x14ac:dyDescent="0.2">
      <c r="A155" s="301"/>
      <c r="B155" s="301"/>
      <c r="C155" s="301"/>
      <c r="D155" s="301"/>
      <c r="E155" s="301"/>
      <c r="F155" s="301"/>
      <c r="G155" s="301"/>
    </row>
    <row r="156" spans="1:7" x14ac:dyDescent="0.2">
      <c r="A156" s="301"/>
      <c r="B156" s="301"/>
      <c r="C156" s="301"/>
      <c r="D156" s="301"/>
      <c r="E156" s="301"/>
      <c r="F156" s="301"/>
      <c r="G156" s="301"/>
    </row>
    <row r="157" spans="1:7" x14ac:dyDescent="0.2">
      <c r="A157" s="301"/>
      <c r="B157" s="301"/>
      <c r="C157" s="301"/>
      <c r="D157" s="301"/>
      <c r="E157" s="301"/>
      <c r="F157" s="301"/>
      <c r="G157" s="301"/>
    </row>
    <row r="158" spans="1:7" x14ac:dyDescent="0.2">
      <c r="E158" s="261"/>
    </row>
    <row r="159" spans="1:7" x14ac:dyDescent="0.2">
      <c r="E159" s="261"/>
    </row>
    <row r="160" spans="1:7" x14ac:dyDescent="0.2">
      <c r="E160" s="261"/>
    </row>
    <row r="161" spans="5:5" x14ac:dyDescent="0.2">
      <c r="E161" s="261"/>
    </row>
    <row r="162" spans="5:5" x14ac:dyDescent="0.2">
      <c r="E162" s="261"/>
    </row>
    <row r="163" spans="5:5" x14ac:dyDescent="0.2">
      <c r="E163" s="261"/>
    </row>
    <row r="164" spans="5:5" x14ac:dyDescent="0.2">
      <c r="E164" s="261"/>
    </row>
    <row r="165" spans="5:5" x14ac:dyDescent="0.2">
      <c r="E165" s="261"/>
    </row>
    <row r="166" spans="5:5" x14ac:dyDescent="0.2">
      <c r="E166" s="261"/>
    </row>
    <row r="167" spans="5:5" x14ac:dyDescent="0.2">
      <c r="E167" s="261"/>
    </row>
    <row r="168" spans="5:5" x14ac:dyDescent="0.2">
      <c r="E168" s="261"/>
    </row>
    <row r="169" spans="5:5" x14ac:dyDescent="0.2">
      <c r="E169" s="261"/>
    </row>
    <row r="170" spans="5:5" x14ac:dyDescent="0.2">
      <c r="E170" s="261"/>
    </row>
    <row r="171" spans="5:5" x14ac:dyDescent="0.2">
      <c r="E171" s="261"/>
    </row>
    <row r="172" spans="5:5" x14ac:dyDescent="0.2">
      <c r="E172" s="261"/>
    </row>
    <row r="173" spans="5:5" x14ac:dyDescent="0.2">
      <c r="E173" s="261"/>
    </row>
    <row r="174" spans="5:5" x14ac:dyDescent="0.2">
      <c r="E174" s="261"/>
    </row>
    <row r="175" spans="5:5" x14ac:dyDescent="0.2">
      <c r="E175" s="261"/>
    </row>
    <row r="176" spans="5:5" x14ac:dyDescent="0.2">
      <c r="E176" s="261"/>
    </row>
    <row r="177" spans="1:7" x14ac:dyDescent="0.2">
      <c r="E177" s="261"/>
    </row>
    <row r="178" spans="1:7" x14ac:dyDescent="0.2">
      <c r="E178" s="261"/>
    </row>
    <row r="179" spans="1:7" x14ac:dyDescent="0.2">
      <c r="E179" s="261"/>
    </row>
    <row r="180" spans="1:7" x14ac:dyDescent="0.2">
      <c r="E180" s="261"/>
    </row>
    <row r="181" spans="1:7" x14ac:dyDescent="0.2">
      <c r="E181" s="261"/>
    </row>
    <row r="182" spans="1:7" x14ac:dyDescent="0.2">
      <c r="E182" s="261"/>
    </row>
    <row r="183" spans="1:7" x14ac:dyDescent="0.2">
      <c r="E183" s="261"/>
    </row>
    <row r="184" spans="1:7" x14ac:dyDescent="0.2">
      <c r="E184" s="261"/>
    </row>
    <row r="185" spans="1:7" x14ac:dyDescent="0.2">
      <c r="E185" s="261"/>
    </row>
    <row r="186" spans="1:7" x14ac:dyDescent="0.2">
      <c r="E186" s="261"/>
    </row>
    <row r="187" spans="1:7" x14ac:dyDescent="0.2">
      <c r="E187" s="261"/>
    </row>
    <row r="188" spans="1:7" x14ac:dyDescent="0.2">
      <c r="E188" s="261"/>
    </row>
    <row r="189" spans="1:7" x14ac:dyDescent="0.2">
      <c r="A189" s="312"/>
      <c r="B189" s="312"/>
    </row>
    <row r="190" spans="1:7" x14ac:dyDescent="0.2">
      <c r="A190" s="301"/>
      <c r="B190" s="301"/>
      <c r="C190" s="313"/>
      <c r="D190" s="313"/>
      <c r="E190" s="314"/>
      <c r="F190" s="313"/>
      <c r="G190" s="315"/>
    </row>
    <row r="191" spans="1:7" x14ac:dyDescent="0.2">
      <c r="A191" s="316"/>
      <c r="B191" s="316"/>
      <c r="C191" s="301"/>
      <c r="D191" s="301"/>
      <c r="E191" s="317"/>
      <c r="F191" s="301"/>
      <c r="G191" s="301"/>
    </row>
    <row r="192" spans="1:7" x14ac:dyDescent="0.2">
      <c r="A192" s="301"/>
      <c r="B192" s="301"/>
      <c r="C192" s="301"/>
      <c r="D192" s="301"/>
      <c r="E192" s="317"/>
      <c r="F192" s="301"/>
      <c r="G192" s="301"/>
    </row>
    <row r="193" spans="1:7" x14ac:dyDescent="0.2">
      <c r="A193" s="301"/>
      <c r="B193" s="301"/>
      <c r="C193" s="301"/>
      <c r="D193" s="301"/>
      <c r="E193" s="317"/>
      <c r="F193" s="301"/>
      <c r="G193" s="301"/>
    </row>
    <row r="194" spans="1:7" x14ac:dyDescent="0.2">
      <c r="A194" s="301"/>
      <c r="B194" s="301"/>
      <c r="C194" s="301"/>
      <c r="D194" s="301"/>
      <c r="E194" s="317"/>
      <c r="F194" s="301"/>
      <c r="G194" s="301"/>
    </row>
    <row r="195" spans="1:7" x14ac:dyDescent="0.2">
      <c r="A195" s="301"/>
      <c r="B195" s="301"/>
      <c r="C195" s="301"/>
      <c r="D195" s="301"/>
      <c r="E195" s="317"/>
      <c r="F195" s="301"/>
      <c r="G195" s="301"/>
    </row>
    <row r="196" spans="1:7" x14ac:dyDescent="0.2">
      <c r="A196" s="301"/>
      <c r="B196" s="301"/>
      <c r="C196" s="301"/>
      <c r="D196" s="301"/>
      <c r="E196" s="317"/>
      <c r="F196" s="301"/>
      <c r="G196" s="301"/>
    </row>
    <row r="197" spans="1:7" x14ac:dyDescent="0.2">
      <c r="A197" s="301"/>
      <c r="B197" s="301"/>
      <c r="C197" s="301"/>
      <c r="D197" s="301"/>
      <c r="E197" s="317"/>
      <c r="F197" s="301"/>
      <c r="G197" s="301"/>
    </row>
    <row r="198" spans="1:7" x14ac:dyDescent="0.2">
      <c r="A198" s="301"/>
      <c r="B198" s="301"/>
      <c r="C198" s="301"/>
      <c r="D198" s="301"/>
      <c r="E198" s="317"/>
      <c r="F198" s="301"/>
      <c r="G198" s="301"/>
    </row>
    <row r="199" spans="1:7" x14ac:dyDescent="0.2">
      <c r="A199" s="301"/>
      <c r="B199" s="301"/>
      <c r="C199" s="301"/>
      <c r="D199" s="301"/>
      <c r="E199" s="317"/>
      <c r="F199" s="301"/>
      <c r="G199" s="301"/>
    </row>
    <row r="200" spans="1:7" x14ac:dyDescent="0.2">
      <c r="A200" s="301"/>
      <c r="B200" s="301"/>
      <c r="C200" s="301"/>
      <c r="D200" s="301"/>
      <c r="E200" s="317"/>
      <c r="F200" s="301"/>
      <c r="G200" s="301"/>
    </row>
    <row r="201" spans="1:7" x14ac:dyDescent="0.2">
      <c r="A201" s="301"/>
      <c r="B201" s="301"/>
      <c r="C201" s="301"/>
      <c r="D201" s="301"/>
      <c r="E201" s="317"/>
      <c r="F201" s="301"/>
      <c r="G201" s="301"/>
    </row>
    <row r="202" spans="1:7" x14ac:dyDescent="0.2">
      <c r="A202" s="301"/>
      <c r="B202" s="301"/>
      <c r="C202" s="301"/>
      <c r="D202" s="301"/>
      <c r="E202" s="317"/>
      <c r="F202" s="301"/>
      <c r="G202" s="301"/>
    </row>
    <row r="203" spans="1:7" x14ac:dyDescent="0.2">
      <c r="A203" s="301"/>
      <c r="B203" s="301"/>
      <c r="C203" s="301"/>
      <c r="D203" s="301"/>
      <c r="E203" s="317"/>
      <c r="F203" s="301"/>
      <c r="G203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448</v>
      </c>
      <c r="D2" s="105" t="s">
        <v>449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525</v>
      </c>
      <c r="B5" s="118"/>
      <c r="C5" s="119" t="s">
        <v>526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'03 3 Rek'!E13</f>
        <v>0</v>
      </c>
      <c r="D15" s="160" t="str">
        <f>'03 3 Rek'!A18</f>
        <v>Ztížené výrobní podmínky</v>
      </c>
      <c r="E15" s="161"/>
      <c r="F15" s="162"/>
      <c r="G15" s="159">
        <f>'03 3 Rek'!I18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'03 3 Rek'!F13</f>
        <v>0</v>
      </c>
      <c r="D16" s="109" t="str">
        <f>'03 3 Rek'!A19</f>
        <v>Oborová přirážka</v>
      </c>
      <c r="E16" s="163"/>
      <c r="F16" s="164"/>
      <c r="G16" s="159">
        <f>'03 3 Rek'!I19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'03 3 Rek'!H13</f>
        <v>0</v>
      </c>
      <c r="D17" s="109" t="str">
        <f>'03 3 Rek'!A20</f>
        <v>Přesun stavebních kapacit</v>
      </c>
      <c r="E17" s="163"/>
      <c r="F17" s="164"/>
      <c r="G17" s="159">
        <f>'03 3 Rek'!I20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'03 3 Rek'!G13</f>
        <v>0</v>
      </c>
      <c r="D18" s="109" t="str">
        <f>'03 3 Rek'!A21</f>
        <v>Mimostaveništní doprava</v>
      </c>
      <c r="E18" s="163"/>
      <c r="F18" s="164"/>
      <c r="G18" s="159">
        <f>'03 3 Rek'!I21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'03 3 Rek'!A22</f>
        <v>Zařízení staveniště</v>
      </c>
      <c r="E19" s="163"/>
      <c r="F19" s="164"/>
      <c r="G19" s="159">
        <f>'03 3 Rek'!I22</f>
        <v>0</v>
      </c>
    </row>
    <row r="20" spans="1:7" ht="15.95" customHeight="1" x14ac:dyDescent="0.2">
      <c r="A20" s="167"/>
      <c r="B20" s="158"/>
      <c r="C20" s="159"/>
      <c r="D20" s="109" t="str">
        <f>'03 3 Rek'!A23</f>
        <v>Provoz investora</v>
      </c>
      <c r="E20" s="163"/>
      <c r="F20" s="164"/>
      <c r="G20" s="159">
        <f>'03 3 Rek'!I23</f>
        <v>0</v>
      </c>
    </row>
    <row r="21" spans="1:7" ht="15.95" customHeight="1" x14ac:dyDescent="0.2">
      <c r="A21" s="167" t="s">
        <v>29</v>
      </c>
      <c r="B21" s="158"/>
      <c r="C21" s="159">
        <f>'03 3 Rek'!I13</f>
        <v>0</v>
      </c>
      <c r="D21" s="109" t="str">
        <f>'03 3 Rek'!A24</f>
        <v>Kompletační činnost (IČD)</v>
      </c>
      <c r="E21" s="163"/>
      <c r="F21" s="164"/>
      <c r="G21" s="159">
        <f>'03 3 Rek'!I24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'03 3 Rek'!H26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E7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448</v>
      </c>
      <c r="I1" s="212"/>
    </row>
    <row r="2" spans="1:57" ht="13.5" thickBot="1" x14ac:dyDescent="0.25">
      <c r="A2" s="213" t="s">
        <v>76</v>
      </c>
      <c r="B2" s="214"/>
      <c r="C2" s="215" t="s">
        <v>527</v>
      </c>
      <c r="D2" s="216"/>
      <c r="E2" s="217"/>
      <c r="F2" s="216"/>
      <c r="G2" s="218" t="s">
        <v>449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18" t="str">
        <f>'03 3 Pol'!B7</f>
        <v>18</v>
      </c>
      <c r="B7" s="70" t="str">
        <f>'03 3 Pol'!C7</f>
        <v>Povrchové úpravy terénu</v>
      </c>
      <c r="D7" s="230"/>
      <c r="E7" s="319">
        <f>'03 3 Pol'!BA9</f>
        <v>0</v>
      </c>
      <c r="F7" s="320">
        <f>'03 3 Pol'!BB9</f>
        <v>0</v>
      </c>
      <c r="G7" s="320">
        <f>'03 3 Pol'!BC9</f>
        <v>0</v>
      </c>
      <c r="H7" s="320">
        <f>'03 3 Pol'!BD9</f>
        <v>0</v>
      </c>
      <c r="I7" s="321">
        <f>'03 3 Pol'!BE9</f>
        <v>0</v>
      </c>
    </row>
    <row r="8" spans="1:57" s="137" customFormat="1" x14ac:dyDescent="0.2">
      <c r="A8" s="318" t="str">
        <f>'03 3 Pol'!B10</f>
        <v>3</v>
      </c>
      <c r="B8" s="70" t="str">
        <f>'03 3 Pol'!C10</f>
        <v>Svislé a kompletní konstrukce</v>
      </c>
      <c r="D8" s="230"/>
      <c r="E8" s="319">
        <f>'03 3 Pol'!BA13</f>
        <v>0</v>
      </c>
      <c r="F8" s="320">
        <f>'03 3 Pol'!BB13</f>
        <v>0</v>
      </c>
      <c r="G8" s="320">
        <f>'03 3 Pol'!BC13</f>
        <v>0</v>
      </c>
      <c r="H8" s="320">
        <f>'03 3 Pol'!BD13</f>
        <v>0</v>
      </c>
      <c r="I8" s="321">
        <f>'03 3 Pol'!BE13</f>
        <v>0</v>
      </c>
    </row>
    <row r="9" spans="1:57" s="137" customFormat="1" x14ac:dyDescent="0.2">
      <c r="A9" s="318" t="str">
        <f>'03 3 Pol'!B14</f>
        <v>5a</v>
      </c>
      <c r="B9" s="70" t="str">
        <f>'03 3 Pol'!C14</f>
        <v>Okapový chodník</v>
      </c>
      <c r="D9" s="230"/>
      <c r="E9" s="319">
        <f>'03 3 Pol'!BA27</f>
        <v>0</v>
      </c>
      <c r="F9" s="320">
        <f>'03 3 Pol'!BB27</f>
        <v>0</v>
      </c>
      <c r="G9" s="320">
        <f>'03 3 Pol'!BC27</f>
        <v>0</v>
      </c>
      <c r="H9" s="320">
        <f>'03 3 Pol'!BD27</f>
        <v>0</v>
      </c>
      <c r="I9" s="321">
        <f>'03 3 Pol'!BE27</f>
        <v>0</v>
      </c>
    </row>
    <row r="10" spans="1:57" s="137" customFormat="1" x14ac:dyDescent="0.2">
      <c r="A10" s="318" t="str">
        <f>'03 3 Pol'!B28</f>
        <v>61</v>
      </c>
      <c r="B10" s="70" t="str">
        <f>'03 3 Pol'!C28</f>
        <v>Upravy povrchů vnitřní</v>
      </c>
      <c r="D10" s="230"/>
      <c r="E10" s="319">
        <f>'03 3 Pol'!BA30</f>
        <v>0</v>
      </c>
      <c r="F10" s="320">
        <f>'03 3 Pol'!BB30</f>
        <v>0</v>
      </c>
      <c r="G10" s="320">
        <f>'03 3 Pol'!BC30</f>
        <v>0</v>
      </c>
      <c r="H10" s="320">
        <f>'03 3 Pol'!BD30</f>
        <v>0</v>
      </c>
      <c r="I10" s="321">
        <f>'03 3 Pol'!BE30</f>
        <v>0</v>
      </c>
    </row>
    <row r="11" spans="1:57" s="137" customFormat="1" x14ac:dyDescent="0.2">
      <c r="A11" s="318" t="str">
        <f>'03 3 Pol'!B31</f>
        <v>99</v>
      </c>
      <c r="B11" s="70" t="str">
        <f>'03 3 Pol'!C31</f>
        <v>Staveništní přesun hmot</v>
      </c>
      <c r="D11" s="230"/>
      <c r="E11" s="319">
        <f>'03 3 Pol'!BA33</f>
        <v>0</v>
      </c>
      <c r="F11" s="320">
        <f>'03 3 Pol'!BB33</f>
        <v>0</v>
      </c>
      <c r="G11" s="320">
        <f>'03 3 Pol'!BC33</f>
        <v>0</v>
      </c>
      <c r="H11" s="320">
        <f>'03 3 Pol'!BD33</f>
        <v>0</v>
      </c>
      <c r="I11" s="321">
        <f>'03 3 Pol'!BE33</f>
        <v>0</v>
      </c>
    </row>
    <row r="12" spans="1:57" s="137" customFormat="1" ht="13.5" thickBot="1" x14ac:dyDescent="0.25">
      <c r="A12" s="318" t="str">
        <f>'03 3 Pol'!B34</f>
        <v>784</v>
      </c>
      <c r="B12" s="70" t="str">
        <f>'03 3 Pol'!C34</f>
        <v>Malby</v>
      </c>
      <c r="D12" s="230"/>
      <c r="E12" s="319">
        <f>'03 3 Pol'!BA36</f>
        <v>0</v>
      </c>
      <c r="F12" s="320">
        <f>'03 3 Pol'!BB36</f>
        <v>0</v>
      </c>
      <c r="G12" s="320">
        <f>'03 3 Pol'!BC36</f>
        <v>0</v>
      </c>
      <c r="H12" s="320">
        <f>'03 3 Pol'!BD36</f>
        <v>0</v>
      </c>
      <c r="I12" s="321">
        <f>'03 3 Pol'!BE36</f>
        <v>0</v>
      </c>
    </row>
    <row r="13" spans="1:57" s="14" customFormat="1" ht="13.5" thickBot="1" x14ac:dyDescent="0.25">
      <c r="A13" s="231"/>
      <c r="B13" s="232" t="s">
        <v>79</v>
      </c>
      <c r="C13" s="232"/>
      <c r="D13" s="233"/>
      <c r="E13" s="234">
        <f>SUM(E7:E12)</f>
        <v>0</v>
      </c>
      <c r="F13" s="235">
        <f>SUM(F7:F12)</f>
        <v>0</v>
      </c>
      <c r="G13" s="235">
        <f>SUM(G7:G12)</f>
        <v>0</v>
      </c>
      <c r="H13" s="235">
        <f>SUM(H7:H12)</f>
        <v>0</v>
      </c>
      <c r="I13" s="236">
        <f>SUM(I7:I12)</f>
        <v>0</v>
      </c>
    </row>
    <row r="14" spans="1:57" x14ac:dyDescent="0.2">
      <c r="A14" s="137"/>
      <c r="B14" s="137"/>
      <c r="C14" s="137"/>
      <c r="D14" s="137"/>
      <c r="E14" s="137"/>
      <c r="F14" s="137"/>
      <c r="G14" s="137"/>
      <c r="H14" s="137"/>
      <c r="I14" s="137"/>
    </row>
    <row r="15" spans="1:57" ht="19.5" customHeight="1" x14ac:dyDescent="0.25">
      <c r="A15" s="222" t="s">
        <v>80</v>
      </c>
      <c r="B15" s="222"/>
      <c r="C15" s="222"/>
      <c r="D15" s="222"/>
      <c r="E15" s="222"/>
      <c r="F15" s="222"/>
      <c r="G15" s="237"/>
      <c r="H15" s="222"/>
      <c r="I15" s="222"/>
      <c r="BA15" s="143"/>
      <c r="BB15" s="143"/>
      <c r="BC15" s="143"/>
      <c r="BD15" s="143"/>
      <c r="BE15" s="143"/>
    </row>
    <row r="16" spans="1:57" ht="13.5" thickBot="1" x14ac:dyDescent="0.25"/>
    <row r="17" spans="1:53" x14ac:dyDescent="0.2">
      <c r="A17" s="175" t="s">
        <v>81</v>
      </c>
      <c r="B17" s="176"/>
      <c r="C17" s="176"/>
      <c r="D17" s="238"/>
      <c r="E17" s="239" t="s">
        <v>82</v>
      </c>
      <c r="F17" s="240" t="s">
        <v>12</v>
      </c>
      <c r="G17" s="241" t="s">
        <v>83</v>
      </c>
      <c r="H17" s="242"/>
      <c r="I17" s="243" t="s">
        <v>82</v>
      </c>
    </row>
    <row r="18" spans="1:53" x14ac:dyDescent="0.2">
      <c r="A18" s="167" t="s">
        <v>312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313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314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315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316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1</v>
      </c>
    </row>
    <row r="23" spans="1:53" x14ac:dyDescent="0.2">
      <c r="A23" s="167" t="s">
        <v>317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318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2</v>
      </c>
    </row>
    <row r="25" spans="1:53" x14ac:dyDescent="0.2">
      <c r="A25" s="167" t="s">
        <v>319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ht="13.5" thickBot="1" x14ac:dyDescent="0.25">
      <c r="A26" s="250"/>
      <c r="B26" s="251" t="s">
        <v>84</v>
      </c>
      <c r="C26" s="252"/>
      <c r="D26" s="253"/>
      <c r="E26" s="254"/>
      <c r="F26" s="255"/>
      <c r="G26" s="255"/>
      <c r="H26" s="256">
        <f>SUM(I18:I25)</f>
        <v>0</v>
      </c>
      <c r="I26" s="257"/>
    </row>
    <row r="28" spans="1:53" x14ac:dyDescent="0.2">
      <c r="B28" s="14"/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CB109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'03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527</v>
      </c>
      <c r="D4" s="270"/>
      <c r="E4" s="271" t="str">
        <f>'03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450</v>
      </c>
      <c r="C7" s="284" t="s">
        <v>451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453</v>
      </c>
      <c r="C8" s="295" t="s">
        <v>454</v>
      </c>
      <c r="D8" s="296" t="s">
        <v>116</v>
      </c>
      <c r="E8" s="297">
        <v>368.02499999999998</v>
      </c>
      <c r="F8" s="297">
        <v>0</v>
      </c>
      <c r="G8" s="298">
        <f>E8*F8</f>
        <v>0</v>
      </c>
      <c r="H8" s="299">
        <v>3.0000000000000001E-5</v>
      </c>
      <c r="I8" s="300">
        <f>E8*H8</f>
        <v>1.104075E-2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x14ac:dyDescent="0.2">
      <c r="A9" s="302"/>
      <c r="B9" s="303" t="s">
        <v>101</v>
      </c>
      <c r="C9" s="304" t="s">
        <v>452</v>
      </c>
      <c r="D9" s="305"/>
      <c r="E9" s="306"/>
      <c r="F9" s="307"/>
      <c r="G9" s="308">
        <f>SUM(G7:G8)</f>
        <v>0</v>
      </c>
      <c r="H9" s="309"/>
      <c r="I9" s="310">
        <f>SUM(I7:I8)</f>
        <v>1.104075E-2</v>
      </c>
      <c r="J9" s="309"/>
      <c r="K9" s="310">
        <f>SUM(K7:K8)</f>
        <v>0</v>
      </c>
      <c r="O9" s="292">
        <v>4</v>
      </c>
      <c r="BA9" s="311">
        <f>SUM(BA7:BA8)</f>
        <v>0</v>
      </c>
      <c r="BB9" s="311">
        <f>SUM(BB7:BB8)</f>
        <v>0</v>
      </c>
      <c r="BC9" s="311">
        <f>SUM(BC7:BC8)</f>
        <v>0</v>
      </c>
      <c r="BD9" s="311">
        <f>SUM(BD7:BD8)</f>
        <v>0</v>
      </c>
      <c r="BE9" s="311">
        <f>SUM(BE7:BE8)</f>
        <v>0</v>
      </c>
    </row>
    <row r="10" spans="1:80" x14ac:dyDescent="0.2">
      <c r="A10" s="282" t="s">
        <v>97</v>
      </c>
      <c r="B10" s="283" t="s">
        <v>448</v>
      </c>
      <c r="C10" s="284" t="s">
        <v>455</v>
      </c>
      <c r="D10" s="285"/>
      <c r="E10" s="286"/>
      <c r="F10" s="286"/>
      <c r="G10" s="287"/>
      <c r="H10" s="288"/>
      <c r="I10" s="289"/>
      <c r="J10" s="290"/>
      <c r="K10" s="291"/>
      <c r="O10" s="292">
        <v>1</v>
      </c>
    </row>
    <row r="11" spans="1:80" ht="22.5" x14ac:dyDescent="0.2">
      <c r="A11" s="293">
        <v>2</v>
      </c>
      <c r="B11" s="294" t="s">
        <v>457</v>
      </c>
      <c r="C11" s="295" t="s">
        <v>458</v>
      </c>
      <c r="D11" s="296" t="s">
        <v>212</v>
      </c>
      <c r="E11" s="297">
        <v>2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/>
      <c r="K11" s="300">
        <f>E11*J11</f>
        <v>0</v>
      </c>
      <c r="O11" s="292">
        <v>2</v>
      </c>
      <c r="AA11" s="261">
        <v>11</v>
      </c>
      <c r="AB11" s="261">
        <v>3</v>
      </c>
      <c r="AC11" s="261">
        <v>1</v>
      </c>
      <c r="AZ11" s="261">
        <v>1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11</v>
      </c>
      <c r="CB11" s="292">
        <v>3</v>
      </c>
    </row>
    <row r="12" spans="1:80" ht="22.5" x14ac:dyDescent="0.2">
      <c r="A12" s="293">
        <v>3</v>
      </c>
      <c r="B12" s="294" t="s">
        <v>459</v>
      </c>
      <c r="C12" s="295" t="s">
        <v>460</v>
      </c>
      <c r="D12" s="296" t="s">
        <v>461</v>
      </c>
      <c r="E12" s="297">
        <v>1.5</v>
      </c>
      <c r="F12" s="297">
        <v>0</v>
      </c>
      <c r="G12" s="298">
        <f>E12*F12</f>
        <v>0</v>
      </c>
      <c r="H12" s="299">
        <v>0.14802000000000001</v>
      </c>
      <c r="I12" s="300">
        <f>E12*H12</f>
        <v>0.22203000000000001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0</v>
      </c>
      <c r="AC12" s="261">
        <v>0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0</v>
      </c>
    </row>
    <row r="13" spans="1:80" x14ac:dyDescent="0.2">
      <c r="A13" s="302"/>
      <c r="B13" s="303" t="s">
        <v>101</v>
      </c>
      <c r="C13" s="304" t="s">
        <v>456</v>
      </c>
      <c r="D13" s="305"/>
      <c r="E13" s="306"/>
      <c r="F13" s="307"/>
      <c r="G13" s="308">
        <f>SUM(G10:G12)</f>
        <v>0</v>
      </c>
      <c r="H13" s="309"/>
      <c r="I13" s="310">
        <f>SUM(I10:I12)</f>
        <v>0.22203000000000001</v>
      </c>
      <c r="J13" s="309"/>
      <c r="K13" s="310">
        <f>SUM(K10:K12)</f>
        <v>0</v>
      </c>
      <c r="O13" s="292">
        <v>4</v>
      </c>
      <c r="BA13" s="311">
        <f>SUM(BA10:BA12)</f>
        <v>0</v>
      </c>
      <c r="BB13" s="311">
        <f>SUM(BB10:BB12)</f>
        <v>0</v>
      </c>
      <c r="BC13" s="311">
        <f>SUM(BC10:BC12)</f>
        <v>0</v>
      </c>
      <c r="BD13" s="311">
        <f>SUM(BD10:BD12)</f>
        <v>0</v>
      </c>
      <c r="BE13" s="311">
        <f>SUM(BE10:BE12)</f>
        <v>0</v>
      </c>
    </row>
    <row r="14" spans="1:80" x14ac:dyDescent="0.2">
      <c r="A14" s="282" t="s">
        <v>97</v>
      </c>
      <c r="B14" s="283" t="s">
        <v>462</v>
      </c>
      <c r="C14" s="284" t="s">
        <v>463</v>
      </c>
      <c r="D14" s="285"/>
      <c r="E14" s="286"/>
      <c r="F14" s="286"/>
      <c r="G14" s="287"/>
      <c r="H14" s="288"/>
      <c r="I14" s="289"/>
      <c r="J14" s="290"/>
      <c r="K14" s="291"/>
      <c r="O14" s="292">
        <v>1</v>
      </c>
    </row>
    <row r="15" spans="1:80" x14ac:dyDescent="0.2">
      <c r="A15" s="293">
        <v>4</v>
      </c>
      <c r="B15" s="294" t="s">
        <v>465</v>
      </c>
      <c r="C15" s="295" t="s">
        <v>466</v>
      </c>
      <c r="D15" s="296" t="s">
        <v>116</v>
      </c>
      <c r="E15" s="297">
        <v>53.725000000000001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>
        <v>-0.13800000000000001</v>
      </c>
      <c r="K15" s="300">
        <f>E15*J15</f>
        <v>-7.4140500000000005</v>
      </c>
      <c r="O15" s="292">
        <v>2</v>
      </c>
      <c r="AA15" s="261">
        <v>1</v>
      </c>
      <c r="AB15" s="261">
        <v>1</v>
      </c>
      <c r="AC15" s="261">
        <v>1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</v>
      </c>
      <c r="CB15" s="292">
        <v>1</v>
      </c>
    </row>
    <row r="16" spans="1:80" x14ac:dyDescent="0.2">
      <c r="A16" s="293">
        <v>5</v>
      </c>
      <c r="B16" s="294" t="s">
        <v>205</v>
      </c>
      <c r="C16" s="295" t="s">
        <v>206</v>
      </c>
      <c r="D16" s="296" t="s">
        <v>116</v>
      </c>
      <c r="E16" s="297">
        <v>53.725000000000001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293">
        <v>6</v>
      </c>
      <c r="B17" s="294" t="s">
        <v>467</v>
      </c>
      <c r="C17" s="295" t="s">
        <v>468</v>
      </c>
      <c r="D17" s="296" t="s">
        <v>116</v>
      </c>
      <c r="E17" s="297">
        <v>54.234999999999999</v>
      </c>
      <c r="F17" s="297">
        <v>0</v>
      </c>
      <c r="G17" s="298">
        <f>E17*F17</f>
        <v>0</v>
      </c>
      <c r="H17" s="299">
        <v>0.21299999999999999</v>
      </c>
      <c r="I17" s="300">
        <f>E17*H17</f>
        <v>11.552054999999999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293">
        <v>7</v>
      </c>
      <c r="B18" s="294" t="s">
        <v>469</v>
      </c>
      <c r="C18" s="295" t="s">
        <v>470</v>
      </c>
      <c r="D18" s="296" t="s">
        <v>116</v>
      </c>
      <c r="E18" s="297">
        <v>54.234999999999999</v>
      </c>
      <c r="F18" s="297">
        <v>0</v>
      </c>
      <c r="G18" s="298">
        <f>E18*F18</f>
        <v>0</v>
      </c>
      <c r="H18" s="299">
        <v>7.1999999999999995E-2</v>
      </c>
      <c r="I18" s="300">
        <f>E18*H18</f>
        <v>3.9049199999999997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293">
        <v>8</v>
      </c>
      <c r="B19" s="294" t="s">
        <v>471</v>
      </c>
      <c r="C19" s="295" t="s">
        <v>472</v>
      </c>
      <c r="D19" s="296" t="s">
        <v>136</v>
      </c>
      <c r="E19" s="297">
        <v>108.47</v>
      </c>
      <c r="F19" s="297">
        <v>0</v>
      </c>
      <c r="G19" s="298">
        <f>E19*F19</f>
        <v>0</v>
      </c>
      <c r="H19" s="299">
        <v>0.10598</v>
      </c>
      <c r="I19" s="300">
        <f>E19*H19</f>
        <v>11.495650600000001</v>
      </c>
      <c r="J19" s="299">
        <v>0</v>
      </c>
      <c r="K19" s="300">
        <f>E19*J19</f>
        <v>0</v>
      </c>
      <c r="O19" s="292">
        <v>2</v>
      </c>
      <c r="AA19" s="261">
        <v>1</v>
      </c>
      <c r="AB19" s="261">
        <v>1</v>
      </c>
      <c r="AC19" s="261">
        <v>1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</v>
      </c>
      <c r="CB19" s="292">
        <v>1</v>
      </c>
    </row>
    <row r="20" spans="1:80" x14ac:dyDescent="0.2">
      <c r="A20" s="293">
        <v>9</v>
      </c>
      <c r="B20" s="294" t="s">
        <v>473</v>
      </c>
      <c r="C20" s="295" t="s">
        <v>474</v>
      </c>
      <c r="D20" s="296" t="s">
        <v>212</v>
      </c>
      <c r="E20" s="297">
        <v>120</v>
      </c>
      <c r="F20" s="297">
        <v>0</v>
      </c>
      <c r="G20" s="298">
        <f>E20*F20</f>
        <v>0</v>
      </c>
      <c r="H20" s="299">
        <v>2.7E-2</v>
      </c>
      <c r="I20" s="300">
        <f>E20*H20</f>
        <v>3.2399999999999998</v>
      </c>
      <c r="J20" s="299"/>
      <c r="K20" s="300">
        <f>E20*J20</f>
        <v>0</v>
      </c>
      <c r="O20" s="292">
        <v>2</v>
      </c>
      <c r="AA20" s="261">
        <v>3</v>
      </c>
      <c r="AB20" s="261">
        <v>1</v>
      </c>
      <c r="AC20" s="261">
        <v>59217330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3</v>
      </c>
      <c r="CB20" s="292">
        <v>1</v>
      </c>
    </row>
    <row r="21" spans="1:80" x14ac:dyDescent="0.2">
      <c r="A21" s="293">
        <v>10</v>
      </c>
      <c r="B21" s="294" t="s">
        <v>475</v>
      </c>
      <c r="C21" s="295" t="s">
        <v>476</v>
      </c>
      <c r="D21" s="296" t="s">
        <v>116</v>
      </c>
      <c r="E21" s="297">
        <v>59.658499999999997</v>
      </c>
      <c r="F21" s="297">
        <v>0</v>
      </c>
      <c r="G21" s="298">
        <f>E21*F21</f>
        <v>0</v>
      </c>
      <c r="H21" s="299">
        <v>9.6600000000000005E-2</v>
      </c>
      <c r="I21" s="300">
        <f>E21*H21</f>
        <v>5.7630110999999999</v>
      </c>
      <c r="J21" s="299"/>
      <c r="K21" s="300">
        <f>E21*J21</f>
        <v>0</v>
      </c>
      <c r="O21" s="292">
        <v>2</v>
      </c>
      <c r="AA21" s="261">
        <v>3</v>
      </c>
      <c r="AB21" s="261">
        <v>1</v>
      </c>
      <c r="AC21" s="261">
        <v>59245315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3</v>
      </c>
      <c r="CB21" s="292">
        <v>1</v>
      </c>
    </row>
    <row r="22" spans="1:80" x14ac:dyDescent="0.2">
      <c r="A22" s="293">
        <v>11</v>
      </c>
      <c r="B22" s="294" t="s">
        <v>227</v>
      </c>
      <c r="C22" s="295" t="s">
        <v>228</v>
      </c>
      <c r="D22" s="296" t="s">
        <v>226</v>
      </c>
      <c r="E22" s="297">
        <v>7.4140499999999996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1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1</v>
      </c>
    </row>
    <row r="23" spans="1:80" x14ac:dyDescent="0.2">
      <c r="A23" s="293">
        <v>12</v>
      </c>
      <c r="B23" s="294" t="s">
        <v>229</v>
      </c>
      <c r="C23" s="295" t="s">
        <v>230</v>
      </c>
      <c r="D23" s="296" t="s">
        <v>226</v>
      </c>
      <c r="E23" s="297">
        <v>74.140500000000003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1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1</v>
      </c>
    </row>
    <row r="24" spans="1:80" x14ac:dyDescent="0.2">
      <c r="A24" s="293">
        <v>13</v>
      </c>
      <c r="B24" s="294" t="s">
        <v>231</v>
      </c>
      <c r="C24" s="295" t="s">
        <v>232</v>
      </c>
      <c r="D24" s="296" t="s">
        <v>226</v>
      </c>
      <c r="E24" s="297">
        <v>7.4140499999999996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8</v>
      </c>
      <c r="AB24" s="261">
        <v>1</v>
      </c>
      <c r="AC24" s="261">
        <v>3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8</v>
      </c>
      <c r="CB24" s="292">
        <v>1</v>
      </c>
    </row>
    <row r="25" spans="1:80" x14ac:dyDescent="0.2">
      <c r="A25" s="293">
        <v>14</v>
      </c>
      <c r="B25" s="294" t="s">
        <v>233</v>
      </c>
      <c r="C25" s="295" t="s">
        <v>234</v>
      </c>
      <c r="D25" s="296" t="s">
        <v>226</v>
      </c>
      <c r="E25" s="297">
        <v>22.242149999999999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8</v>
      </c>
      <c r="AB25" s="261">
        <v>1</v>
      </c>
      <c r="AC25" s="261">
        <v>3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8</v>
      </c>
      <c r="CB25" s="292">
        <v>1</v>
      </c>
    </row>
    <row r="26" spans="1:80" x14ac:dyDescent="0.2">
      <c r="A26" s="293">
        <v>15</v>
      </c>
      <c r="B26" s="294" t="s">
        <v>235</v>
      </c>
      <c r="C26" s="295" t="s">
        <v>236</v>
      </c>
      <c r="D26" s="296" t="s">
        <v>226</v>
      </c>
      <c r="E26" s="297">
        <v>7.4140499999999996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8</v>
      </c>
      <c r="AB26" s="261">
        <v>0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8</v>
      </c>
      <c r="CB26" s="292">
        <v>0</v>
      </c>
    </row>
    <row r="27" spans="1:80" x14ac:dyDescent="0.2">
      <c r="A27" s="302"/>
      <c r="B27" s="303" t="s">
        <v>101</v>
      </c>
      <c r="C27" s="304" t="s">
        <v>464</v>
      </c>
      <c r="D27" s="305"/>
      <c r="E27" s="306"/>
      <c r="F27" s="307"/>
      <c r="G27" s="308">
        <f>SUM(G14:G26)</f>
        <v>0</v>
      </c>
      <c r="H27" s="309"/>
      <c r="I27" s="310">
        <f>SUM(I14:I26)</f>
        <v>35.955636699999999</v>
      </c>
      <c r="J27" s="309"/>
      <c r="K27" s="310">
        <f>SUM(K14:K26)</f>
        <v>-7.4140500000000005</v>
      </c>
      <c r="O27" s="292">
        <v>4</v>
      </c>
      <c r="BA27" s="311">
        <f>SUM(BA14:BA26)</f>
        <v>0</v>
      </c>
      <c r="BB27" s="311">
        <f>SUM(BB14:BB26)</f>
        <v>0</v>
      </c>
      <c r="BC27" s="311">
        <f>SUM(BC14:BC26)</f>
        <v>0</v>
      </c>
      <c r="BD27" s="311">
        <f>SUM(BD14:BD26)</f>
        <v>0</v>
      </c>
      <c r="BE27" s="311">
        <f>SUM(BE14:BE26)</f>
        <v>0</v>
      </c>
    </row>
    <row r="28" spans="1:80" x14ac:dyDescent="0.2">
      <c r="A28" s="282" t="s">
        <v>97</v>
      </c>
      <c r="B28" s="283" t="s">
        <v>477</v>
      </c>
      <c r="C28" s="284" t="s">
        <v>478</v>
      </c>
      <c r="D28" s="285"/>
      <c r="E28" s="286"/>
      <c r="F28" s="286"/>
      <c r="G28" s="287"/>
      <c r="H28" s="288"/>
      <c r="I28" s="289"/>
      <c r="J28" s="290"/>
      <c r="K28" s="291"/>
      <c r="O28" s="292">
        <v>1</v>
      </c>
    </row>
    <row r="29" spans="1:80" x14ac:dyDescent="0.2">
      <c r="A29" s="293">
        <v>16</v>
      </c>
      <c r="B29" s="294" t="s">
        <v>480</v>
      </c>
      <c r="C29" s="295" t="s">
        <v>481</v>
      </c>
      <c r="D29" s="296" t="s">
        <v>116</v>
      </c>
      <c r="E29" s="297">
        <v>1.5</v>
      </c>
      <c r="F29" s="297">
        <v>0</v>
      </c>
      <c r="G29" s="298">
        <f>E29*F29</f>
        <v>0</v>
      </c>
      <c r="H29" s="299">
        <v>2.7980000000000001E-2</v>
      </c>
      <c r="I29" s="300">
        <f>E29*H29</f>
        <v>4.197E-2</v>
      </c>
      <c r="J29" s="299">
        <v>0</v>
      </c>
      <c r="K29" s="300">
        <f>E29*J29</f>
        <v>0</v>
      </c>
      <c r="O29" s="292">
        <v>2</v>
      </c>
      <c r="AA29" s="261">
        <v>1</v>
      </c>
      <c r="AB29" s="261">
        <v>1</v>
      </c>
      <c r="AC29" s="261">
        <v>1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</v>
      </c>
      <c r="CB29" s="292">
        <v>1</v>
      </c>
    </row>
    <row r="30" spans="1:80" x14ac:dyDescent="0.2">
      <c r="A30" s="302"/>
      <c r="B30" s="303" t="s">
        <v>101</v>
      </c>
      <c r="C30" s="304" t="s">
        <v>479</v>
      </c>
      <c r="D30" s="305"/>
      <c r="E30" s="306"/>
      <c r="F30" s="307"/>
      <c r="G30" s="308">
        <f>SUM(G28:G29)</f>
        <v>0</v>
      </c>
      <c r="H30" s="309"/>
      <c r="I30" s="310">
        <f>SUM(I28:I29)</f>
        <v>4.197E-2</v>
      </c>
      <c r="J30" s="309"/>
      <c r="K30" s="310">
        <f>SUM(K28:K29)</f>
        <v>0</v>
      </c>
      <c r="O30" s="292">
        <v>4</v>
      </c>
      <c r="BA30" s="311">
        <f>SUM(BA28:BA29)</f>
        <v>0</v>
      </c>
      <c r="BB30" s="311">
        <f>SUM(BB28:BB29)</f>
        <v>0</v>
      </c>
      <c r="BC30" s="311">
        <f>SUM(BC28:BC29)</f>
        <v>0</v>
      </c>
      <c r="BD30" s="311">
        <f>SUM(BD28:BD29)</f>
        <v>0</v>
      </c>
      <c r="BE30" s="311">
        <f>SUM(BE28:BE29)</f>
        <v>0</v>
      </c>
    </row>
    <row r="31" spans="1:80" x14ac:dyDescent="0.2">
      <c r="A31" s="282" t="s">
        <v>97</v>
      </c>
      <c r="B31" s="283" t="s">
        <v>261</v>
      </c>
      <c r="C31" s="284" t="s">
        <v>262</v>
      </c>
      <c r="D31" s="285"/>
      <c r="E31" s="286"/>
      <c r="F31" s="286"/>
      <c r="G31" s="287"/>
      <c r="H31" s="288"/>
      <c r="I31" s="289"/>
      <c r="J31" s="290"/>
      <c r="K31" s="291"/>
      <c r="O31" s="292">
        <v>1</v>
      </c>
    </row>
    <row r="32" spans="1:80" x14ac:dyDescent="0.2">
      <c r="A32" s="293">
        <v>17</v>
      </c>
      <c r="B32" s="294" t="s">
        <v>568</v>
      </c>
      <c r="C32" s="295" t="s">
        <v>569</v>
      </c>
      <c r="D32" s="296" t="s">
        <v>226</v>
      </c>
      <c r="E32" s="297">
        <v>36.219636700000002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7</v>
      </c>
      <c r="AB32" s="261">
        <v>1</v>
      </c>
      <c r="AC32" s="261">
        <v>2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7</v>
      </c>
      <c r="CB32" s="292">
        <v>1</v>
      </c>
    </row>
    <row r="33" spans="1:80" x14ac:dyDescent="0.2">
      <c r="A33" s="302"/>
      <c r="B33" s="303" t="s">
        <v>101</v>
      </c>
      <c r="C33" s="304" t="s">
        <v>263</v>
      </c>
      <c r="D33" s="305"/>
      <c r="E33" s="306"/>
      <c r="F33" s="307"/>
      <c r="G33" s="308">
        <f>SUM(G31:G32)</f>
        <v>0</v>
      </c>
      <c r="H33" s="309"/>
      <c r="I33" s="310">
        <f>SUM(I31:I32)</f>
        <v>0</v>
      </c>
      <c r="J33" s="309"/>
      <c r="K33" s="310">
        <f>SUM(K31:K32)</f>
        <v>0</v>
      </c>
      <c r="O33" s="292">
        <v>4</v>
      </c>
      <c r="BA33" s="311">
        <f>SUM(BA31:BA32)</f>
        <v>0</v>
      </c>
      <c r="BB33" s="311">
        <f>SUM(BB31:BB32)</f>
        <v>0</v>
      </c>
      <c r="BC33" s="311">
        <f>SUM(BC31:BC32)</f>
        <v>0</v>
      </c>
      <c r="BD33" s="311">
        <f>SUM(BD31:BD32)</f>
        <v>0</v>
      </c>
      <c r="BE33" s="311">
        <f>SUM(BE31:BE32)</f>
        <v>0</v>
      </c>
    </row>
    <row r="34" spans="1:80" x14ac:dyDescent="0.2">
      <c r="A34" s="282" t="s">
        <v>97</v>
      </c>
      <c r="B34" s="283" t="s">
        <v>496</v>
      </c>
      <c r="C34" s="284" t="s">
        <v>497</v>
      </c>
      <c r="D34" s="285"/>
      <c r="E34" s="286"/>
      <c r="F34" s="286"/>
      <c r="G34" s="287"/>
      <c r="H34" s="288"/>
      <c r="I34" s="289"/>
      <c r="J34" s="290"/>
      <c r="K34" s="291"/>
      <c r="O34" s="292">
        <v>1</v>
      </c>
    </row>
    <row r="35" spans="1:80" ht="22.5" x14ac:dyDescent="0.2">
      <c r="A35" s="293">
        <v>18</v>
      </c>
      <c r="B35" s="294" t="s">
        <v>499</v>
      </c>
      <c r="C35" s="295" t="s">
        <v>500</v>
      </c>
      <c r="D35" s="296" t="s">
        <v>116</v>
      </c>
      <c r="E35" s="297">
        <v>3.4321999999999999</v>
      </c>
      <c r="F35" s="297">
        <v>0</v>
      </c>
      <c r="G35" s="298">
        <f>E35*F35</f>
        <v>0</v>
      </c>
      <c r="H35" s="299">
        <v>3.8999999999999999E-4</v>
      </c>
      <c r="I35" s="300">
        <f>E35*H35</f>
        <v>1.3385579999999999E-3</v>
      </c>
      <c r="J35" s="299">
        <v>0</v>
      </c>
      <c r="K35" s="300">
        <f>E35*J35</f>
        <v>0</v>
      </c>
      <c r="O35" s="292">
        <v>2</v>
      </c>
      <c r="AA35" s="261">
        <v>1</v>
      </c>
      <c r="AB35" s="261">
        <v>7</v>
      </c>
      <c r="AC35" s="261">
        <v>7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</v>
      </c>
      <c r="CB35" s="292">
        <v>7</v>
      </c>
    </row>
    <row r="36" spans="1:80" x14ac:dyDescent="0.2">
      <c r="A36" s="302"/>
      <c r="B36" s="303" t="s">
        <v>101</v>
      </c>
      <c r="C36" s="304" t="s">
        <v>498</v>
      </c>
      <c r="D36" s="305"/>
      <c r="E36" s="306"/>
      <c r="F36" s="307"/>
      <c r="G36" s="308">
        <f>SUM(G34:G35)</f>
        <v>0</v>
      </c>
      <c r="H36" s="309"/>
      <c r="I36" s="310">
        <f>SUM(I34:I35)</f>
        <v>1.3385579999999999E-3</v>
      </c>
      <c r="J36" s="309"/>
      <c r="K36" s="310">
        <f>SUM(K34:K35)</f>
        <v>0</v>
      </c>
      <c r="O36" s="292">
        <v>4</v>
      </c>
      <c r="BA36" s="311">
        <f>SUM(BA34:BA35)</f>
        <v>0</v>
      </c>
      <c r="BB36" s="311">
        <f>SUM(BB34:BB35)</f>
        <v>0</v>
      </c>
      <c r="BC36" s="311">
        <f>SUM(BC34:BC35)</f>
        <v>0</v>
      </c>
      <c r="BD36" s="311">
        <f>SUM(BD34:BD35)</f>
        <v>0</v>
      </c>
      <c r="BE36" s="311">
        <f>SUM(BE34:BE35)</f>
        <v>0</v>
      </c>
    </row>
    <row r="37" spans="1:80" x14ac:dyDescent="0.2">
      <c r="E37" s="261"/>
    </row>
    <row r="38" spans="1:80" x14ac:dyDescent="0.2">
      <c r="E38" s="261"/>
    </row>
    <row r="39" spans="1:80" x14ac:dyDescent="0.2">
      <c r="E39" s="261"/>
    </row>
    <row r="40" spans="1:80" x14ac:dyDescent="0.2">
      <c r="E40" s="261"/>
    </row>
    <row r="41" spans="1:80" x14ac:dyDescent="0.2">
      <c r="E41" s="261"/>
    </row>
    <row r="42" spans="1:80" x14ac:dyDescent="0.2">
      <c r="E42" s="261"/>
    </row>
    <row r="43" spans="1:80" x14ac:dyDescent="0.2">
      <c r="E43" s="261"/>
    </row>
    <row r="44" spans="1:80" x14ac:dyDescent="0.2">
      <c r="E44" s="261"/>
    </row>
    <row r="45" spans="1:80" x14ac:dyDescent="0.2">
      <c r="E45" s="261"/>
    </row>
    <row r="46" spans="1:80" x14ac:dyDescent="0.2">
      <c r="E46" s="261"/>
    </row>
    <row r="47" spans="1:80" x14ac:dyDescent="0.2">
      <c r="E47" s="261"/>
    </row>
    <row r="48" spans="1:80" x14ac:dyDescent="0.2">
      <c r="E48" s="261"/>
    </row>
    <row r="49" spans="1:7" x14ac:dyDescent="0.2">
      <c r="E49" s="261"/>
    </row>
    <row r="50" spans="1:7" x14ac:dyDescent="0.2">
      <c r="E50" s="261"/>
    </row>
    <row r="51" spans="1:7" x14ac:dyDescent="0.2">
      <c r="E51" s="261"/>
    </row>
    <row r="52" spans="1:7" x14ac:dyDescent="0.2">
      <c r="E52" s="261"/>
    </row>
    <row r="53" spans="1:7" x14ac:dyDescent="0.2">
      <c r="E53" s="261"/>
    </row>
    <row r="54" spans="1:7" x14ac:dyDescent="0.2">
      <c r="E54" s="261"/>
    </row>
    <row r="55" spans="1:7" x14ac:dyDescent="0.2">
      <c r="E55" s="261"/>
    </row>
    <row r="56" spans="1:7" x14ac:dyDescent="0.2">
      <c r="E56" s="261"/>
    </row>
    <row r="57" spans="1:7" x14ac:dyDescent="0.2">
      <c r="E57" s="261"/>
    </row>
    <row r="58" spans="1:7" x14ac:dyDescent="0.2">
      <c r="E58" s="261"/>
    </row>
    <row r="59" spans="1:7" x14ac:dyDescent="0.2">
      <c r="E59" s="261"/>
    </row>
    <row r="60" spans="1:7" x14ac:dyDescent="0.2">
      <c r="A60" s="301"/>
      <c r="B60" s="301"/>
      <c r="C60" s="301"/>
      <c r="D60" s="301"/>
      <c r="E60" s="301"/>
      <c r="F60" s="301"/>
      <c r="G60" s="301"/>
    </row>
    <row r="61" spans="1:7" x14ac:dyDescent="0.2">
      <c r="A61" s="301"/>
      <c r="B61" s="301"/>
      <c r="C61" s="301"/>
      <c r="D61" s="301"/>
      <c r="E61" s="301"/>
      <c r="F61" s="301"/>
      <c r="G61" s="301"/>
    </row>
    <row r="62" spans="1:7" x14ac:dyDescent="0.2">
      <c r="A62" s="301"/>
      <c r="B62" s="301"/>
      <c r="C62" s="301"/>
      <c r="D62" s="301"/>
      <c r="E62" s="301"/>
      <c r="F62" s="301"/>
      <c r="G62" s="301"/>
    </row>
    <row r="63" spans="1:7" x14ac:dyDescent="0.2">
      <c r="A63" s="301"/>
      <c r="B63" s="301"/>
      <c r="C63" s="301"/>
      <c r="D63" s="301"/>
      <c r="E63" s="301"/>
      <c r="F63" s="301"/>
      <c r="G63" s="301"/>
    </row>
    <row r="64" spans="1:7" x14ac:dyDescent="0.2">
      <c r="E64" s="261"/>
    </row>
    <row r="65" spans="5:5" x14ac:dyDescent="0.2">
      <c r="E65" s="261"/>
    </row>
    <row r="66" spans="5:5" x14ac:dyDescent="0.2">
      <c r="E66" s="261"/>
    </row>
    <row r="67" spans="5:5" x14ac:dyDescent="0.2">
      <c r="E67" s="261"/>
    </row>
    <row r="68" spans="5:5" x14ac:dyDescent="0.2">
      <c r="E68" s="261"/>
    </row>
    <row r="69" spans="5:5" x14ac:dyDescent="0.2">
      <c r="E69" s="261"/>
    </row>
    <row r="70" spans="5:5" x14ac:dyDescent="0.2">
      <c r="E70" s="261"/>
    </row>
    <row r="71" spans="5:5" x14ac:dyDescent="0.2">
      <c r="E71" s="261"/>
    </row>
    <row r="72" spans="5:5" x14ac:dyDescent="0.2">
      <c r="E72" s="261"/>
    </row>
    <row r="73" spans="5:5" x14ac:dyDescent="0.2">
      <c r="E73" s="261"/>
    </row>
    <row r="74" spans="5:5" x14ac:dyDescent="0.2">
      <c r="E74" s="261"/>
    </row>
    <row r="75" spans="5:5" x14ac:dyDescent="0.2">
      <c r="E75" s="261"/>
    </row>
    <row r="76" spans="5:5" x14ac:dyDescent="0.2">
      <c r="E76" s="261"/>
    </row>
    <row r="77" spans="5:5" x14ac:dyDescent="0.2">
      <c r="E77" s="261"/>
    </row>
    <row r="78" spans="5:5" x14ac:dyDescent="0.2">
      <c r="E78" s="261"/>
    </row>
    <row r="79" spans="5:5" x14ac:dyDescent="0.2">
      <c r="E79" s="261"/>
    </row>
    <row r="80" spans="5:5" x14ac:dyDescent="0.2">
      <c r="E80" s="261"/>
    </row>
    <row r="81" spans="1:7" x14ac:dyDescent="0.2">
      <c r="E81" s="261"/>
    </row>
    <row r="82" spans="1:7" x14ac:dyDescent="0.2">
      <c r="E82" s="261"/>
    </row>
    <row r="83" spans="1:7" x14ac:dyDescent="0.2">
      <c r="E83" s="261"/>
    </row>
    <row r="84" spans="1:7" x14ac:dyDescent="0.2">
      <c r="E84" s="261"/>
    </row>
    <row r="85" spans="1:7" x14ac:dyDescent="0.2">
      <c r="E85" s="261"/>
    </row>
    <row r="86" spans="1:7" x14ac:dyDescent="0.2">
      <c r="E86" s="261"/>
    </row>
    <row r="87" spans="1:7" x14ac:dyDescent="0.2">
      <c r="E87" s="261"/>
    </row>
    <row r="88" spans="1:7" x14ac:dyDescent="0.2">
      <c r="E88" s="261"/>
    </row>
    <row r="89" spans="1:7" x14ac:dyDescent="0.2">
      <c r="E89" s="261"/>
    </row>
    <row r="90" spans="1:7" x14ac:dyDescent="0.2">
      <c r="E90" s="261"/>
    </row>
    <row r="91" spans="1:7" x14ac:dyDescent="0.2">
      <c r="E91" s="261"/>
    </row>
    <row r="92" spans="1:7" x14ac:dyDescent="0.2">
      <c r="E92" s="261"/>
    </row>
    <row r="93" spans="1:7" x14ac:dyDescent="0.2">
      <c r="E93" s="261"/>
    </row>
    <row r="94" spans="1:7" x14ac:dyDescent="0.2">
      <c r="E94" s="261"/>
    </row>
    <row r="95" spans="1:7" x14ac:dyDescent="0.2">
      <c r="A95" s="312"/>
      <c r="B95" s="312"/>
    </row>
    <row r="96" spans="1:7" x14ac:dyDescent="0.2">
      <c r="A96" s="301"/>
      <c r="B96" s="301"/>
      <c r="C96" s="313"/>
      <c r="D96" s="313"/>
      <c r="E96" s="314"/>
      <c r="F96" s="313"/>
      <c r="G96" s="315"/>
    </row>
    <row r="97" spans="1:7" x14ac:dyDescent="0.2">
      <c r="A97" s="316"/>
      <c r="B97" s="316"/>
      <c r="C97" s="301"/>
      <c r="D97" s="301"/>
      <c r="E97" s="317"/>
      <c r="F97" s="301"/>
      <c r="G97" s="301"/>
    </row>
    <row r="98" spans="1:7" x14ac:dyDescent="0.2">
      <c r="A98" s="301"/>
      <c r="B98" s="301"/>
      <c r="C98" s="301"/>
      <c r="D98" s="301"/>
      <c r="E98" s="317"/>
      <c r="F98" s="301"/>
      <c r="G98" s="301"/>
    </row>
    <row r="99" spans="1:7" x14ac:dyDescent="0.2">
      <c r="A99" s="301"/>
      <c r="B99" s="301"/>
      <c r="C99" s="301"/>
      <c r="D99" s="301"/>
      <c r="E99" s="317"/>
      <c r="F99" s="301"/>
      <c r="G99" s="301"/>
    </row>
    <row r="100" spans="1:7" x14ac:dyDescent="0.2">
      <c r="A100" s="301"/>
      <c r="B100" s="301"/>
      <c r="C100" s="301"/>
      <c r="D100" s="301"/>
      <c r="E100" s="317"/>
      <c r="F100" s="301"/>
      <c r="G100" s="301"/>
    </row>
    <row r="101" spans="1:7" x14ac:dyDescent="0.2">
      <c r="A101" s="301"/>
      <c r="B101" s="301"/>
      <c r="C101" s="301"/>
      <c r="D101" s="301"/>
      <c r="E101" s="317"/>
      <c r="F101" s="301"/>
      <c r="G101" s="301"/>
    </row>
    <row r="102" spans="1:7" x14ac:dyDescent="0.2">
      <c r="A102" s="301"/>
      <c r="B102" s="301"/>
      <c r="C102" s="301"/>
      <c r="D102" s="301"/>
      <c r="E102" s="317"/>
      <c r="F102" s="301"/>
      <c r="G102" s="301"/>
    </row>
    <row r="103" spans="1:7" x14ac:dyDescent="0.2">
      <c r="A103" s="301"/>
      <c r="B103" s="301"/>
      <c r="C103" s="301"/>
      <c r="D103" s="301"/>
      <c r="E103" s="317"/>
      <c r="F103" s="301"/>
      <c r="G103" s="301"/>
    </row>
    <row r="104" spans="1:7" x14ac:dyDescent="0.2">
      <c r="A104" s="301"/>
      <c r="B104" s="301"/>
      <c r="C104" s="301"/>
      <c r="D104" s="301"/>
      <c r="E104" s="317"/>
      <c r="F104" s="301"/>
      <c r="G104" s="301"/>
    </row>
    <row r="105" spans="1:7" x14ac:dyDescent="0.2">
      <c r="A105" s="301"/>
      <c r="B105" s="301"/>
      <c r="C105" s="301"/>
      <c r="D105" s="301"/>
      <c r="E105" s="317"/>
      <c r="F105" s="301"/>
      <c r="G105" s="301"/>
    </row>
    <row r="106" spans="1:7" x14ac:dyDescent="0.2">
      <c r="A106" s="301"/>
      <c r="B106" s="301"/>
      <c r="C106" s="301"/>
      <c r="D106" s="301"/>
      <c r="E106" s="317"/>
      <c r="F106" s="301"/>
      <c r="G106" s="301"/>
    </row>
    <row r="107" spans="1:7" x14ac:dyDescent="0.2">
      <c r="A107" s="301"/>
      <c r="B107" s="301"/>
      <c r="C107" s="301"/>
      <c r="D107" s="301"/>
      <c r="E107" s="317"/>
      <c r="F107" s="301"/>
      <c r="G107" s="301"/>
    </row>
    <row r="108" spans="1:7" x14ac:dyDescent="0.2">
      <c r="A108" s="301"/>
      <c r="B108" s="301"/>
      <c r="C108" s="301"/>
      <c r="D108" s="301"/>
      <c r="E108" s="317"/>
      <c r="F108" s="301"/>
      <c r="G108" s="301"/>
    </row>
    <row r="109" spans="1:7" x14ac:dyDescent="0.2">
      <c r="A109" s="301"/>
      <c r="B109" s="301"/>
      <c r="C109" s="301"/>
      <c r="D109" s="301"/>
      <c r="E109" s="317"/>
      <c r="F109" s="301"/>
      <c r="G109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570</v>
      </c>
      <c r="B5" s="118"/>
      <c r="C5" s="119" t="s">
        <v>571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'04 1 Rek'!E21</f>
        <v>0</v>
      </c>
      <c r="D15" s="160" t="str">
        <f>'04 1 Rek'!A26</f>
        <v>Ztížené výrobní podmínky</v>
      </c>
      <c r="E15" s="161"/>
      <c r="F15" s="162"/>
      <c r="G15" s="159">
        <f>'04 1 Rek'!I26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'04 1 Rek'!F21</f>
        <v>0</v>
      </c>
      <c r="D16" s="109" t="str">
        <f>'04 1 Rek'!A27</f>
        <v>Oborová přirážka</v>
      </c>
      <c r="E16" s="163"/>
      <c r="F16" s="164"/>
      <c r="G16" s="159">
        <f>'04 1 Rek'!I27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'04 1 Rek'!H21</f>
        <v>0</v>
      </c>
      <c r="D17" s="109" t="str">
        <f>'04 1 Rek'!A28</f>
        <v>Přesun stavebních kapacit</v>
      </c>
      <c r="E17" s="163"/>
      <c r="F17" s="164"/>
      <c r="G17" s="159">
        <f>'04 1 Rek'!I28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'04 1 Rek'!G21</f>
        <v>0</v>
      </c>
      <c r="D18" s="109" t="str">
        <f>'04 1 Rek'!A29</f>
        <v>Mimostaveništní doprava</v>
      </c>
      <c r="E18" s="163"/>
      <c r="F18" s="164"/>
      <c r="G18" s="159">
        <f>'04 1 Rek'!I29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'04 1 Rek'!A30</f>
        <v>Zařízení staveniště</v>
      </c>
      <c r="E19" s="163"/>
      <c r="F19" s="164"/>
      <c r="G19" s="159">
        <f>'04 1 Rek'!I30</f>
        <v>0</v>
      </c>
    </row>
    <row r="20" spans="1:7" ht="15.95" customHeight="1" x14ac:dyDescent="0.2">
      <c r="A20" s="167"/>
      <c r="B20" s="158"/>
      <c r="C20" s="159"/>
      <c r="D20" s="109" t="str">
        <f>'04 1 Rek'!A31</f>
        <v>Provoz investora</v>
      </c>
      <c r="E20" s="163"/>
      <c r="F20" s="164"/>
      <c r="G20" s="159">
        <f>'04 1 Rek'!I31</f>
        <v>0</v>
      </c>
    </row>
    <row r="21" spans="1:7" ht="15.95" customHeight="1" x14ac:dyDescent="0.2">
      <c r="A21" s="167" t="s">
        <v>29</v>
      </c>
      <c r="B21" s="158"/>
      <c r="C21" s="159">
        <f>'04 1 Rek'!I21</f>
        <v>0</v>
      </c>
      <c r="D21" s="109" t="str">
        <f>'04 1 Rek'!A32</f>
        <v>Kompletační činnost (IČD)</v>
      </c>
      <c r="E21" s="163"/>
      <c r="F21" s="164"/>
      <c r="G21" s="159">
        <f>'04 1 Rek'!I32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'04 1 Rek'!H34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320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5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109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'01 1 Pol'!B7</f>
        <v>281</v>
      </c>
      <c r="B7" s="70" t="str">
        <f>'01 1 Pol'!C7</f>
        <v>SANACE KONSTRUKCÍ</v>
      </c>
      <c r="D7" s="230"/>
      <c r="E7" s="319">
        <f>'01 1 Pol'!BA10</f>
        <v>0</v>
      </c>
      <c r="F7" s="320">
        <f>'01 1 Pol'!BB10</f>
        <v>0</v>
      </c>
      <c r="G7" s="320">
        <f>'01 1 Pol'!BC10</f>
        <v>0</v>
      </c>
      <c r="H7" s="320">
        <f>'01 1 Pol'!BD10</f>
        <v>0</v>
      </c>
      <c r="I7" s="321">
        <f>'01 1 Pol'!BE10</f>
        <v>0</v>
      </c>
    </row>
    <row r="8" spans="1:9" s="137" customFormat="1" x14ac:dyDescent="0.2">
      <c r="A8" s="318" t="str">
        <f>'01 1 Pol'!B11</f>
        <v>6</v>
      </c>
      <c r="B8" s="70" t="str">
        <f>'01 1 Pol'!C11</f>
        <v>Úpravy povrchu, podlahy</v>
      </c>
      <c r="D8" s="230"/>
      <c r="E8" s="319">
        <f>'01 1 Pol'!BA14</f>
        <v>0</v>
      </c>
      <c r="F8" s="320">
        <f>'01 1 Pol'!BB14</f>
        <v>0</v>
      </c>
      <c r="G8" s="320">
        <f>'01 1 Pol'!BC14</f>
        <v>0</v>
      </c>
      <c r="H8" s="320">
        <f>'01 1 Pol'!BD14</f>
        <v>0</v>
      </c>
      <c r="I8" s="321">
        <f>'01 1 Pol'!BE14</f>
        <v>0</v>
      </c>
    </row>
    <row r="9" spans="1:9" s="137" customFormat="1" x14ac:dyDescent="0.2">
      <c r="A9" s="318" t="str">
        <f>'01 1 Pol'!B15</f>
        <v>62</v>
      </c>
      <c r="B9" s="70" t="str">
        <f>'01 1 Pol'!C15</f>
        <v>Úpravy povrchů vnější</v>
      </c>
      <c r="D9" s="230"/>
      <c r="E9" s="319">
        <f>'01 1 Pol'!BA17</f>
        <v>0</v>
      </c>
      <c r="F9" s="320">
        <f>'01 1 Pol'!BB17</f>
        <v>0</v>
      </c>
      <c r="G9" s="320">
        <f>'01 1 Pol'!BC17</f>
        <v>0</v>
      </c>
      <c r="H9" s="320">
        <f>'01 1 Pol'!BD17</f>
        <v>0</v>
      </c>
      <c r="I9" s="321">
        <f>'01 1 Pol'!BE17</f>
        <v>0</v>
      </c>
    </row>
    <row r="10" spans="1:9" s="137" customFormat="1" x14ac:dyDescent="0.2">
      <c r="A10" s="318" t="str">
        <f>'01 1 Pol'!B18</f>
        <v>621</v>
      </c>
      <c r="B10" s="70" t="str">
        <f>'01 1 Pol'!C18</f>
        <v>Zateplení vnější</v>
      </c>
      <c r="D10" s="230"/>
      <c r="E10" s="319">
        <f>'01 1 Pol'!BA46</f>
        <v>0</v>
      </c>
      <c r="F10" s="320">
        <f>'01 1 Pol'!BB46</f>
        <v>0</v>
      </c>
      <c r="G10" s="320">
        <f>'01 1 Pol'!BC46</f>
        <v>0</v>
      </c>
      <c r="H10" s="320">
        <f>'01 1 Pol'!BD46</f>
        <v>0</v>
      </c>
      <c r="I10" s="321">
        <f>'01 1 Pol'!BE46</f>
        <v>0</v>
      </c>
    </row>
    <row r="11" spans="1:9" s="137" customFormat="1" x14ac:dyDescent="0.2">
      <c r="A11" s="318" t="str">
        <f>'01 1 Pol'!B47</f>
        <v>63</v>
      </c>
      <c r="B11" s="70" t="str">
        <f>'01 1 Pol'!C47</f>
        <v>Podlahy a podlahové konstrukce</v>
      </c>
      <c r="D11" s="230"/>
      <c r="E11" s="319">
        <f>'01 1 Pol'!BA52</f>
        <v>0</v>
      </c>
      <c r="F11" s="320">
        <f>'01 1 Pol'!BB52</f>
        <v>0</v>
      </c>
      <c r="G11" s="320">
        <f>'01 1 Pol'!BC52</f>
        <v>0</v>
      </c>
      <c r="H11" s="320">
        <f>'01 1 Pol'!BD52</f>
        <v>0</v>
      </c>
      <c r="I11" s="321">
        <f>'01 1 Pol'!BE52</f>
        <v>0</v>
      </c>
    </row>
    <row r="12" spans="1:9" s="137" customFormat="1" x14ac:dyDescent="0.2">
      <c r="A12" s="318" t="str">
        <f>'01 1 Pol'!B53</f>
        <v>9</v>
      </c>
      <c r="B12" s="70" t="str">
        <f>'01 1 Pol'!C53</f>
        <v>Ostatní konstrukce, bourání</v>
      </c>
      <c r="D12" s="230"/>
      <c r="E12" s="319">
        <f>'01 1 Pol'!BA69</f>
        <v>0</v>
      </c>
      <c r="F12" s="320">
        <f>'01 1 Pol'!BB69</f>
        <v>0</v>
      </c>
      <c r="G12" s="320">
        <f>'01 1 Pol'!BC69</f>
        <v>0</v>
      </c>
      <c r="H12" s="320">
        <f>'01 1 Pol'!BD69</f>
        <v>0</v>
      </c>
      <c r="I12" s="321">
        <f>'01 1 Pol'!BE69</f>
        <v>0</v>
      </c>
    </row>
    <row r="13" spans="1:9" s="137" customFormat="1" x14ac:dyDescent="0.2">
      <c r="A13" s="318" t="str">
        <f>'01 1 Pol'!B70</f>
        <v>94</v>
      </c>
      <c r="B13" s="70" t="str">
        <f>'01 1 Pol'!C70</f>
        <v>Lešení a stavební výtahy</v>
      </c>
      <c r="D13" s="230"/>
      <c r="E13" s="319">
        <f>'01 1 Pol'!BA78</f>
        <v>0</v>
      </c>
      <c r="F13" s="320">
        <f>'01 1 Pol'!BB78</f>
        <v>0</v>
      </c>
      <c r="G13" s="320">
        <f>'01 1 Pol'!BC78</f>
        <v>0</v>
      </c>
      <c r="H13" s="320">
        <f>'01 1 Pol'!BD78</f>
        <v>0</v>
      </c>
      <c r="I13" s="321">
        <f>'01 1 Pol'!BE78</f>
        <v>0</v>
      </c>
    </row>
    <row r="14" spans="1:9" s="137" customFormat="1" x14ac:dyDescent="0.2">
      <c r="A14" s="318" t="str">
        <f>'01 1 Pol'!B79</f>
        <v>95</v>
      </c>
      <c r="B14" s="70" t="str">
        <f>'01 1 Pol'!C79</f>
        <v>Dokončovací konstrukce na pozemních stavbách</v>
      </c>
      <c r="D14" s="230"/>
      <c r="E14" s="319">
        <f>'01 1 Pol'!BA82</f>
        <v>0</v>
      </c>
      <c r="F14" s="320">
        <f>'01 1 Pol'!BB82</f>
        <v>0</v>
      </c>
      <c r="G14" s="320">
        <f>'01 1 Pol'!BC82</f>
        <v>0</v>
      </c>
      <c r="H14" s="320">
        <f>'01 1 Pol'!BD82</f>
        <v>0</v>
      </c>
      <c r="I14" s="321">
        <f>'01 1 Pol'!BE82</f>
        <v>0</v>
      </c>
    </row>
    <row r="15" spans="1:9" s="137" customFormat="1" x14ac:dyDescent="0.2">
      <c r="A15" s="318" t="str">
        <f>'01 1 Pol'!B83</f>
        <v>99</v>
      </c>
      <c r="B15" s="70" t="str">
        <f>'01 1 Pol'!C83</f>
        <v>Staveništní přesun hmot</v>
      </c>
      <c r="D15" s="230"/>
      <c r="E15" s="319">
        <f>'01 1 Pol'!BA85</f>
        <v>0</v>
      </c>
      <c r="F15" s="320">
        <f>'01 1 Pol'!BB85</f>
        <v>0</v>
      </c>
      <c r="G15" s="320">
        <f>'01 1 Pol'!BC85</f>
        <v>0</v>
      </c>
      <c r="H15" s="320">
        <f>'01 1 Pol'!BD85</f>
        <v>0</v>
      </c>
      <c r="I15" s="321">
        <f>'01 1 Pol'!BE85</f>
        <v>0</v>
      </c>
    </row>
    <row r="16" spans="1:9" s="137" customFormat="1" x14ac:dyDescent="0.2">
      <c r="A16" s="318" t="str">
        <f>'01 1 Pol'!B86</f>
        <v>725</v>
      </c>
      <c r="B16" s="70" t="str">
        <f>'01 1 Pol'!C86</f>
        <v>Zařizovací předměty</v>
      </c>
      <c r="D16" s="230"/>
      <c r="E16" s="319">
        <f>'01 1 Pol'!BA90</f>
        <v>0</v>
      </c>
      <c r="F16" s="320">
        <f>'01 1 Pol'!BB90</f>
        <v>0</v>
      </c>
      <c r="G16" s="320">
        <f>'01 1 Pol'!BC90</f>
        <v>0</v>
      </c>
      <c r="H16" s="320">
        <f>'01 1 Pol'!BD90</f>
        <v>0</v>
      </c>
      <c r="I16" s="321">
        <f>'01 1 Pol'!BE90</f>
        <v>0</v>
      </c>
    </row>
    <row r="17" spans="1:57" s="137" customFormat="1" x14ac:dyDescent="0.2">
      <c r="A17" s="318" t="str">
        <f>'01 1 Pol'!B91</f>
        <v>764</v>
      </c>
      <c r="B17" s="70" t="str">
        <f>'01 1 Pol'!C91</f>
        <v>Konstrukce klempířské</v>
      </c>
      <c r="D17" s="230"/>
      <c r="E17" s="319">
        <f>'01 1 Pol'!BA102</f>
        <v>0</v>
      </c>
      <c r="F17" s="320">
        <f>'01 1 Pol'!BB102</f>
        <v>0</v>
      </c>
      <c r="G17" s="320">
        <f>'01 1 Pol'!BC102</f>
        <v>0</v>
      </c>
      <c r="H17" s="320">
        <f>'01 1 Pol'!BD102</f>
        <v>0</v>
      </c>
      <c r="I17" s="321">
        <f>'01 1 Pol'!BE102</f>
        <v>0</v>
      </c>
    </row>
    <row r="18" spans="1:57" s="137" customFormat="1" x14ac:dyDescent="0.2">
      <c r="A18" s="318" t="str">
        <f>'01 1 Pol'!B103</f>
        <v>767</v>
      </c>
      <c r="B18" s="70" t="str">
        <f>'01 1 Pol'!C103</f>
        <v>Konstrukce zámečnické</v>
      </c>
      <c r="D18" s="230"/>
      <c r="E18" s="319">
        <f>'01 1 Pol'!BA111</f>
        <v>0</v>
      </c>
      <c r="F18" s="320">
        <f>'01 1 Pol'!BB111</f>
        <v>0</v>
      </c>
      <c r="G18" s="320">
        <f>'01 1 Pol'!BC111</f>
        <v>0</v>
      </c>
      <c r="H18" s="320">
        <f>'01 1 Pol'!BD111</f>
        <v>0</v>
      </c>
      <c r="I18" s="321">
        <f>'01 1 Pol'!BE111</f>
        <v>0</v>
      </c>
    </row>
    <row r="19" spans="1:57" s="137" customFormat="1" x14ac:dyDescent="0.2">
      <c r="A19" s="318" t="str">
        <f>'01 1 Pol'!B112</f>
        <v>771</v>
      </c>
      <c r="B19" s="70" t="str">
        <f>'01 1 Pol'!C112</f>
        <v>Podlahy z dlaždic a obklady</v>
      </c>
      <c r="D19" s="230"/>
      <c r="E19" s="319">
        <f>'01 1 Pol'!BA117</f>
        <v>0</v>
      </c>
      <c r="F19" s="320">
        <f>'01 1 Pol'!BB117</f>
        <v>0</v>
      </c>
      <c r="G19" s="320">
        <f>'01 1 Pol'!BC117</f>
        <v>0</v>
      </c>
      <c r="H19" s="320">
        <f>'01 1 Pol'!BD117</f>
        <v>0</v>
      </c>
      <c r="I19" s="321">
        <f>'01 1 Pol'!BE117</f>
        <v>0</v>
      </c>
    </row>
    <row r="20" spans="1:57" s="137" customFormat="1" ht="13.5" thickBot="1" x14ac:dyDescent="0.25">
      <c r="A20" s="318" t="str">
        <f>'01 1 Pol'!B118</f>
        <v>783</v>
      </c>
      <c r="B20" s="70" t="str">
        <f>'01 1 Pol'!C118</f>
        <v>Nátěry</v>
      </c>
      <c r="D20" s="230"/>
      <c r="E20" s="319">
        <f>'01 1 Pol'!BA120</f>
        <v>0</v>
      </c>
      <c r="F20" s="320">
        <f>'01 1 Pol'!BB120</f>
        <v>0</v>
      </c>
      <c r="G20" s="320">
        <f>'01 1 Pol'!BC120</f>
        <v>0</v>
      </c>
      <c r="H20" s="320">
        <f>'01 1 Pol'!BD120</f>
        <v>0</v>
      </c>
      <c r="I20" s="321">
        <f>'01 1 Pol'!BE120</f>
        <v>0</v>
      </c>
    </row>
    <row r="21" spans="1:57" s="14" customFormat="1" ht="13.5" thickBot="1" x14ac:dyDescent="0.25">
      <c r="A21" s="231"/>
      <c r="B21" s="232" t="s">
        <v>79</v>
      </c>
      <c r="C21" s="232"/>
      <c r="D21" s="233"/>
      <c r="E21" s="234">
        <f>SUM(E7:E20)</f>
        <v>0</v>
      </c>
      <c r="F21" s="235">
        <f>SUM(F7:F20)</f>
        <v>0</v>
      </c>
      <c r="G21" s="235">
        <f>SUM(G7:G20)</f>
        <v>0</v>
      </c>
      <c r="H21" s="235">
        <f>SUM(H7:H20)</f>
        <v>0</v>
      </c>
      <c r="I21" s="236">
        <f>SUM(I7:I20)</f>
        <v>0</v>
      </c>
    </row>
    <row r="22" spans="1:57" x14ac:dyDescent="0.2">
      <c r="A22" s="137"/>
      <c r="B22" s="137"/>
      <c r="C22" s="137"/>
      <c r="D22" s="137"/>
      <c r="E22" s="137"/>
      <c r="F22" s="137"/>
      <c r="G22" s="137"/>
      <c r="H22" s="137"/>
      <c r="I22" s="137"/>
    </row>
    <row r="23" spans="1:57" ht="19.5" customHeight="1" x14ac:dyDescent="0.25">
      <c r="A23" s="222" t="s">
        <v>80</v>
      </c>
      <c r="B23" s="222"/>
      <c r="C23" s="222"/>
      <c r="D23" s="222"/>
      <c r="E23" s="222"/>
      <c r="F23" s="222"/>
      <c r="G23" s="237"/>
      <c r="H23" s="222"/>
      <c r="I23" s="222"/>
      <c r="BA23" s="143"/>
      <c r="BB23" s="143"/>
      <c r="BC23" s="143"/>
      <c r="BD23" s="143"/>
      <c r="BE23" s="143"/>
    </row>
    <row r="24" spans="1:57" ht="13.5" thickBot="1" x14ac:dyDescent="0.25"/>
    <row r="25" spans="1:57" x14ac:dyDescent="0.2">
      <c r="A25" s="175" t="s">
        <v>81</v>
      </c>
      <c r="B25" s="176"/>
      <c r="C25" s="176"/>
      <c r="D25" s="238"/>
      <c r="E25" s="239" t="s">
        <v>82</v>
      </c>
      <c r="F25" s="240" t="s">
        <v>12</v>
      </c>
      <c r="G25" s="241" t="s">
        <v>83</v>
      </c>
      <c r="H25" s="242"/>
      <c r="I25" s="243" t="s">
        <v>82</v>
      </c>
    </row>
    <row r="26" spans="1:57" x14ac:dyDescent="0.2">
      <c r="A26" s="167" t="s">
        <v>312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313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0</v>
      </c>
    </row>
    <row r="28" spans="1:57" x14ac:dyDescent="0.2">
      <c r="A28" s="167" t="s">
        <v>314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315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316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1</v>
      </c>
    </row>
    <row r="31" spans="1:57" x14ac:dyDescent="0.2">
      <c r="A31" s="167" t="s">
        <v>317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1</v>
      </c>
    </row>
    <row r="32" spans="1:57" x14ac:dyDescent="0.2">
      <c r="A32" s="167" t="s">
        <v>318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2</v>
      </c>
    </row>
    <row r="33" spans="1:53" x14ac:dyDescent="0.2">
      <c r="A33" s="167" t="s">
        <v>319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2</v>
      </c>
    </row>
    <row r="34" spans="1:53" ht="13.5" thickBot="1" x14ac:dyDescent="0.25">
      <c r="A34" s="250"/>
      <c r="B34" s="251" t="s">
        <v>84</v>
      </c>
      <c r="C34" s="252"/>
      <c r="D34" s="253"/>
      <c r="E34" s="254"/>
      <c r="F34" s="255"/>
      <c r="G34" s="255"/>
      <c r="H34" s="256">
        <f>SUM(I26:I33)</f>
        <v>0</v>
      </c>
      <c r="I34" s="257"/>
    </row>
    <row r="36" spans="1:53" x14ac:dyDescent="0.2">
      <c r="B36" s="14"/>
      <c r="F36" s="258"/>
      <c r="G36" s="259"/>
      <c r="H36" s="259"/>
      <c r="I36" s="54"/>
    </row>
    <row r="37" spans="1:53" x14ac:dyDescent="0.2">
      <c r="F37" s="258"/>
      <c r="G37" s="259"/>
      <c r="H37" s="259"/>
      <c r="I37" s="54"/>
    </row>
    <row r="38" spans="1:53" x14ac:dyDescent="0.2"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</sheetData>
  <mergeCells count="4">
    <mergeCell ref="A1:B1"/>
    <mergeCell ref="A2:B2"/>
    <mergeCell ref="G2:I2"/>
    <mergeCell ref="H34:I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E85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572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'04 1 Pol'!B7</f>
        <v>1</v>
      </c>
      <c r="B7" s="70" t="str">
        <f>'04 1 Pol'!C7</f>
        <v>Zemní práce</v>
      </c>
      <c r="D7" s="230"/>
      <c r="E7" s="319">
        <f>'04 1 Pol'!BA11</f>
        <v>0</v>
      </c>
      <c r="F7" s="320">
        <f>'04 1 Pol'!BB11</f>
        <v>0</v>
      </c>
      <c r="G7" s="320">
        <f>'04 1 Pol'!BC11</f>
        <v>0</v>
      </c>
      <c r="H7" s="320">
        <f>'04 1 Pol'!BD11</f>
        <v>0</v>
      </c>
      <c r="I7" s="321">
        <f>'04 1 Pol'!BE11</f>
        <v>0</v>
      </c>
    </row>
    <row r="8" spans="1:9" s="137" customFormat="1" x14ac:dyDescent="0.2">
      <c r="A8" s="318" t="str">
        <f>'04 1 Pol'!B12</f>
        <v>281</v>
      </c>
      <c r="B8" s="70" t="str">
        <f>'04 1 Pol'!C12</f>
        <v>SANACE KONSTRUKCÍ</v>
      </c>
      <c r="D8" s="230"/>
      <c r="E8" s="319">
        <f>'04 1 Pol'!BA15</f>
        <v>0</v>
      </c>
      <c r="F8" s="320">
        <f>'04 1 Pol'!BB15</f>
        <v>0</v>
      </c>
      <c r="G8" s="320">
        <f>'04 1 Pol'!BC15</f>
        <v>0</v>
      </c>
      <c r="H8" s="320">
        <f>'04 1 Pol'!BD15</f>
        <v>0</v>
      </c>
      <c r="I8" s="321">
        <f>'04 1 Pol'!BE15</f>
        <v>0</v>
      </c>
    </row>
    <row r="9" spans="1:9" s="137" customFormat="1" x14ac:dyDescent="0.2">
      <c r="A9" s="318" t="str">
        <f>'04 1 Pol'!B16</f>
        <v>6</v>
      </c>
      <c r="B9" s="70" t="str">
        <f>'04 1 Pol'!C16</f>
        <v>Úpravy povrchu, podlahy</v>
      </c>
      <c r="D9" s="230"/>
      <c r="E9" s="319">
        <f>'04 1 Pol'!BA19</f>
        <v>0</v>
      </c>
      <c r="F9" s="320">
        <f>'04 1 Pol'!BB19</f>
        <v>0</v>
      </c>
      <c r="G9" s="320">
        <f>'04 1 Pol'!BC19</f>
        <v>0</v>
      </c>
      <c r="H9" s="320">
        <f>'04 1 Pol'!BD19</f>
        <v>0</v>
      </c>
      <c r="I9" s="321">
        <f>'04 1 Pol'!BE19</f>
        <v>0</v>
      </c>
    </row>
    <row r="10" spans="1:9" s="137" customFormat="1" x14ac:dyDescent="0.2">
      <c r="A10" s="318" t="str">
        <f>'04 1 Pol'!B20</f>
        <v>62</v>
      </c>
      <c r="B10" s="70" t="str">
        <f>'04 1 Pol'!C20</f>
        <v>Úpravy povrchů vnější</v>
      </c>
      <c r="D10" s="230"/>
      <c r="E10" s="319">
        <f>'04 1 Pol'!BA22</f>
        <v>0</v>
      </c>
      <c r="F10" s="320">
        <f>'04 1 Pol'!BB22</f>
        <v>0</v>
      </c>
      <c r="G10" s="320">
        <f>'04 1 Pol'!BC22</f>
        <v>0</v>
      </c>
      <c r="H10" s="320">
        <f>'04 1 Pol'!BD22</f>
        <v>0</v>
      </c>
      <c r="I10" s="321">
        <f>'04 1 Pol'!BE22</f>
        <v>0</v>
      </c>
    </row>
    <row r="11" spans="1:9" s="137" customFormat="1" x14ac:dyDescent="0.2">
      <c r="A11" s="318" t="str">
        <f>'04 1 Pol'!B23</f>
        <v>621</v>
      </c>
      <c r="B11" s="70" t="str">
        <f>'04 1 Pol'!C23</f>
        <v>Zateplení vnější</v>
      </c>
      <c r="D11" s="230"/>
      <c r="E11" s="319">
        <f>'04 1 Pol'!BA45</f>
        <v>0</v>
      </c>
      <c r="F11" s="320">
        <f>'04 1 Pol'!BB45</f>
        <v>0</v>
      </c>
      <c r="G11" s="320">
        <f>'04 1 Pol'!BC45</f>
        <v>0</v>
      </c>
      <c r="H11" s="320">
        <f>'04 1 Pol'!BD45</f>
        <v>0</v>
      </c>
      <c r="I11" s="321">
        <f>'04 1 Pol'!BE45</f>
        <v>0</v>
      </c>
    </row>
    <row r="12" spans="1:9" s="137" customFormat="1" x14ac:dyDescent="0.2">
      <c r="A12" s="318" t="str">
        <f>'04 1 Pol'!B46</f>
        <v>63</v>
      </c>
      <c r="B12" s="70" t="str">
        <f>'04 1 Pol'!C46</f>
        <v>Podlahy a podlahové konstrukce</v>
      </c>
      <c r="D12" s="230"/>
      <c r="E12" s="319">
        <f>'04 1 Pol'!BA49</f>
        <v>0</v>
      </c>
      <c r="F12" s="320">
        <f>'04 1 Pol'!BB49</f>
        <v>0</v>
      </c>
      <c r="G12" s="320">
        <f>'04 1 Pol'!BC49</f>
        <v>0</v>
      </c>
      <c r="H12" s="320">
        <f>'04 1 Pol'!BD49</f>
        <v>0</v>
      </c>
      <c r="I12" s="321">
        <f>'04 1 Pol'!BE49</f>
        <v>0</v>
      </c>
    </row>
    <row r="13" spans="1:9" s="137" customFormat="1" x14ac:dyDescent="0.2">
      <c r="A13" s="318" t="str">
        <f>'04 1 Pol'!B50</f>
        <v>9</v>
      </c>
      <c r="B13" s="70" t="str">
        <f>'04 1 Pol'!C50</f>
        <v>Ostatní konstrukce, bourání</v>
      </c>
      <c r="D13" s="230"/>
      <c r="E13" s="319">
        <f>'04 1 Pol'!BA63</f>
        <v>0</v>
      </c>
      <c r="F13" s="320">
        <f>'04 1 Pol'!BB63</f>
        <v>0</v>
      </c>
      <c r="G13" s="320">
        <f>'04 1 Pol'!BC63</f>
        <v>0</v>
      </c>
      <c r="H13" s="320">
        <f>'04 1 Pol'!BD63</f>
        <v>0</v>
      </c>
      <c r="I13" s="321">
        <f>'04 1 Pol'!BE63</f>
        <v>0</v>
      </c>
    </row>
    <row r="14" spans="1:9" s="137" customFormat="1" x14ac:dyDescent="0.2">
      <c r="A14" s="318" t="str">
        <f>'04 1 Pol'!B64</f>
        <v>94</v>
      </c>
      <c r="B14" s="70" t="str">
        <f>'04 1 Pol'!C64</f>
        <v>Lešení a stavební výtahy</v>
      </c>
      <c r="D14" s="230"/>
      <c r="E14" s="319">
        <f>'04 1 Pol'!BA71</f>
        <v>0</v>
      </c>
      <c r="F14" s="320">
        <f>'04 1 Pol'!BB71</f>
        <v>0</v>
      </c>
      <c r="G14" s="320">
        <f>'04 1 Pol'!BC71</f>
        <v>0</v>
      </c>
      <c r="H14" s="320">
        <f>'04 1 Pol'!BD71</f>
        <v>0</v>
      </c>
      <c r="I14" s="321">
        <f>'04 1 Pol'!BE71</f>
        <v>0</v>
      </c>
    </row>
    <row r="15" spans="1:9" s="137" customFormat="1" x14ac:dyDescent="0.2">
      <c r="A15" s="318" t="str">
        <f>'04 1 Pol'!B72</f>
        <v>95</v>
      </c>
      <c r="B15" s="70" t="str">
        <f>'04 1 Pol'!C72</f>
        <v>Dokončovací konstrukce na pozemních stavbách</v>
      </c>
      <c r="D15" s="230"/>
      <c r="E15" s="319">
        <f>'04 1 Pol'!BA75</f>
        <v>0</v>
      </c>
      <c r="F15" s="320">
        <f>'04 1 Pol'!BB75</f>
        <v>0</v>
      </c>
      <c r="G15" s="320">
        <f>'04 1 Pol'!BC75</f>
        <v>0</v>
      </c>
      <c r="H15" s="320">
        <f>'04 1 Pol'!BD75</f>
        <v>0</v>
      </c>
      <c r="I15" s="321">
        <f>'04 1 Pol'!BE75</f>
        <v>0</v>
      </c>
    </row>
    <row r="16" spans="1:9" s="137" customFormat="1" x14ac:dyDescent="0.2">
      <c r="A16" s="318" t="str">
        <f>'04 1 Pol'!B76</f>
        <v>99</v>
      </c>
      <c r="B16" s="70" t="str">
        <f>'04 1 Pol'!C76</f>
        <v>Staveništní přesun hmot</v>
      </c>
      <c r="D16" s="230"/>
      <c r="E16" s="319">
        <f>'04 1 Pol'!BA78</f>
        <v>0</v>
      </c>
      <c r="F16" s="320">
        <f>'04 1 Pol'!BB78</f>
        <v>0</v>
      </c>
      <c r="G16" s="320">
        <f>'04 1 Pol'!BC78</f>
        <v>0</v>
      </c>
      <c r="H16" s="320">
        <f>'04 1 Pol'!BD78</f>
        <v>0</v>
      </c>
      <c r="I16" s="321">
        <f>'04 1 Pol'!BE78</f>
        <v>0</v>
      </c>
    </row>
    <row r="17" spans="1:57" s="137" customFormat="1" x14ac:dyDescent="0.2">
      <c r="A17" s="318" t="str">
        <f>'04 1 Pol'!B79</f>
        <v>711</v>
      </c>
      <c r="B17" s="70" t="str">
        <f>'04 1 Pol'!C79</f>
        <v>Izolace proti vodě</v>
      </c>
      <c r="D17" s="230"/>
      <c r="E17" s="319">
        <f>'04 1 Pol'!BA83</f>
        <v>0</v>
      </c>
      <c r="F17" s="320">
        <f>'04 1 Pol'!BB83</f>
        <v>0</v>
      </c>
      <c r="G17" s="320">
        <f>'04 1 Pol'!BC83</f>
        <v>0</v>
      </c>
      <c r="H17" s="320">
        <f>'04 1 Pol'!BD83</f>
        <v>0</v>
      </c>
      <c r="I17" s="321">
        <f>'04 1 Pol'!BE83</f>
        <v>0</v>
      </c>
    </row>
    <row r="18" spans="1:57" s="137" customFormat="1" x14ac:dyDescent="0.2">
      <c r="A18" s="318" t="str">
        <f>'04 1 Pol'!B84</f>
        <v>764</v>
      </c>
      <c r="B18" s="70" t="str">
        <f>'04 1 Pol'!C84</f>
        <v>Konstrukce klempířské</v>
      </c>
      <c r="D18" s="230"/>
      <c r="E18" s="319">
        <f>'04 1 Pol'!BA97</f>
        <v>0</v>
      </c>
      <c r="F18" s="320">
        <f>'04 1 Pol'!BB97</f>
        <v>0</v>
      </c>
      <c r="G18" s="320">
        <f>'04 1 Pol'!BC97</f>
        <v>0</v>
      </c>
      <c r="H18" s="320">
        <f>'04 1 Pol'!BD97</f>
        <v>0</v>
      </c>
      <c r="I18" s="321">
        <f>'04 1 Pol'!BE97</f>
        <v>0</v>
      </c>
    </row>
    <row r="19" spans="1:57" s="137" customFormat="1" x14ac:dyDescent="0.2">
      <c r="A19" s="318" t="str">
        <f>'04 1 Pol'!B98</f>
        <v>771</v>
      </c>
      <c r="B19" s="70" t="str">
        <f>'04 1 Pol'!C98</f>
        <v>Podlahy z dlaždic a obklady</v>
      </c>
      <c r="D19" s="230"/>
      <c r="E19" s="319">
        <f>'04 1 Pol'!BA103</f>
        <v>0</v>
      </c>
      <c r="F19" s="320">
        <f>'04 1 Pol'!BB103</f>
        <v>0</v>
      </c>
      <c r="G19" s="320">
        <f>'04 1 Pol'!BC103</f>
        <v>0</v>
      </c>
      <c r="H19" s="320">
        <f>'04 1 Pol'!BD103</f>
        <v>0</v>
      </c>
      <c r="I19" s="321">
        <f>'04 1 Pol'!BE103</f>
        <v>0</v>
      </c>
    </row>
    <row r="20" spans="1:57" s="137" customFormat="1" ht="13.5" thickBot="1" x14ac:dyDescent="0.25">
      <c r="A20" s="318" t="str">
        <f>'04 1 Pol'!B104</f>
        <v>M24</v>
      </c>
      <c r="B20" s="70" t="str">
        <f>'04 1 Pol'!C104</f>
        <v>Montáže vzduchotechnických zařízení</v>
      </c>
      <c r="D20" s="230"/>
      <c r="E20" s="319">
        <f>'04 1 Pol'!BA106</f>
        <v>0</v>
      </c>
      <c r="F20" s="320">
        <f>'04 1 Pol'!BB106</f>
        <v>0</v>
      </c>
      <c r="G20" s="320">
        <f>'04 1 Pol'!BC106</f>
        <v>0</v>
      </c>
      <c r="H20" s="320">
        <f>'04 1 Pol'!BD106</f>
        <v>0</v>
      </c>
      <c r="I20" s="321">
        <f>'04 1 Pol'!BE106</f>
        <v>0</v>
      </c>
    </row>
    <row r="21" spans="1:57" s="14" customFormat="1" ht="13.5" thickBot="1" x14ac:dyDescent="0.25">
      <c r="A21" s="231"/>
      <c r="B21" s="232" t="s">
        <v>79</v>
      </c>
      <c r="C21" s="232"/>
      <c r="D21" s="233"/>
      <c r="E21" s="234">
        <f>SUM(E7:E20)</f>
        <v>0</v>
      </c>
      <c r="F21" s="235">
        <f>SUM(F7:F20)</f>
        <v>0</v>
      </c>
      <c r="G21" s="235">
        <f>SUM(G7:G20)</f>
        <v>0</v>
      </c>
      <c r="H21" s="235">
        <f>SUM(H7:H20)</f>
        <v>0</v>
      </c>
      <c r="I21" s="236">
        <f>SUM(I7:I20)</f>
        <v>0</v>
      </c>
    </row>
    <row r="22" spans="1:57" x14ac:dyDescent="0.2">
      <c r="A22" s="137"/>
      <c r="B22" s="137"/>
      <c r="C22" s="137"/>
      <c r="D22" s="137"/>
      <c r="E22" s="137"/>
      <c r="F22" s="137"/>
      <c r="G22" s="137"/>
      <c r="H22" s="137"/>
      <c r="I22" s="137"/>
    </row>
    <row r="23" spans="1:57" ht="19.5" customHeight="1" x14ac:dyDescent="0.25">
      <c r="A23" s="222" t="s">
        <v>80</v>
      </c>
      <c r="B23" s="222"/>
      <c r="C23" s="222"/>
      <c r="D23" s="222"/>
      <c r="E23" s="222"/>
      <c r="F23" s="222"/>
      <c r="G23" s="237"/>
      <c r="H23" s="222"/>
      <c r="I23" s="222"/>
      <c r="BA23" s="143"/>
      <c r="BB23" s="143"/>
      <c r="BC23" s="143"/>
      <c r="BD23" s="143"/>
      <c r="BE23" s="143"/>
    </row>
    <row r="24" spans="1:57" ht="13.5" thickBot="1" x14ac:dyDescent="0.25"/>
    <row r="25" spans="1:57" x14ac:dyDescent="0.2">
      <c r="A25" s="175" t="s">
        <v>81</v>
      </c>
      <c r="B25" s="176"/>
      <c r="C25" s="176"/>
      <c r="D25" s="238"/>
      <c r="E25" s="239" t="s">
        <v>82</v>
      </c>
      <c r="F25" s="240" t="s">
        <v>12</v>
      </c>
      <c r="G25" s="241" t="s">
        <v>83</v>
      </c>
      <c r="H25" s="242"/>
      <c r="I25" s="243" t="s">
        <v>82</v>
      </c>
    </row>
    <row r="26" spans="1:57" x14ac:dyDescent="0.2">
      <c r="A26" s="167" t="s">
        <v>312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313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0</v>
      </c>
    </row>
    <row r="28" spans="1:57" x14ac:dyDescent="0.2">
      <c r="A28" s="167" t="s">
        <v>314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315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316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1</v>
      </c>
    </row>
    <row r="31" spans="1:57" x14ac:dyDescent="0.2">
      <c r="A31" s="167" t="s">
        <v>317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1</v>
      </c>
    </row>
    <row r="32" spans="1:57" x14ac:dyDescent="0.2">
      <c r="A32" s="167" t="s">
        <v>318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2</v>
      </c>
    </row>
    <row r="33" spans="1:53" x14ac:dyDescent="0.2">
      <c r="A33" s="167" t="s">
        <v>319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2</v>
      </c>
    </row>
    <row r="34" spans="1:53" ht="13.5" thickBot="1" x14ac:dyDescent="0.25">
      <c r="A34" s="250"/>
      <c r="B34" s="251" t="s">
        <v>84</v>
      </c>
      <c r="C34" s="252"/>
      <c r="D34" s="253"/>
      <c r="E34" s="254"/>
      <c r="F34" s="255"/>
      <c r="G34" s="255"/>
      <c r="H34" s="256">
        <f>SUM(I26:I33)</f>
        <v>0</v>
      </c>
      <c r="I34" s="257"/>
    </row>
    <row r="36" spans="1:53" x14ac:dyDescent="0.2">
      <c r="B36" s="14"/>
      <c r="F36" s="258"/>
      <c r="G36" s="259"/>
      <c r="H36" s="259"/>
      <c r="I36" s="54"/>
    </row>
    <row r="37" spans="1:53" x14ac:dyDescent="0.2">
      <c r="F37" s="258"/>
      <c r="G37" s="259"/>
      <c r="H37" s="259"/>
      <c r="I37" s="54"/>
    </row>
    <row r="38" spans="1:53" x14ac:dyDescent="0.2"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</sheetData>
  <mergeCells count="4">
    <mergeCell ref="A1:B1"/>
    <mergeCell ref="A2:B2"/>
    <mergeCell ref="G2:I2"/>
    <mergeCell ref="H34:I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CB179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'04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572</v>
      </c>
      <c r="D4" s="270"/>
      <c r="E4" s="271" t="str">
        <f>'04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506</v>
      </c>
      <c r="C8" s="295" t="s">
        <v>507</v>
      </c>
      <c r="D8" s="296" t="s">
        <v>209</v>
      </c>
      <c r="E8" s="297">
        <v>19.064399999999999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293">
        <v>2</v>
      </c>
      <c r="B9" s="294" t="s">
        <v>508</v>
      </c>
      <c r="C9" s="295" t="s">
        <v>509</v>
      </c>
      <c r="D9" s="296" t="s">
        <v>209</v>
      </c>
      <c r="E9" s="297">
        <v>20.706800000000001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>
        <v>0</v>
      </c>
      <c r="K9" s="300">
        <f>E9*J9</f>
        <v>0</v>
      </c>
      <c r="O9" s="292">
        <v>2</v>
      </c>
      <c r="AA9" s="261">
        <v>1</v>
      </c>
      <c r="AB9" s="261">
        <v>1</v>
      </c>
      <c r="AC9" s="261">
        <v>1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</v>
      </c>
      <c r="CB9" s="292">
        <v>1</v>
      </c>
    </row>
    <row r="10" spans="1:80" x14ac:dyDescent="0.2">
      <c r="A10" s="293">
        <v>3</v>
      </c>
      <c r="B10" s="294" t="s">
        <v>510</v>
      </c>
      <c r="C10" s="295" t="s">
        <v>511</v>
      </c>
      <c r="D10" s="296" t="s">
        <v>209</v>
      </c>
      <c r="E10" s="297">
        <v>0.63519999999999999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>
        <v>0</v>
      </c>
      <c r="K10" s="300">
        <f>E10*J10</f>
        <v>0</v>
      </c>
      <c r="O10" s="292">
        <v>2</v>
      </c>
      <c r="AA10" s="261">
        <v>1</v>
      </c>
      <c r="AB10" s="261">
        <v>1</v>
      </c>
      <c r="AC10" s="261">
        <v>1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</v>
      </c>
      <c r="CB10" s="292">
        <v>1</v>
      </c>
    </row>
    <row r="11" spans="1:80" x14ac:dyDescent="0.2">
      <c r="A11" s="302"/>
      <c r="B11" s="303" t="s">
        <v>101</v>
      </c>
      <c r="C11" s="304" t="s">
        <v>505</v>
      </c>
      <c r="D11" s="305"/>
      <c r="E11" s="306"/>
      <c r="F11" s="307"/>
      <c r="G11" s="308">
        <f>SUM(G7:G10)</f>
        <v>0</v>
      </c>
      <c r="H11" s="309"/>
      <c r="I11" s="310">
        <f>SUM(I7:I10)</f>
        <v>0</v>
      </c>
      <c r="J11" s="309"/>
      <c r="K11" s="310">
        <f>SUM(K7:K10)</f>
        <v>0</v>
      </c>
      <c r="O11" s="292">
        <v>4</v>
      </c>
      <c r="BA11" s="311">
        <f>SUM(BA7:BA10)</f>
        <v>0</v>
      </c>
      <c r="BB11" s="311">
        <f>SUM(BB7:BB10)</f>
        <v>0</v>
      </c>
      <c r="BC11" s="311">
        <f>SUM(BC7:BC10)</f>
        <v>0</v>
      </c>
      <c r="BD11" s="311">
        <f>SUM(BD7:BD10)</f>
        <v>0</v>
      </c>
      <c r="BE11" s="311">
        <f>SUM(BE7:BE10)</f>
        <v>0</v>
      </c>
    </row>
    <row r="12" spans="1:80" x14ac:dyDescent="0.2">
      <c r="A12" s="282" t="s">
        <v>97</v>
      </c>
      <c r="B12" s="283" t="s">
        <v>111</v>
      </c>
      <c r="C12" s="284" t="s">
        <v>112</v>
      </c>
      <c r="D12" s="285"/>
      <c r="E12" s="286"/>
      <c r="F12" s="286"/>
      <c r="G12" s="287"/>
      <c r="H12" s="288"/>
      <c r="I12" s="289"/>
      <c r="J12" s="290"/>
      <c r="K12" s="291"/>
      <c r="O12" s="292">
        <v>1</v>
      </c>
    </row>
    <row r="13" spans="1:80" x14ac:dyDescent="0.2">
      <c r="A13" s="293">
        <v>4</v>
      </c>
      <c r="B13" s="294" t="s">
        <v>114</v>
      </c>
      <c r="C13" s="295" t="s">
        <v>115</v>
      </c>
      <c r="D13" s="296" t="s">
        <v>116</v>
      </c>
      <c r="E13" s="297">
        <v>1083.5626999999999</v>
      </c>
      <c r="F13" s="297">
        <v>0</v>
      </c>
      <c r="G13" s="298">
        <f>E13*F13</f>
        <v>0</v>
      </c>
      <c r="H13" s="299">
        <v>1E-3</v>
      </c>
      <c r="I13" s="300">
        <f>E13*H13</f>
        <v>1.0835626999999999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ht="22.5" x14ac:dyDescent="0.2">
      <c r="A14" s="293">
        <v>5</v>
      </c>
      <c r="B14" s="294" t="s">
        <v>117</v>
      </c>
      <c r="C14" s="295" t="s">
        <v>118</v>
      </c>
      <c r="D14" s="296" t="s">
        <v>116</v>
      </c>
      <c r="E14" s="297">
        <v>15.4329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12</v>
      </c>
      <c r="AB14" s="261">
        <v>1</v>
      </c>
      <c r="AC14" s="261">
        <v>98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12</v>
      </c>
      <c r="CB14" s="292">
        <v>1</v>
      </c>
    </row>
    <row r="15" spans="1:80" x14ac:dyDescent="0.2">
      <c r="A15" s="302"/>
      <c r="B15" s="303" t="s">
        <v>101</v>
      </c>
      <c r="C15" s="304" t="s">
        <v>113</v>
      </c>
      <c r="D15" s="305"/>
      <c r="E15" s="306"/>
      <c r="F15" s="307"/>
      <c r="G15" s="308">
        <f>SUM(G12:G14)</f>
        <v>0</v>
      </c>
      <c r="H15" s="309"/>
      <c r="I15" s="310">
        <f>SUM(I12:I14)</f>
        <v>1.0835626999999999</v>
      </c>
      <c r="J15" s="309"/>
      <c r="K15" s="310">
        <f>SUM(K12:K14)</f>
        <v>0</v>
      </c>
      <c r="O15" s="292">
        <v>4</v>
      </c>
      <c r="BA15" s="311">
        <f>SUM(BA12:BA14)</f>
        <v>0</v>
      </c>
      <c r="BB15" s="311">
        <f>SUM(BB12:BB14)</f>
        <v>0</v>
      </c>
      <c r="BC15" s="311">
        <f>SUM(BC12:BC14)</f>
        <v>0</v>
      </c>
      <c r="BD15" s="311">
        <f>SUM(BD12:BD14)</f>
        <v>0</v>
      </c>
      <c r="BE15" s="311">
        <f>SUM(BE12:BE14)</f>
        <v>0</v>
      </c>
    </row>
    <row r="16" spans="1:80" x14ac:dyDescent="0.2">
      <c r="A16" s="282" t="s">
        <v>97</v>
      </c>
      <c r="B16" s="283" t="s">
        <v>119</v>
      </c>
      <c r="C16" s="284" t="s">
        <v>120</v>
      </c>
      <c r="D16" s="285"/>
      <c r="E16" s="286"/>
      <c r="F16" s="286"/>
      <c r="G16" s="287"/>
      <c r="H16" s="288"/>
      <c r="I16" s="289"/>
      <c r="J16" s="290"/>
      <c r="K16" s="291"/>
      <c r="O16" s="292">
        <v>1</v>
      </c>
    </row>
    <row r="17" spans="1:80" x14ac:dyDescent="0.2">
      <c r="A17" s="293">
        <v>6</v>
      </c>
      <c r="B17" s="294" t="s">
        <v>122</v>
      </c>
      <c r="C17" s="295" t="s">
        <v>123</v>
      </c>
      <c r="D17" s="296" t="s">
        <v>116</v>
      </c>
      <c r="E17" s="297">
        <v>328.90879999999999</v>
      </c>
      <c r="F17" s="297">
        <v>0</v>
      </c>
      <c r="G17" s="298">
        <f>E17*F17</f>
        <v>0</v>
      </c>
      <c r="H17" s="299">
        <v>6.7000000000000002E-3</v>
      </c>
      <c r="I17" s="300">
        <f>E17*H17</f>
        <v>2.20368896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293">
        <v>7</v>
      </c>
      <c r="B18" s="294" t="s">
        <v>124</v>
      </c>
      <c r="C18" s="295" t="s">
        <v>125</v>
      </c>
      <c r="D18" s="296" t="s">
        <v>116</v>
      </c>
      <c r="E18" s="297">
        <v>328.90879999999999</v>
      </c>
      <c r="F18" s="297">
        <v>0</v>
      </c>
      <c r="G18" s="298">
        <f>E18*F18</f>
        <v>0</v>
      </c>
      <c r="H18" s="299">
        <v>2.8000000000000001E-2</v>
      </c>
      <c r="I18" s="300">
        <f>E18*H18</f>
        <v>9.2094463999999991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302"/>
      <c r="B19" s="303" t="s">
        <v>101</v>
      </c>
      <c r="C19" s="304" t="s">
        <v>121</v>
      </c>
      <c r="D19" s="305"/>
      <c r="E19" s="306"/>
      <c r="F19" s="307"/>
      <c r="G19" s="308">
        <f>SUM(G16:G18)</f>
        <v>0</v>
      </c>
      <c r="H19" s="309"/>
      <c r="I19" s="310">
        <f>SUM(I16:I18)</f>
        <v>11.413135359999998</v>
      </c>
      <c r="J19" s="309"/>
      <c r="K19" s="310">
        <f>SUM(K16:K18)</f>
        <v>0</v>
      </c>
      <c r="O19" s="292">
        <v>4</v>
      </c>
      <c r="BA19" s="311">
        <f>SUM(BA16:BA18)</f>
        <v>0</v>
      </c>
      <c r="BB19" s="311">
        <f>SUM(BB16:BB18)</f>
        <v>0</v>
      </c>
      <c r="BC19" s="311">
        <f>SUM(BC16:BC18)</f>
        <v>0</v>
      </c>
      <c r="BD19" s="311">
        <f>SUM(BD16:BD18)</f>
        <v>0</v>
      </c>
      <c r="BE19" s="311">
        <f>SUM(BE16:BE18)</f>
        <v>0</v>
      </c>
    </row>
    <row r="20" spans="1:80" x14ac:dyDescent="0.2">
      <c r="A20" s="282" t="s">
        <v>97</v>
      </c>
      <c r="B20" s="283" t="s">
        <v>126</v>
      </c>
      <c r="C20" s="284" t="s">
        <v>127</v>
      </c>
      <c r="D20" s="285"/>
      <c r="E20" s="286"/>
      <c r="F20" s="286"/>
      <c r="G20" s="287"/>
      <c r="H20" s="288"/>
      <c r="I20" s="289"/>
      <c r="J20" s="290"/>
      <c r="K20" s="291"/>
      <c r="O20" s="292">
        <v>1</v>
      </c>
    </row>
    <row r="21" spans="1:80" x14ac:dyDescent="0.2">
      <c r="A21" s="293">
        <v>8</v>
      </c>
      <c r="B21" s="294" t="s">
        <v>129</v>
      </c>
      <c r="C21" s="295" t="s">
        <v>130</v>
      </c>
      <c r="D21" s="296" t="s">
        <v>116</v>
      </c>
      <c r="E21" s="297">
        <v>1083.5626999999999</v>
      </c>
      <c r="F21" s="297">
        <v>0</v>
      </c>
      <c r="G21" s="298">
        <f>E21*F21</f>
        <v>0</v>
      </c>
      <c r="H21" s="299">
        <v>2.0000000000000002E-5</v>
      </c>
      <c r="I21" s="300">
        <f>E21*H21</f>
        <v>2.1671254000000001E-2</v>
      </c>
      <c r="J21" s="299">
        <v>0</v>
      </c>
      <c r="K21" s="300">
        <f>E21*J21</f>
        <v>0</v>
      </c>
      <c r="O21" s="292">
        <v>2</v>
      </c>
      <c r="AA21" s="261">
        <v>1</v>
      </c>
      <c r="AB21" s="261">
        <v>1</v>
      </c>
      <c r="AC21" s="261">
        <v>1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</v>
      </c>
      <c r="CB21" s="292">
        <v>1</v>
      </c>
    </row>
    <row r="22" spans="1:80" x14ac:dyDescent="0.2">
      <c r="A22" s="302"/>
      <c r="B22" s="303" t="s">
        <v>101</v>
      </c>
      <c r="C22" s="304" t="s">
        <v>128</v>
      </c>
      <c r="D22" s="305"/>
      <c r="E22" s="306"/>
      <c r="F22" s="307"/>
      <c r="G22" s="308">
        <f>SUM(G20:G21)</f>
        <v>0</v>
      </c>
      <c r="H22" s="309"/>
      <c r="I22" s="310">
        <f>SUM(I20:I21)</f>
        <v>2.1671254000000001E-2</v>
      </c>
      <c r="J22" s="309"/>
      <c r="K22" s="310">
        <f>SUM(K20:K21)</f>
        <v>0</v>
      </c>
      <c r="O22" s="292">
        <v>4</v>
      </c>
      <c r="BA22" s="311">
        <f>SUM(BA20:BA21)</f>
        <v>0</v>
      </c>
      <c r="BB22" s="311">
        <f>SUM(BB20:BB21)</f>
        <v>0</v>
      </c>
      <c r="BC22" s="311">
        <f>SUM(BC20:BC21)</f>
        <v>0</v>
      </c>
      <c r="BD22" s="311">
        <f>SUM(BD20:BD21)</f>
        <v>0</v>
      </c>
      <c r="BE22" s="311">
        <f>SUM(BE20:BE21)</f>
        <v>0</v>
      </c>
    </row>
    <row r="23" spans="1:80" x14ac:dyDescent="0.2">
      <c r="A23" s="282" t="s">
        <v>97</v>
      </c>
      <c r="B23" s="283" t="s">
        <v>131</v>
      </c>
      <c r="C23" s="284" t="s">
        <v>132</v>
      </c>
      <c r="D23" s="285"/>
      <c r="E23" s="286"/>
      <c r="F23" s="286"/>
      <c r="G23" s="287"/>
      <c r="H23" s="288"/>
      <c r="I23" s="289"/>
      <c r="J23" s="290"/>
      <c r="K23" s="291"/>
      <c r="O23" s="292">
        <v>1</v>
      </c>
    </row>
    <row r="24" spans="1:80" x14ac:dyDescent="0.2">
      <c r="A24" s="293">
        <v>9</v>
      </c>
      <c r="B24" s="294" t="s">
        <v>134</v>
      </c>
      <c r="C24" s="295" t="s">
        <v>135</v>
      </c>
      <c r="D24" s="296" t="s">
        <v>136</v>
      </c>
      <c r="E24" s="297">
        <v>548.19000000000005</v>
      </c>
      <c r="F24" s="297">
        <v>0</v>
      </c>
      <c r="G24" s="298">
        <f>E24*F24</f>
        <v>0</v>
      </c>
      <c r="H24" s="299">
        <v>2.9999999999999997E-4</v>
      </c>
      <c r="I24" s="300">
        <f>E24*H24</f>
        <v>0.16445699999999999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0</v>
      </c>
      <c r="AC24" s="261">
        <v>0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0</v>
      </c>
    </row>
    <row r="25" spans="1:80" x14ac:dyDescent="0.2">
      <c r="A25" s="293">
        <v>10</v>
      </c>
      <c r="B25" s="294" t="s">
        <v>137</v>
      </c>
      <c r="C25" s="295" t="s">
        <v>138</v>
      </c>
      <c r="D25" s="296" t="s">
        <v>136</v>
      </c>
      <c r="E25" s="297">
        <v>272.99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12</v>
      </c>
      <c r="AB25" s="261">
        <v>0</v>
      </c>
      <c r="AC25" s="261">
        <v>4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12</v>
      </c>
      <c r="CB25" s="292">
        <v>0</v>
      </c>
    </row>
    <row r="26" spans="1:80" x14ac:dyDescent="0.2">
      <c r="A26" s="293">
        <v>11</v>
      </c>
      <c r="B26" s="294" t="s">
        <v>139</v>
      </c>
      <c r="C26" s="295" t="s">
        <v>140</v>
      </c>
      <c r="D26" s="296" t="s">
        <v>136</v>
      </c>
      <c r="E26" s="297">
        <v>213.18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12</v>
      </c>
      <c r="AB26" s="261">
        <v>0</v>
      </c>
      <c r="AC26" s="261">
        <v>74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12</v>
      </c>
      <c r="CB26" s="292">
        <v>0</v>
      </c>
    </row>
    <row r="27" spans="1:80" x14ac:dyDescent="0.2">
      <c r="A27" s="293">
        <v>12</v>
      </c>
      <c r="B27" s="294" t="s">
        <v>141</v>
      </c>
      <c r="C27" s="295" t="s">
        <v>512</v>
      </c>
      <c r="D27" s="296" t="s">
        <v>116</v>
      </c>
      <c r="E27" s="297">
        <v>1183.8938000000001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12</v>
      </c>
      <c r="AB27" s="261">
        <v>0</v>
      </c>
      <c r="AC27" s="261">
        <v>5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12</v>
      </c>
      <c r="CB27" s="292">
        <v>0</v>
      </c>
    </row>
    <row r="28" spans="1:80" x14ac:dyDescent="0.2">
      <c r="A28" s="293">
        <v>13</v>
      </c>
      <c r="B28" s="294" t="s">
        <v>145</v>
      </c>
      <c r="C28" s="295" t="s">
        <v>146</v>
      </c>
      <c r="D28" s="296" t="s">
        <v>116</v>
      </c>
      <c r="E28" s="297">
        <v>1047.9486999999999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12</v>
      </c>
      <c r="AB28" s="261">
        <v>0</v>
      </c>
      <c r="AC28" s="261">
        <v>6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12</v>
      </c>
      <c r="CB28" s="292">
        <v>0</v>
      </c>
    </row>
    <row r="29" spans="1:80" x14ac:dyDescent="0.2">
      <c r="A29" s="293">
        <v>14</v>
      </c>
      <c r="B29" s="294" t="s">
        <v>147</v>
      </c>
      <c r="C29" s="295" t="s">
        <v>148</v>
      </c>
      <c r="D29" s="296" t="s">
        <v>136</v>
      </c>
      <c r="E29" s="297">
        <v>644.34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12</v>
      </c>
      <c r="AB29" s="261">
        <v>0</v>
      </c>
      <c r="AC29" s="261">
        <v>7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12</v>
      </c>
      <c r="CB29" s="292">
        <v>0</v>
      </c>
    </row>
    <row r="30" spans="1:80" x14ac:dyDescent="0.2">
      <c r="A30" s="293">
        <v>15</v>
      </c>
      <c r="B30" s="294" t="s">
        <v>149</v>
      </c>
      <c r="C30" s="295" t="s">
        <v>513</v>
      </c>
      <c r="D30" s="296" t="s">
        <v>116</v>
      </c>
      <c r="E30" s="297">
        <v>1232.3371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12</v>
      </c>
      <c r="AB30" s="261">
        <v>0</v>
      </c>
      <c r="AC30" s="261">
        <v>8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12</v>
      </c>
      <c r="CB30" s="292">
        <v>0</v>
      </c>
    </row>
    <row r="31" spans="1:80" x14ac:dyDescent="0.2">
      <c r="A31" s="293">
        <v>16</v>
      </c>
      <c r="B31" s="294" t="s">
        <v>153</v>
      </c>
      <c r="C31" s="295" t="s">
        <v>154</v>
      </c>
      <c r="D31" s="296" t="s">
        <v>116</v>
      </c>
      <c r="E31" s="297">
        <v>1172.6860999999999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12</v>
      </c>
      <c r="AB31" s="261">
        <v>0</v>
      </c>
      <c r="AC31" s="261">
        <v>9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12</v>
      </c>
      <c r="CB31" s="292">
        <v>0</v>
      </c>
    </row>
    <row r="32" spans="1:80" x14ac:dyDescent="0.2">
      <c r="A32" s="293">
        <v>17</v>
      </c>
      <c r="B32" s="294" t="s">
        <v>155</v>
      </c>
      <c r="C32" s="295" t="s">
        <v>156</v>
      </c>
      <c r="D32" s="296" t="s">
        <v>116</v>
      </c>
      <c r="E32" s="297">
        <v>1172.6860999999999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12</v>
      </c>
      <c r="AB32" s="261">
        <v>0</v>
      </c>
      <c r="AC32" s="261">
        <v>10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12</v>
      </c>
      <c r="CB32" s="292">
        <v>0</v>
      </c>
    </row>
    <row r="33" spans="1:80" x14ac:dyDescent="0.2">
      <c r="A33" s="293">
        <v>18</v>
      </c>
      <c r="B33" s="294" t="s">
        <v>157</v>
      </c>
      <c r="C33" s="295" t="s">
        <v>158</v>
      </c>
      <c r="D33" s="296" t="s">
        <v>116</v>
      </c>
      <c r="E33" s="297">
        <v>1172.6860999999999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12</v>
      </c>
      <c r="AB33" s="261">
        <v>0</v>
      </c>
      <c r="AC33" s="261">
        <v>11</v>
      </c>
      <c r="AZ33" s="261">
        <v>1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12</v>
      </c>
      <c r="CB33" s="292">
        <v>0</v>
      </c>
    </row>
    <row r="34" spans="1:80" ht="22.5" x14ac:dyDescent="0.2">
      <c r="A34" s="293">
        <v>19</v>
      </c>
      <c r="B34" s="294" t="s">
        <v>161</v>
      </c>
      <c r="C34" s="295" t="s">
        <v>162</v>
      </c>
      <c r="D34" s="296" t="s">
        <v>116</v>
      </c>
      <c r="E34" s="297">
        <v>59.651000000000003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12</v>
      </c>
      <c r="AB34" s="261">
        <v>0</v>
      </c>
      <c r="AC34" s="261">
        <v>12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12</v>
      </c>
      <c r="CB34" s="292">
        <v>0</v>
      </c>
    </row>
    <row r="35" spans="1:80" ht="22.5" x14ac:dyDescent="0.2">
      <c r="A35" s="293">
        <v>20</v>
      </c>
      <c r="B35" s="294" t="s">
        <v>163</v>
      </c>
      <c r="C35" s="295" t="s">
        <v>164</v>
      </c>
      <c r="D35" s="296" t="s">
        <v>116</v>
      </c>
      <c r="E35" s="297">
        <v>971.49770000000001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1</v>
      </c>
      <c r="AC35" s="261">
        <v>15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1</v>
      </c>
    </row>
    <row r="36" spans="1:80" x14ac:dyDescent="0.2">
      <c r="A36" s="293">
        <v>21</v>
      </c>
      <c r="B36" s="294" t="s">
        <v>573</v>
      </c>
      <c r="C36" s="295" t="s">
        <v>574</v>
      </c>
      <c r="D36" s="296" t="s">
        <v>116</v>
      </c>
      <c r="E36" s="297">
        <v>7.41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12</v>
      </c>
      <c r="AB36" s="261">
        <v>1</v>
      </c>
      <c r="AC36" s="261">
        <v>14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12</v>
      </c>
      <c r="CB36" s="292">
        <v>1</v>
      </c>
    </row>
    <row r="37" spans="1:80" x14ac:dyDescent="0.2">
      <c r="A37" s="293">
        <v>22</v>
      </c>
      <c r="B37" s="294" t="s">
        <v>167</v>
      </c>
      <c r="C37" s="295" t="s">
        <v>168</v>
      </c>
      <c r="D37" s="296" t="s">
        <v>116</v>
      </c>
      <c r="E37" s="297">
        <v>41.179000000000002</v>
      </c>
      <c r="F37" s="297">
        <v>0</v>
      </c>
      <c r="G37" s="298">
        <f>E37*F37</f>
        <v>0</v>
      </c>
      <c r="H37" s="299">
        <v>0</v>
      </c>
      <c r="I37" s="300">
        <f>E37*H37</f>
        <v>0</v>
      </c>
      <c r="J37" s="299"/>
      <c r="K37" s="300">
        <f>E37*J37</f>
        <v>0</v>
      </c>
      <c r="O37" s="292">
        <v>2</v>
      </c>
      <c r="AA37" s="261">
        <v>12</v>
      </c>
      <c r="AB37" s="261">
        <v>1</v>
      </c>
      <c r="AC37" s="261">
        <v>13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12</v>
      </c>
      <c r="CB37" s="292">
        <v>1</v>
      </c>
    </row>
    <row r="38" spans="1:80" ht="22.5" x14ac:dyDescent="0.2">
      <c r="A38" s="293">
        <v>23</v>
      </c>
      <c r="B38" s="294" t="s">
        <v>169</v>
      </c>
      <c r="C38" s="295" t="s">
        <v>170</v>
      </c>
      <c r="D38" s="296" t="s">
        <v>116</v>
      </c>
      <c r="E38" s="297">
        <v>104.1561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12</v>
      </c>
      <c r="AB38" s="261">
        <v>1</v>
      </c>
      <c r="AC38" s="261">
        <v>55</v>
      </c>
      <c r="AZ38" s="261">
        <v>1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1</v>
      </c>
    </row>
    <row r="39" spans="1:80" x14ac:dyDescent="0.2">
      <c r="A39" s="293">
        <v>24</v>
      </c>
      <c r="B39" s="294" t="s">
        <v>175</v>
      </c>
      <c r="C39" s="295" t="s">
        <v>176</v>
      </c>
      <c r="D39" s="296" t="s">
        <v>136</v>
      </c>
      <c r="E39" s="297">
        <v>213.18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12</v>
      </c>
      <c r="AB39" s="261">
        <v>1</v>
      </c>
      <c r="AC39" s="261">
        <v>75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1</v>
      </c>
    </row>
    <row r="40" spans="1:80" x14ac:dyDescent="0.2">
      <c r="A40" s="293">
        <v>25</v>
      </c>
      <c r="B40" s="294" t="s">
        <v>177</v>
      </c>
      <c r="C40" s="295" t="s">
        <v>178</v>
      </c>
      <c r="D40" s="296" t="s">
        <v>136</v>
      </c>
      <c r="E40" s="297">
        <v>278.69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12</v>
      </c>
      <c r="AB40" s="261">
        <v>1</v>
      </c>
      <c r="AC40" s="261">
        <v>18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12</v>
      </c>
      <c r="CB40" s="292">
        <v>1</v>
      </c>
    </row>
    <row r="41" spans="1:80" x14ac:dyDescent="0.2">
      <c r="A41" s="293">
        <v>26</v>
      </c>
      <c r="B41" s="294" t="s">
        <v>179</v>
      </c>
      <c r="C41" s="295" t="s">
        <v>180</v>
      </c>
      <c r="D41" s="296" t="s">
        <v>136</v>
      </c>
      <c r="E41" s="297">
        <v>342.05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12</v>
      </c>
      <c r="AB41" s="261">
        <v>1</v>
      </c>
      <c r="AC41" s="261">
        <v>19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12</v>
      </c>
      <c r="CB41" s="292">
        <v>1</v>
      </c>
    </row>
    <row r="42" spans="1:80" x14ac:dyDescent="0.2">
      <c r="A42" s="293">
        <v>27</v>
      </c>
      <c r="B42" s="294" t="s">
        <v>181</v>
      </c>
      <c r="C42" s="295" t="s">
        <v>182</v>
      </c>
      <c r="D42" s="296" t="s">
        <v>136</v>
      </c>
      <c r="E42" s="297">
        <v>23.6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12</v>
      </c>
      <c r="AB42" s="261">
        <v>1</v>
      </c>
      <c r="AC42" s="261">
        <v>82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1</v>
      </c>
    </row>
    <row r="43" spans="1:80" ht="22.5" x14ac:dyDescent="0.2">
      <c r="A43" s="293">
        <v>28</v>
      </c>
      <c r="B43" s="294" t="s">
        <v>183</v>
      </c>
      <c r="C43" s="295" t="s">
        <v>184</v>
      </c>
      <c r="D43" s="296" t="s">
        <v>116</v>
      </c>
      <c r="E43" s="297">
        <v>60.225499999999997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12</v>
      </c>
      <c r="AB43" s="261">
        <v>1</v>
      </c>
      <c r="AC43" s="261">
        <v>56</v>
      </c>
      <c r="AZ43" s="261">
        <v>1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12</v>
      </c>
      <c r="CB43" s="292">
        <v>1</v>
      </c>
    </row>
    <row r="44" spans="1:80" x14ac:dyDescent="0.2">
      <c r="A44" s="293">
        <v>29</v>
      </c>
      <c r="B44" s="294" t="s">
        <v>187</v>
      </c>
      <c r="C44" s="295" t="s">
        <v>188</v>
      </c>
      <c r="D44" s="296" t="s">
        <v>116</v>
      </c>
      <c r="E44" s="297">
        <v>97.032300000000006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12</v>
      </c>
      <c r="AB44" s="261">
        <v>1</v>
      </c>
      <c r="AC44" s="261">
        <v>20</v>
      </c>
      <c r="AZ44" s="261">
        <v>1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12</v>
      </c>
      <c r="CB44" s="292">
        <v>1</v>
      </c>
    </row>
    <row r="45" spans="1:80" x14ac:dyDescent="0.2">
      <c r="A45" s="302"/>
      <c r="B45" s="303" t="s">
        <v>101</v>
      </c>
      <c r="C45" s="304" t="s">
        <v>133</v>
      </c>
      <c r="D45" s="305"/>
      <c r="E45" s="306"/>
      <c r="F45" s="307"/>
      <c r="G45" s="308">
        <f>SUM(G23:G44)</f>
        <v>0</v>
      </c>
      <c r="H45" s="309"/>
      <c r="I45" s="310">
        <f>SUM(I23:I44)</f>
        <v>0.16445699999999999</v>
      </c>
      <c r="J45" s="309"/>
      <c r="K45" s="310">
        <f>SUM(K23:K44)</f>
        <v>0</v>
      </c>
      <c r="O45" s="292">
        <v>4</v>
      </c>
      <c r="BA45" s="311">
        <f>SUM(BA23:BA44)</f>
        <v>0</v>
      </c>
      <c r="BB45" s="311">
        <f>SUM(BB23:BB44)</f>
        <v>0</v>
      </c>
      <c r="BC45" s="311">
        <f>SUM(BC23:BC44)</f>
        <v>0</v>
      </c>
      <c r="BD45" s="311">
        <f>SUM(BD23:BD44)</f>
        <v>0</v>
      </c>
      <c r="BE45" s="311">
        <f>SUM(BE23:BE44)</f>
        <v>0</v>
      </c>
    </row>
    <row r="46" spans="1:80" x14ac:dyDescent="0.2">
      <c r="A46" s="282" t="s">
        <v>97</v>
      </c>
      <c r="B46" s="283" t="s">
        <v>189</v>
      </c>
      <c r="C46" s="284" t="s">
        <v>190</v>
      </c>
      <c r="D46" s="285"/>
      <c r="E46" s="286"/>
      <c r="F46" s="286"/>
      <c r="G46" s="287"/>
      <c r="H46" s="288"/>
      <c r="I46" s="289"/>
      <c r="J46" s="290"/>
      <c r="K46" s="291"/>
      <c r="O46" s="292">
        <v>1</v>
      </c>
    </row>
    <row r="47" spans="1:80" x14ac:dyDescent="0.2">
      <c r="A47" s="293">
        <v>30</v>
      </c>
      <c r="B47" s="294" t="s">
        <v>192</v>
      </c>
      <c r="C47" s="295" t="s">
        <v>193</v>
      </c>
      <c r="D47" s="296" t="s">
        <v>116</v>
      </c>
      <c r="E47" s="297">
        <v>98.204400000000007</v>
      </c>
      <c r="F47" s="297">
        <v>0</v>
      </c>
      <c r="G47" s="298">
        <f>E47*F47</f>
        <v>0</v>
      </c>
      <c r="H47" s="299">
        <v>4.9840000000000002E-2</v>
      </c>
      <c r="I47" s="300">
        <f>E47*H47</f>
        <v>4.8945072960000005</v>
      </c>
      <c r="J47" s="299">
        <v>0</v>
      </c>
      <c r="K47" s="300">
        <f>E47*J47</f>
        <v>0</v>
      </c>
      <c r="O47" s="292">
        <v>2</v>
      </c>
      <c r="AA47" s="261">
        <v>1</v>
      </c>
      <c r="AB47" s="261">
        <v>1</v>
      </c>
      <c r="AC47" s="261">
        <v>1</v>
      </c>
      <c r="AZ47" s="261">
        <v>1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1</v>
      </c>
      <c r="CB47" s="292">
        <v>1</v>
      </c>
    </row>
    <row r="48" spans="1:80" x14ac:dyDescent="0.2">
      <c r="A48" s="293">
        <v>31</v>
      </c>
      <c r="B48" s="294" t="s">
        <v>575</v>
      </c>
      <c r="C48" s="295" t="s">
        <v>576</v>
      </c>
      <c r="D48" s="296" t="s">
        <v>116</v>
      </c>
      <c r="E48" s="297">
        <v>2.88</v>
      </c>
      <c r="F48" s="297">
        <v>0</v>
      </c>
      <c r="G48" s="298">
        <f>E48*F48</f>
        <v>0</v>
      </c>
      <c r="H48" s="299">
        <v>7.4260000000000007E-2</v>
      </c>
      <c r="I48" s="300">
        <f>E48*H48</f>
        <v>0.2138688</v>
      </c>
      <c r="J48" s="299">
        <v>0</v>
      </c>
      <c r="K48" s="300">
        <f>E48*J48</f>
        <v>0</v>
      </c>
      <c r="O48" s="292">
        <v>2</v>
      </c>
      <c r="AA48" s="261">
        <v>1</v>
      </c>
      <c r="AB48" s="261">
        <v>1</v>
      </c>
      <c r="AC48" s="261">
        <v>1</v>
      </c>
      <c r="AZ48" s="261">
        <v>1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</v>
      </c>
      <c r="CB48" s="292">
        <v>1</v>
      </c>
    </row>
    <row r="49" spans="1:80" x14ac:dyDescent="0.2">
      <c r="A49" s="302"/>
      <c r="B49" s="303" t="s">
        <v>101</v>
      </c>
      <c r="C49" s="304" t="s">
        <v>191</v>
      </c>
      <c r="D49" s="305"/>
      <c r="E49" s="306"/>
      <c r="F49" s="307"/>
      <c r="G49" s="308">
        <f>SUM(G46:G48)</f>
        <v>0</v>
      </c>
      <c r="H49" s="309"/>
      <c r="I49" s="310">
        <f>SUM(I46:I48)</f>
        <v>5.1083760960000006</v>
      </c>
      <c r="J49" s="309"/>
      <c r="K49" s="310">
        <f>SUM(K46:K48)</f>
        <v>0</v>
      </c>
      <c r="O49" s="292">
        <v>4</v>
      </c>
      <c r="BA49" s="311">
        <f>SUM(BA46:BA48)</f>
        <v>0</v>
      </c>
      <c r="BB49" s="311">
        <f>SUM(BB46:BB48)</f>
        <v>0</v>
      </c>
      <c r="BC49" s="311">
        <f>SUM(BC46:BC48)</f>
        <v>0</v>
      </c>
      <c r="BD49" s="311">
        <f>SUM(BD46:BD48)</f>
        <v>0</v>
      </c>
      <c r="BE49" s="311">
        <f>SUM(BE46:BE48)</f>
        <v>0</v>
      </c>
    </row>
    <row r="50" spans="1:80" x14ac:dyDescent="0.2">
      <c r="A50" s="282" t="s">
        <v>97</v>
      </c>
      <c r="B50" s="283" t="s">
        <v>200</v>
      </c>
      <c r="C50" s="284" t="s">
        <v>201</v>
      </c>
      <c r="D50" s="285"/>
      <c r="E50" s="286"/>
      <c r="F50" s="286"/>
      <c r="G50" s="287"/>
      <c r="H50" s="288"/>
      <c r="I50" s="289"/>
      <c r="J50" s="290"/>
      <c r="K50" s="291"/>
      <c r="O50" s="292">
        <v>1</v>
      </c>
    </row>
    <row r="51" spans="1:80" x14ac:dyDescent="0.2">
      <c r="A51" s="293">
        <v>32</v>
      </c>
      <c r="B51" s="294" t="s">
        <v>210</v>
      </c>
      <c r="C51" s="295" t="s">
        <v>211</v>
      </c>
      <c r="D51" s="296" t="s">
        <v>212</v>
      </c>
      <c r="E51" s="297">
        <v>2</v>
      </c>
      <c r="F51" s="297">
        <v>0</v>
      </c>
      <c r="G51" s="298">
        <f>E51*F51</f>
        <v>0</v>
      </c>
      <c r="H51" s="299">
        <v>0</v>
      </c>
      <c r="I51" s="300">
        <f>E51*H51</f>
        <v>0</v>
      </c>
      <c r="J51" s="299">
        <v>-8.9999999999999993E-3</v>
      </c>
      <c r="K51" s="300">
        <f>E51*J51</f>
        <v>-1.7999999999999999E-2</v>
      </c>
      <c r="O51" s="292">
        <v>2</v>
      </c>
      <c r="AA51" s="261">
        <v>1</v>
      </c>
      <c r="AB51" s="261">
        <v>1</v>
      </c>
      <c r="AC51" s="261">
        <v>1</v>
      </c>
      <c r="AZ51" s="261">
        <v>1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1</v>
      </c>
      <c r="CB51" s="292">
        <v>1</v>
      </c>
    </row>
    <row r="52" spans="1:80" x14ac:dyDescent="0.2">
      <c r="A52" s="293">
        <v>33</v>
      </c>
      <c r="B52" s="294" t="s">
        <v>213</v>
      </c>
      <c r="C52" s="295" t="s">
        <v>214</v>
      </c>
      <c r="D52" s="296" t="s">
        <v>116</v>
      </c>
      <c r="E52" s="297">
        <v>1083.5626999999999</v>
      </c>
      <c r="F52" s="297">
        <v>0</v>
      </c>
      <c r="G52" s="298">
        <f>E52*F52</f>
        <v>0</v>
      </c>
      <c r="H52" s="299">
        <v>0</v>
      </c>
      <c r="I52" s="300">
        <f>E52*H52</f>
        <v>0</v>
      </c>
      <c r="J52" s="299">
        <v>-1.6E-2</v>
      </c>
      <c r="K52" s="300">
        <f>E52*J52</f>
        <v>-17.337003199999998</v>
      </c>
      <c r="O52" s="292">
        <v>2</v>
      </c>
      <c r="AA52" s="261">
        <v>1</v>
      </c>
      <c r="AB52" s="261">
        <v>1</v>
      </c>
      <c r="AC52" s="261">
        <v>1</v>
      </c>
      <c r="AZ52" s="261">
        <v>1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1</v>
      </c>
      <c r="CB52" s="292">
        <v>1</v>
      </c>
    </row>
    <row r="53" spans="1:80" x14ac:dyDescent="0.2">
      <c r="A53" s="293">
        <v>34</v>
      </c>
      <c r="B53" s="294" t="s">
        <v>215</v>
      </c>
      <c r="C53" s="295" t="s">
        <v>216</v>
      </c>
      <c r="D53" s="296" t="s">
        <v>116</v>
      </c>
      <c r="E53" s="297">
        <v>3.84</v>
      </c>
      <c r="F53" s="297">
        <v>0</v>
      </c>
      <c r="G53" s="298">
        <f>E53*F53</f>
        <v>0</v>
      </c>
      <c r="H53" s="299">
        <v>0</v>
      </c>
      <c r="I53" s="300">
        <f>E53*H53</f>
        <v>0</v>
      </c>
      <c r="J53" s="299">
        <v>-0.05</v>
      </c>
      <c r="K53" s="300">
        <f>E53*J53</f>
        <v>-0.192</v>
      </c>
      <c r="O53" s="292">
        <v>2</v>
      </c>
      <c r="AA53" s="261">
        <v>1</v>
      </c>
      <c r="AB53" s="261">
        <v>1</v>
      </c>
      <c r="AC53" s="261">
        <v>1</v>
      </c>
      <c r="AZ53" s="261">
        <v>1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1</v>
      </c>
    </row>
    <row r="54" spans="1:80" x14ac:dyDescent="0.2">
      <c r="A54" s="293">
        <v>35</v>
      </c>
      <c r="B54" s="294" t="s">
        <v>217</v>
      </c>
      <c r="C54" s="295" t="s">
        <v>218</v>
      </c>
      <c r="D54" s="296" t="s">
        <v>116</v>
      </c>
      <c r="E54" s="297">
        <v>51.442999999999998</v>
      </c>
      <c r="F54" s="297">
        <v>0</v>
      </c>
      <c r="G54" s="298">
        <f>E54*F54</f>
        <v>0</v>
      </c>
      <c r="H54" s="299">
        <v>0</v>
      </c>
      <c r="I54" s="300">
        <f>E54*H54</f>
        <v>0</v>
      </c>
      <c r="J54" s="299">
        <v>-0.16900000000000001</v>
      </c>
      <c r="K54" s="300">
        <f>E54*J54</f>
        <v>-8.6938670000000009</v>
      </c>
      <c r="O54" s="292">
        <v>2</v>
      </c>
      <c r="AA54" s="261">
        <v>1</v>
      </c>
      <c r="AB54" s="261">
        <v>1</v>
      </c>
      <c r="AC54" s="261">
        <v>1</v>
      </c>
      <c r="AZ54" s="261">
        <v>1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</v>
      </c>
      <c r="CB54" s="292">
        <v>1</v>
      </c>
    </row>
    <row r="55" spans="1:80" ht="22.5" x14ac:dyDescent="0.2">
      <c r="A55" s="293">
        <v>36</v>
      </c>
      <c r="B55" s="294" t="s">
        <v>221</v>
      </c>
      <c r="C55" s="295" t="s">
        <v>222</v>
      </c>
      <c r="D55" s="296" t="s">
        <v>223</v>
      </c>
      <c r="E55" s="297">
        <v>1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/>
      <c r="K55" s="300">
        <f>E55*J55</f>
        <v>0</v>
      </c>
      <c r="O55" s="292">
        <v>2</v>
      </c>
      <c r="AA55" s="261">
        <v>12</v>
      </c>
      <c r="AB55" s="261">
        <v>0</v>
      </c>
      <c r="AC55" s="261">
        <v>97</v>
      </c>
      <c r="AZ55" s="261">
        <v>1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12</v>
      </c>
      <c r="CB55" s="292">
        <v>0</v>
      </c>
    </row>
    <row r="56" spans="1:80" x14ac:dyDescent="0.2">
      <c r="A56" s="293">
        <v>37</v>
      </c>
      <c r="B56" s="294" t="s">
        <v>224</v>
      </c>
      <c r="C56" s="295" t="s">
        <v>225</v>
      </c>
      <c r="D56" s="296" t="s">
        <v>226</v>
      </c>
      <c r="E56" s="297">
        <v>26.2408702</v>
      </c>
      <c r="F56" s="297">
        <v>0</v>
      </c>
      <c r="G56" s="298">
        <f>E56*F56</f>
        <v>0</v>
      </c>
      <c r="H56" s="299">
        <v>0</v>
      </c>
      <c r="I56" s="300">
        <f>E56*H56</f>
        <v>0</v>
      </c>
      <c r="J56" s="299"/>
      <c r="K56" s="300">
        <f>E56*J56</f>
        <v>0</v>
      </c>
      <c r="O56" s="292">
        <v>2</v>
      </c>
      <c r="AA56" s="261">
        <v>8</v>
      </c>
      <c r="AB56" s="261">
        <v>0</v>
      </c>
      <c r="AC56" s="261">
        <v>3</v>
      </c>
      <c r="AZ56" s="261">
        <v>1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8</v>
      </c>
      <c r="CB56" s="292">
        <v>0</v>
      </c>
    </row>
    <row r="57" spans="1:80" x14ac:dyDescent="0.2">
      <c r="A57" s="293">
        <v>38</v>
      </c>
      <c r="B57" s="294" t="s">
        <v>536</v>
      </c>
      <c r="C57" s="295" t="s">
        <v>537</v>
      </c>
      <c r="D57" s="296" t="s">
        <v>226</v>
      </c>
      <c r="E57" s="297">
        <v>26.2408702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/>
      <c r="K57" s="300">
        <f>E57*J57</f>
        <v>0</v>
      </c>
      <c r="O57" s="292">
        <v>2</v>
      </c>
      <c r="AA57" s="261">
        <v>8</v>
      </c>
      <c r="AB57" s="261">
        <v>0</v>
      </c>
      <c r="AC57" s="261">
        <v>3</v>
      </c>
      <c r="AZ57" s="261">
        <v>1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8</v>
      </c>
      <c r="CB57" s="292">
        <v>0</v>
      </c>
    </row>
    <row r="58" spans="1:80" x14ac:dyDescent="0.2">
      <c r="A58" s="293">
        <v>39</v>
      </c>
      <c r="B58" s="294" t="s">
        <v>227</v>
      </c>
      <c r="C58" s="295" t="s">
        <v>228</v>
      </c>
      <c r="D58" s="296" t="s">
        <v>226</v>
      </c>
      <c r="E58" s="297">
        <v>26.2408702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/>
      <c r="K58" s="300">
        <f>E58*J58</f>
        <v>0</v>
      </c>
      <c r="O58" s="292">
        <v>2</v>
      </c>
      <c r="AA58" s="261">
        <v>8</v>
      </c>
      <c r="AB58" s="261">
        <v>1</v>
      </c>
      <c r="AC58" s="261">
        <v>3</v>
      </c>
      <c r="AZ58" s="261">
        <v>1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8</v>
      </c>
      <c r="CB58" s="292">
        <v>1</v>
      </c>
    </row>
    <row r="59" spans="1:80" x14ac:dyDescent="0.2">
      <c r="A59" s="293">
        <v>40</v>
      </c>
      <c r="B59" s="294" t="s">
        <v>229</v>
      </c>
      <c r="C59" s="295" t="s">
        <v>230</v>
      </c>
      <c r="D59" s="296" t="s">
        <v>226</v>
      </c>
      <c r="E59" s="297">
        <v>262.40870200000001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/>
      <c r="K59" s="300">
        <f>E59*J59</f>
        <v>0</v>
      </c>
      <c r="O59" s="292">
        <v>2</v>
      </c>
      <c r="AA59" s="261">
        <v>8</v>
      </c>
      <c r="AB59" s="261">
        <v>1</v>
      </c>
      <c r="AC59" s="261">
        <v>3</v>
      </c>
      <c r="AZ59" s="261">
        <v>1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8</v>
      </c>
      <c r="CB59" s="292">
        <v>1</v>
      </c>
    </row>
    <row r="60" spans="1:80" x14ac:dyDescent="0.2">
      <c r="A60" s="293">
        <v>41</v>
      </c>
      <c r="B60" s="294" t="s">
        <v>231</v>
      </c>
      <c r="C60" s="295" t="s">
        <v>232</v>
      </c>
      <c r="D60" s="296" t="s">
        <v>226</v>
      </c>
      <c r="E60" s="297">
        <v>26.2408702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8</v>
      </c>
      <c r="AB60" s="261">
        <v>1</v>
      </c>
      <c r="AC60" s="261">
        <v>3</v>
      </c>
      <c r="AZ60" s="261">
        <v>1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8</v>
      </c>
      <c r="CB60" s="292">
        <v>1</v>
      </c>
    </row>
    <row r="61" spans="1:80" x14ac:dyDescent="0.2">
      <c r="A61" s="293">
        <v>42</v>
      </c>
      <c r="B61" s="294" t="s">
        <v>233</v>
      </c>
      <c r="C61" s="295" t="s">
        <v>234</v>
      </c>
      <c r="D61" s="296" t="s">
        <v>226</v>
      </c>
      <c r="E61" s="297">
        <v>78.722610599999996</v>
      </c>
      <c r="F61" s="297">
        <v>0</v>
      </c>
      <c r="G61" s="298">
        <f>E61*F61</f>
        <v>0</v>
      </c>
      <c r="H61" s="299">
        <v>0</v>
      </c>
      <c r="I61" s="300">
        <f>E61*H61</f>
        <v>0</v>
      </c>
      <c r="J61" s="299"/>
      <c r="K61" s="300">
        <f>E61*J61</f>
        <v>0</v>
      </c>
      <c r="O61" s="292">
        <v>2</v>
      </c>
      <c r="AA61" s="261">
        <v>8</v>
      </c>
      <c r="AB61" s="261">
        <v>1</v>
      </c>
      <c r="AC61" s="261">
        <v>3</v>
      </c>
      <c r="AZ61" s="261">
        <v>1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8</v>
      </c>
      <c r="CB61" s="292">
        <v>1</v>
      </c>
    </row>
    <row r="62" spans="1:80" x14ac:dyDescent="0.2">
      <c r="A62" s="293">
        <v>43</v>
      </c>
      <c r="B62" s="294" t="s">
        <v>235</v>
      </c>
      <c r="C62" s="295" t="s">
        <v>236</v>
      </c>
      <c r="D62" s="296" t="s">
        <v>226</v>
      </c>
      <c r="E62" s="297">
        <v>26.2408702</v>
      </c>
      <c r="F62" s="297">
        <v>0</v>
      </c>
      <c r="G62" s="298">
        <f>E62*F62</f>
        <v>0</v>
      </c>
      <c r="H62" s="299">
        <v>0</v>
      </c>
      <c r="I62" s="300">
        <f>E62*H62</f>
        <v>0</v>
      </c>
      <c r="J62" s="299"/>
      <c r="K62" s="300">
        <f>E62*J62</f>
        <v>0</v>
      </c>
      <c r="O62" s="292">
        <v>2</v>
      </c>
      <c r="AA62" s="261">
        <v>8</v>
      </c>
      <c r="AB62" s="261">
        <v>0</v>
      </c>
      <c r="AC62" s="261">
        <v>3</v>
      </c>
      <c r="AZ62" s="261">
        <v>1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8</v>
      </c>
      <c r="CB62" s="292">
        <v>0</v>
      </c>
    </row>
    <row r="63" spans="1:80" x14ac:dyDescent="0.2">
      <c r="A63" s="302"/>
      <c r="B63" s="303" t="s">
        <v>101</v>
      </c>
      <c r="C63" s="304" t="s">
        <v>202</v>
      </c>
      <c r="D63" s="305"/>
      <c r="E63" s="306"/>
      <c r="F63" s="307"/>
      <c r="G63" s="308">
        <f>SUM(G50:G62)</f>
        <v>0</v>
      </c>
      <c r="H63" s="309"/>
      <c r="I63" s="310">
        <f>SUM(I50:I62)</f>
        <v>0</v>
      </c>
      <c r="J63" s="309"/>
      <c r="K63" s="310">
        <f>SUM(K50:K62)</f>
        <v>-26.2408702</v>
      </c>
      <c r="O63" s="292">
        <v>4</v>
      </c>
      <c r="BA63" s="311">
        <f>SUM(BA50:BA62)</f>
        <v>0</v>
      </c>
      <c r="BB63" s="311">
        <f>SUM(BB50:BB62)</f>
        <v>0</v>
      </c>
      <c r="BC63" s="311">
        <f>SUM(BC50:BC62)</f>
        <v>0</v>
      </c>
      <c r="BD63" s="311">
        <f>SUM(BD50:BD62)</f>
        <v>0</v>
      </c>
      <c r="BE63" s="311">
        <f>SUM(BE50:BE62)</f>
        <v>0</v>
      </c>
    </row>
    <row r="64" spans="1:80" x14ac:dyDescent="0.2">
      <c r="A64" s="282" t="s">
        <v>97</v>
      </c>
      <c r="B64" s="283" t="s">
        <v>237</v>
      </c>
      <c r="C64" s="284" t="s">
        <v>238</v>
      </c>
      <c r="D64" s="285"/>
      <c r="E64" s="286"/>
      <c r="F64" s="286"/>
      <c r="G64" s="287"/>
      <c r="H64" s="288"/>
      <c r="I64" s="289"/>
      <c r="J64" s="290"/>
      <c r="K64" s="291"/>
      <c r="O64" s="292">
        <v>1</v>
      </c>
    </row>
    <row r="65" spans="1:80" x14ac:dyDescent="0.2">
      <c r="A65" s="293">
        <v>44</v>
      </c>
      <c r="B65" s="294" t="s">
        <v>240</v>
      </c>
      <c r="C65" s="295" t="s">
        <v>241</v>
      </c>
      <c r="D65" s="296" t="s">
        <v>116</v>
      </c>
      <c r="E65" s="297">
        <v>1488.1665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>
        <v>0</v>
      </c>
      <c r="K65" s="300">
        <f>E65*J65</f>
        <v>0</v>
      </c>
      <c r="O65" s="292">
        <v>2</v>
      </c>
      <c r="AA65" s="261">
        <v>1</v>
      </c>
      <c r="AB65" s="261">
        <v>1</v>
      </c>
      <c r="AC65" s="261">
        <v>1</v>
      </c>
      <c r="AZ65" s="261">
        <v>1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1</v>
      </c>
      <c r="CB65" s="292">
        <v>1</v>
      </c>
    </row>
    <row r="66" spans="1:80" x14ac:dyDescent="0.2">
      <c r="A66" s="293">
        <v>45</v>
      </c>
      <c r="B66" s="294" t="s">
        <v>242</v>
      </c>
      <c r="C66" s="295" t="s">
        <v>243</v>
      </c>
      <c r="D66" s="296" t="s">
        <v>116</v>
      </c>
      <c r="E66" s="297">
        <v>2976.3330000000001</v>
      </c>
      <c r="F66" s="297">
        <v>0</v>
      </c>
      <c r="G66" s="298">
        <f>E66*F66</f>
        <v>0</v>
      </c>
      <c r="H66" s="299">
        <v>0</v>
      </c>
      <c r="I66" s="300">
        <f>E66*H66</f>
        <v>0</v>
      </c>
      <c r="J66" s="299">
        <v>0</v>
      </c>
      <c r="K66" s="300">
        <f>E66*J66</f>
        <v>0</v>
      </c>
      <c r="O66" s="292">
        <v>2</v>
      </c>
      <c r="AA66" s="261">
        <v>1</v>
      </c>
      <c r="AB66" s="261">
        <v>1</v>
      </c>
      <c r="AC66" s="261">
        <v>1</v>
      </c>
      <c r="AZ66" s="261">
        <v>1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1</v>
      </c>
      <c r="CB66" s="292">
        <v>1</v>
      </c>
    </row>
    <row r="67" spans="1:80" x14ac:dyDescent="0.2">
      <c r="A67" s="293">
        <v>46</v>
      </c>
      <c r="B67" s="294" t="s">
        <v>244</v>
      </c>
      <c r="C67" s="295" t="s">
        <v>245</v>
      </c>
      <c r="D67" s="296" t="s">
        <v>116</v>
      </c>
      <c r="E67" s="297">
        <v>1488.1665</v>
      </c>
      <c r="F67" s="297">
        <v>0</v>
      </c>
      <c r="G67" s="298">
        <f>E67*F67</f>
        <v>0</v>
      </c>
      <c r="H67" s="299">
        <v>0</v>
      </c>
      <c r="I67" s="300">
        <f>E67*H67</f>
        <v>0</v>
      </c>
      <c r="J67" s="299">
        <v>0</v>
      </c>
      <c r="K67" s="300">
        <f>E67*J67</f>
        <v>0</v>
      </c>
      <c r="O67" s="292">
        <v>2</v>
      </c>
      <c r="AA67" s="261">
        <v>1</v>
      </c>
      <c r="AB67" s="261">
        <v>1</v>
      </c>
      <c r="AC67" s="261">
        <v>1</v>
      </c>
      <c r="AZ67" s="261">
        <v>1</v>
      </c>
      <c r="BA67" s="261">
        <f>IF(AZ67=1,G67,0)</f>
        <v>0</v>
      </c>
      <c r="BB67" s="261">
        <f>IF(AZ67=2,G67,0)</f>
        <v>0</v>
      </c>
      <c r="BC67" s="261">
        <f>IF(AZ67=3,G67,0)</f>
        <v>0</v>
      </c>
      <c r="BD67" s="261">
        <f>IF(AZ67=4,G67,0)</f>
        <v>0</v>
      </c>
      <c r="BE67" s="261">
        <f>IF(AZ67=5,G67,0)</f>
        <v>0</v>
      </c>
      <c r="CA67" s="292">
        <v>1</v>
      </c>
      <c r="CB67" s="292">
        <v>1</v>
      </c>
    </row>
    <row r="68" spans="1:80" x14ac:dyDescent="0.2">
      <c r="A68" s="293">
        <v>47</v>
      </c>
      <c r="B68" s="294" t="s">
        <v>248</v>
      </c>
      <c r="C68" s="295" t="s">
        <v>249</v>
      </c>
      <c r="D68" s="296" t="s">
        <v>116</v>
      </c>
      <c r="E68" s="297">
        <v>1488.1665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>
        <v>0</v>
      </c>
      <c r="K68" s="300">
        <f>E68*J68</f>
        <v>0</v>
      </c>
      <c r="O68" s="292">
        <v>2</v>
      </c>
      <c r="AA68" s="261">
        <v>1</v>
      </c>
      <c r="AB68" s="261">
        <v>0</v>
      </c>
      <c r="AC68" s="261">
        <v>0</v>
      </c>
      <c r="AZ68" s="261">
        <v>1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1</v>
      </c>
      <c r="CB68" s="292">
        <v>0</v>
      </c>
    </row>
    <row r="69" spans="1:80" x14ac:dyDescent="0.2">
      <c r="A69" s="293">
        <v>48</v>
      </c>
      <c r="B69" s="294" t="s">
        <v>250</v>
      </c>
      <c r="C69" s="295" t="s">
        <v>251</v>
      </c>
      <c r="D69" s="296" t="s">
        <v>116</v>
      </c>
      <c r="E69" s="297">
        <v>2976.3330000000001</v>
      </c>
      <c r="F69" s="297">
        <v>0</v>
      </c>
      <c r="G69" s="298">
        <f>E69*F69</f>
        <v>0</v>
      </c>
      <c r="H69" s="299">
        <v>0</v>
      </c>
      <c r="I69" s="300">
        <f>E69*H69</f>
        <v>0</v>
      </c>
      <c r="J69" s="299">
        <v>0</v>
      </c>
      <c r="K69" s="300">
        <f>E69*J69</f>
        <v>0</v>
      </c>
      <c r="O69" s="292">
        <v>2</v>
      </c>
      <c r="AA69" s="261">
        <v>1</v>
      </c>
      <c r="AB69" s="261">
        <v>1</v>
      </c>
      <c r="AC69" s="261">
        <v>1</v>
      </c>
      <c r="AZ69" s="261">
        <v>1</v>
      </c>
      <c r="BA69" s="261">
        <f>IF(AZ69=1,G69,0)</f>
        <v>0</v>
      </c>
      <c r="BB69" s="261">
        <f>IF(AZ69=2,G69,0)</f>
        <v>0</v>
      </c>
      <c r="BC69" s="261">
        <f>IF(AZ69=3,G69,0)</f>
        <v>0</v>
      </c>
      <c r="BD69" s="261">
        <f>IF(AZ69=4,G69,0)</f>
        <v>0</v>
      </c>
      <c r="BE69" s="261">
        <f>IF(AZ69=5,G69,0)</f>
        <v>0</v>
      </c>
      <c r="CA69" s="292">
        <v>1</v>
      </c>
      <c r="CB69" s="292">
        <v>1</v>
      </c>
    </row>
    <row r="70" spans="1:80" x14ac:dyDescent="0.2">
      <c r="A70" s="293">
        <v>49</v>
      </c>
      <c r="B70" s="294" t="s">
        <v>252</v>
      </c>
      <c r="C70" s="295" t="s">
        <v>253</v>
      </c>
      <c r="D70" s="296" t="s">
        <v>116</v>
      </c>
      <c r="E70" s="297">
        <v>1488.1665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>
        <v>0</v>
      </c>
      <c r="K70" s="300">
        <f>E70*J70</f>
        <v>0</v>
      </c>
      <c r="O70" s="292">
        <v>2</v>
      </c>
      <c r="AA70" s="261">
        <v>1</v>
      </c>
      <c r="AB70" s="261">
        <v>1</v>
      </c>
      <c r="AC70" s="261">
        <v>1</v>
      </c>
      <c r="AZ70" s="261">
        <v>1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1</v>
      </c>
      <c r="CB70" s="292">
        <v>1</v>
      </c>
    </row>
    <row r="71" spans="1:80" x14ac:dyDescent="0.2">
      <c r="A71" s="302"/>
      <c r="B71" s="303" t="s">
        <v>101</v>
      </c>
      <c r="C71" s="304" t="s">
        <v>239</v>
      </c>
      <c r="D71" s="305"/>
      <c r="E71" s="306"/>
      <c r="F71" s="307"/>
      <c r="G71" s="308">
        <f>SUM(G64:G70)</f>
        <v>0</v>
      </c>
      <c r="H71" s="309"/>
      <c r="I71" s="310">
        <f>SUM(I64:I70)</f>
        <v>0</v>
      </c>
      <c r="J71" s="309"/>
      <c r="K71" s="310">
        <f>SUM(K64:K70)</f>
        <v>0</v>
      </c>
      <c r="O71" s="292">
        <v>4</v>
      </c>
      <c r="BA71" s="311">
        <f>SUM(BA64:BA70)</f>
        <v>0</v>
      </c>
      <c r="BB71" s="311">
        <f>SUM(BB64:BB70)</f>
        <v>0</v>
      </c>
      <c r="BC71" s="311">
        <f>SUM(BC64:BC70)</f>
        <v>0</v>
      </c>
      <c r="BD71" s="311">
        <f>SUM(BD64:BD70)</f>
        <v>0</v>
      </c>
      <c r="BE71" s="311">
        <f>SUM(BE64:BE70)</f>
        <v>0</v>
      </c>
    </row>
    <row r="72" spans="1:80" x14ac:dyDescent="0.2">
      <c r="A72" s="282" t="s">
        <v>97</v>
      </c>
      <c r="B72" s="283" t="s">
        <v>254</v>
      </c>
      <c r="C72" s="284" t="s">
        <v>255</v>
      </c>
      <c r="D72" s="285"/>
      <c r="E72" s="286"/>
      <c r="F72" s="286"/>
      <c r="G72" s="287"/>
      <c r="H72" s="288"/>
      <c r="I72" s="289"/>
      <c r="J72" s="290"/>
      <c r="K72" s="291"/>
      <c r="O72" s="292">
        <v>1</v>
      </c>
    </row>
    <row r="73" spans="1:80" x14ac:dyDescent="0.2">
      <c r="A73" s="293">
        <v>50</v>
      </c>
      <c r="B73" s="294" t="s">
        <v>257</v>
      </c>
      <c r="C73" s="295" t="s">
        <v>258</v>
      </c>
      <c r="D73" s="296" t="s">
        <v>212</v>
      </c>
      <c r="E73" s="297">
        <v>2</v>
      </c>
      <c r="F73" s="297">
        <v>0</v>
      </c>
      <c r="G73" s="298">
        <f>E73*F73</f>
        <v>0</v>
      </c>
      <c r="H73" s="299">
        <v>1.17E-2</v>
      </c>
      <c r="I73" s="300">
        <f>E73*H73</f>
        <v>2.3400000000000001E-2</v>
      </c>
      <c r="J73" s="299">
        <v>0</v>
      </c>
      <c r="K73" s="300">
        <f>E73*J73</f>
        <v>0</v>
      </c>
      <c r="O73" s="292">
        <v>2</v>
      </c>
      <c r="AA73" s="261">
        <v>1</v>
      </c>
      <c r="AB73" s="261">
        <v>1</v>
      </c>
      <c r="AC73" s="261">
        <v>1</v>
      </c>
      <c r="AZ73" s="261">
        <v>1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1</v>
      </c>
      <c r="CB73" s="292">
        <v>1</v>
      </c>
    </row>
    <row r="74" spans="1:80" x14ac:dyDescent="0.2">
      <c r="A74" s="293">
        <v>51</v>
      </c>
      <c r="B74" s="294" t="s">
        <v>259</v>
      </c>
      <c r="C74" s="295" t="s">
        <v>260</v>
      </c>
      <c r="D74" s="296" t="s">
        <v>212</v>
      </c>
      <c r="E74" s="297">
        <v>2</v>
      </c>
      <c r="F74" s="297">
        <v>0</v>
      </c>
      <c r="G74" s="298">
        <f>E74*F74</f>
        <v>0</v>
      </c>
      <c r="H74" s="299">
        <v>0</v>
      </c>
      <c r="I74" s="300">
        <f>E74*H74</f>
        <v>0</v>
      </c>
      <c r="J74" s="299"/>
      <c r="K74" s="300">
        <f>E74*J74</f>
        <v>0</v>
      </c>
      <c r="O74" s="292">
        <v>2</v>
      </c>
      <c r="AA74" s="261">
        <v>11</v>
      </c>
      <c r="AB74" s="261">
        <v>0</v>
      </c>
      <c r="AC74" s="261">
        <v>101</v>
      </c>
      <c r="AZ74" s="261">
        <v>1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11</v>
      </c>
      <c r="CB74" s="292">
        <v>0</v>
      </c>
    </row>
    <row r="75" spans="1:80" x14ac:dyDescent="0.2">
      <c r="A75" s="302"/>
      <c r="B75" s="303" t="s">
        <v>101</v>
      </c>
      <c r="C75" s="304" t="s">
        <v>256</v>
      </c>
      <c r="D75" s="305"/>
      <c r="E75" s="306"/>
      <c r="F75" s="307"/>
      <c r="G75" s="308">
        <f>SUM(G72:G74)</f>
        <v>0</v>
      </c>
      <c r="H75" s="309"/>
      <c r="I75" s="310">
        <f>SUM(I72:I74)</f>
        <v>2.3400000000000001E-2</v>
      </c>
      <c r="J75" s="309"/>
      <c r="K75" s="310">
        <f>SUM(K72:K74)</f>
        <v>0</v>
      </c>
      <c r="O75" s="292">
        <v>4</v>
      </c>
      <c r="BA75" s="311">
        <f>SUM(BA72:BA74)</f>
        <v>0</v>
      </c>
      <c r="BB75" s="311">
        <f>SUM(BB72:BB74)</f>
        <v>0</v>
      </c>
      <c r="BC75" s="311">
        <f>SUM(BC72:BC74)</f>
        <v>0</v>
      </c>
      <c r="BD75" s="311">
        <f>SUM(BD72:BD74)</f>
        <v>0</v>
      </c>
      <c r="BE75" s="311">
        <f>SUM(BE72:BE74)</f>
        <v>0</v>
      </c>
    </row>
    <row r="76" spans="1:80" x14ac:dyDescent="0.2">
      <c r="A76" s="282" t="s">
        <v>97</v>
      </c>
      <c r="B76" s="283" t="s">
        <v>261</v>
      </c>
      <c r="C76" s="284" t="s">
        <v>262</v>
      </c>
      <c r="D76" s="285"/>
      <c r="E76" s="286"/>
      <c r="F76" s="286"/>
      <c r="G76" s="287"/>
      <c r="H76" s="288"/>
      <c r="I76" s="289"/>
      <c r="J76" s="290"/>
      <c r="K76" s="291"/>
      <c r="O76" s="292">
        <v>1</v>
      </c>
    </row>
    <row r="77" spans="1:80" x14ac:dyDescent="0.2">
      <c r="A77" s="293">
        <v>52</v>
      </c>
      <c r="B77" s="294" t="s">
        <v>264</v>
      </c>
      <c r="C77" s="295" t="s">
        <v>265</v>
      </c>
      <c r="D77" s="296" t="s">
        <v>226</v>
      </c>
      <c r="E77" s="297">
        <v>17.814602409999999</v>
      </c>
      <c r="F77" s="297">
        <v>0</v>
      </c>
      <c r="G77" s="298">
        <f>E77*F77</f>
        <v>0</v>
      </c>
      <c r="H77" s="299">
        <v>0</v>
      </c>
      <c r="I77" s="300">
        <f>E77*H77</f>
        <v>0</v>
      </c>
      <c r="J77" s="299"/>
      <c r="K77" s="300">
        <f>E77*J77</f>
        <v>0</v>
      </c>
      <c r="O77" s="292">
        <v>2</v>
      </c>
      <c r="AA77" s="261">
        <v>7</v>
      </c>
      <c r="AB77" s="261">
        <v>1</v>
      </c>
      <c r="AC77" s="261">
        <v>2</v>
      </c>
      <c r="AZ77" s="261">
        <v>1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7</v>
      </c>
      <c r="CB77" s="292">
        <v>1</v>
      </c>
    </row>
    <row r="78" spans="1:80" x14ac:dyDescent="0.2">
      <c r="A78" s="302"/>
      <c r="B78" s="303" t="s">
        <v>101</v>
      </c>
      <c r="C78" s="304" t="s">
        <v>263</v>
      </c>
      <c r="D78" s="305"/>
      <c r="E78" s="306"/>
      <c r="F78" s="307"/>
      <c r="G78" s="308">
        <f>SUM(G76:G77)</f>
        <v>0</v>
      </c>
      <c r="H78" s="309"/>
      <c r="I78" s="310">
        <f>SUM(I76:I77)</f>
        <v>0</v>
      </c>
      <c r="J78" s="309"/>
      <c r="K78" s="310">
        <f>SUM(K76:K77)</f>
        <v>0</v>
      </c>
      <c r="O78" s="292">
        <v>4</v>
      </c>
      <c r="BA78" s="311">
        <f>SUM(BA76:BA77)</f>
        <v>0</v>
      </c>
      <c r="BB78" s="311">
        <f>SUM(BB76:BB77)</f>
        <v>0</v>
      </c>
      <c r="BC78" s="311">
        <f>SUM(BC76:BC77)</f>
        <v>0</v>
      </c>
      <c r="BD78" s="311">
        <f>SUM(BD76:BD77)</f>
        <v>0</v>
      </c>
      <c r="BE78" s="311">
        <f>SUM(BE76:BE77)</f>
        <v>0</v>
      </c>
    </row>
    <row r="79" spans="1:80" x14ac:dyDescent="0.2">
      <c r="A79" s="282" t="s">
        <v>97</v>
      </c>
      <c r="B79" s="283" t="s">
        <v>515</v>
      </c>
      <c r="C79" s="284" t="s">
        <v>516</v>
      </c>
      <c r="D79" s="285"/>
      <c r="E79" s="286"/>
      <c r="F79" s="286"/>
      <c r="G79" s="287"/>
      <c r="H79" s="288"/>
      <c r="I79" s="289"/>
      <c r="J79" s="290"/>
      <c r="K79" s="291"/>
      <c r="O79" s="292">
        <v>1</v>
      </c>
    </row>
    <row r="80" spans="1:80" ht="22.5" x14ac:dyDescent="0.2">
      <c r="A80" s="293">
        <v>53</v>
      </c>
      <c r="B80" s="294" t="s">
        <v>518</v>
      </c>
      <c r="C80" s="295" t="s">
        <v>519</v>
      </c>
      <c r="D80" s="296" t="s">
        <v>116</v>
      </c>
      <c r="E80" s="297">
        <v>47.229500000000002</v>
      </c>
      <c r="F80" s="297">
        <v>0</v>
      </c>
      <c r="G80" s="298">
        <f>E80*F80</f>
        <v>0</v>
      </c>
      <c r="H80" s="299">
        <v>6.8000000000000005E-4</v>
      </c>
      <c r="I80" s="300">
        <f>E80*H80</f>
        <v>3.2116060000000002E-2</v>
      </c>
      <c r="J80" s="299">
        <v>0</v>
      </c>
      <c r="K80" s="300">
        <f>E80*J80</f>
        <v>0</v>
      </c>
      <c r="O80" s="292">
        <v>2</v>
      </c>
      <c r="AA80" s="261">
        <v>1</v>
      </c>
      <c r="AB80" s="261">
        <v>7</v>
      </c>
      <c r="AC80" s="261">
        <v>7</v>
      </c>
      <c r="AZ80" s="261">
        <v>2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1</v>
      </c>
      <c r="CB80" s="292">
        <v>7</v>
      </c>
    </row>
    <row r="81" spans="1:80" ht="22.5" x14ac:dyDescent="0.2">
      <c r="A81" s="293">
        <v>54</v>
      </c>
      <c r="B81" s="294" t="s">
        <v>577</v>
      </c>
      <c r="C81" s="295" t="s">
        <v>578</v>
      </c>
      <c r="D81" s="296" t="s">
        <v>116</v>
      </c>
      <c r="E81" s="297">
        <v>2.88</v>
      </c>
      <c r="F81" s="297">
        <v>0</v>
      </c>
      <c r="G81" s="298">
        <f>E81*F81</f>
        <v>0</v>
      </c>
      <c r="H81" s="299">
        <v>1E-4</v>
      </c>
      <c r="I81" s="300">
        <f>E81*H81</f>
        <v>2.8800000000000001E-4</v>
      </c>
      <c r="J81" s="299">
        <v>0</v>
      </c>
      <c r="K81" s="300">
        <f>E81*J81</f>
        <v>0</v>
      </c>
      <c r="O81" s="292">
        <v>2</v>
      </c>
      <c r="AA81" s="261">
        <v>1</v>
      </c>
      <c r="AB81" s="261">
        <v>7</v>
      </c>
      <c r="AC81" s="261">
        <v>7</v>
      </c>
      <c r="AZ81" s="261">
        <v>2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1</v>
      </c>
      <c r="CB81" s="292">
        <v>7</v>
      </c>
    </row>
    <row r="82" spans="1:80" x14ac:dyDescent="0.2">
      <c r="A82" s="293">
        <v>55</v>
      </c>
      <c r="B82" s="294" t="s">
        <v>520</v>
      </c>
      <c r="C82" s="295" t="s">
        <v>521</v>
      </c>
      <c r="D82" s="296" t="s">
        <v>12</v>
      </c>
      <c r="E82" s="297"/>
      <c r="F82" s="297">
        <v>0</v>
      </c>
      <c r="G82" s="298">
        <f>E82*F82</f>
        <v>0</v>
      </c>
      <c r="H82" s="299">
        <v>0</v>
      </c>
      <c r="I82" s="300">
        <f>E82*H82</f>
        <v>0</v>
      </c>
      <c r="J82" s="299"/>
      <c r="K82" s="300">
        <f>E82*J82</f>
        <v>0</v>
      </c>
      <c r="O82" s="292">
        <v>2</v>
      </c>
      <c r="AA82" s="261">
        <v>7</v>
      </c>
      <c r="AB82" s="261">
        <v>1002</v>
      </c>
      <c r="AC82" s="261">
        <v>5</v>
      </c>
      <c r="AZ82" s="261">
        <v>2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7</v>
      </c>
      <c r="CB82" s="292">
        <v>1002</v>
      </c>
    </row>
    <row r="83" spans="1:80" x14ac:dyDescent="0.2">
      <c r="A83" s="302"/>
      <c r="B83" s="303" t="s">
        <v>101</v>
      </c>
      <c r="C83" s="304" t="s">
        <v>517</v>
      </c>
      <c r="D83" s="305"/>
      <c r="E83" s="306"/>
      <c r="F83" s="307"/>
      <c r="G83" s="308">
        <f>SUM(G79:G82)</f>
        <v>0</v>
      </c>
      <c r="H83" s="309"/>
      <c r="I83" s="310">
        <f>SUM(I79:I82)</f>
        <v>3.2404059999999998E-2</v>
      </c>
      <c r="J83" s="309"/>
      <c r="K83" s="310">
        <f>SUM(K79:K82)</f>
        <v>0</v>
      </c>
      <c r="O83" s="292">
        <v>4</v>
      </c>
      <c r="BA83" s="311">
        <f>SUM(BA79:BA82)</f>
        <v>0</v>
      </c>
      <c r="BB83" s="311">
        <f>SUM(BB79:BB82)</f>
        <v>0</v>
      </c>
      <c r="BC83" s="311">
        <f>SUM(BC79:BC82)</f>
        <v>0</v>
      </c>
      <c r="BD83" s="311">
        <f>SUM(BD79:BD82)</f>
        <v>0</v>
      </c>
      <c r="BE83" s="311">
        <f>SUM(BE79:BE82)</f>
        <v>0</v>
      </c>
    </row>
    <row r="84" spans="1:80" x14ac:dyDescent="0.2">
      <c r="A84" s="282" t="s">
        <v>97</v>
      </c>
      <c r="B84" s="283" t="s">
        <v>275</v>
      </c>
      <c r="C84" s="284" t="s">
        <v>276</v>
      </c>
      <c r="D84" s="285"/>
      <c r="E84" s="286"/>
      <c r="F84" s="286"/>
      <c r="G84" s="287"/>
      <c r="H84" s="288"/>
      <c r="I84" s="289"/>
      <c r="J84" s="290"/>
      <c r="K84" s="291"/>
      <c r="O84" s="292">
        <v>1</v>
      </c>
    </row>
    <row r="85" spans="1:80" x14ac:dyDescent="0.2">
      <c r="A85" s="293">
        <v>56</v>
      </c>
      <c r="B85" s="294" t="s">
        <v>579</v>
      </c>
      <c r="C85" s="295" t="s">
        <v>580</v>
      </c>
      <c r="D85" s="296" t="s">
        <v>116</v>
      </c>
      <c r="E85" s="297">
        <v>2.88</v>
      </c>
      <c r="F85" s="297">
        <v>0</v>
      </c>
      <c r="G85" s="298">
        <f>E85*F85</f>
        <v>0</v>
      </c>
      <c r="H85" s="299">
        <v>0</v>
      </c>
      <c r="I85" s="300">
        <f>E85*H85</f>
        <v>0</v>
      </c>
      <c r="J85" s="299">
        <v>-7.3200000000000001E-3</v>
      </c>
      <c r="K85" s="300">
        <f>E85*J85</f>
        <v>-2.1081599999999999E-2</v>
      </c>
      <c r="O85" s="292">
        <v>2</v>
      </c>
      <c r="AA85" s="261">
        <v>1</v>
      </c>
      <c r="AB85" s="261">
        <v>7</v>
      </c>
      <c r="AC85" s="261">
        <v>7</v>
      </c>
      <c r="AZ85" s="261">
        <v>2</v>
      </c>
      <c r="BA85" s="261">
        <f>IF(AZ85=1,G85,0)</f>
        <v>0</v>
      </c>
      <c r="BB85" s="261">
        <f>IF(AZ85=2,G85,0)</f>
        <v>0</v>
      </c>
      <c r="BC85" s="261">
        <f>IF(AZ85=3,G85,0)</f>
        <v>0</v>
      </c>
      <c r="BD85" s="261">
        <f>IF(AZ85=4,G85,0)</f>
        <v>0</v>
      </c>
      <c r="BE85" s="261">
        <f>IF(AZ85=5,G85,0)</f>
        <v>0</v>
      </c>
      <c r="CA85" s="292">
        <v>1</v>
      </c>
      <c r="CB85" s="292">
        <v>7</v>
      </c>
    </row>
    <row r="86" spans="1:80" ht="22.5" x14ac:dyDescent="0.2">
      <c r="A86" s="293">
        <v>57</v>
      </c>
      <c r="B86" s="294" t="s">
        <v>278</v>
      </c>
      <c r="C86" s="295" t="s">
        <v>279</v>
      </c>
      <c r="D86" s="296" t="s">
        <v>136</v>
      </c>
      <c r="E86" s="297">
        <v>272.79000000000002</v>
      </c>
      <c r="F86" s="297">
        <v>0</v>
      </c>
      <c r="G86" s="298">
        <f>E86*F86</f>
        <v>0</v>
      </c>
      <c r="H86" s="299">
        <v>4.3699999999999998E-3</v>
      </c>
      <c r="I86" s="300">
        <f>E86*H86</f>
        <v>1.1920923000000001</v>
      </c>
      <c r="J86" s="299">
        <v>0</v>
      </c>
      <c r="K86" s="300">
        <f>E86*J86</f>
        <v>0</v>
      </c>
      <c r="O86" s="292">
        <v>2</v>
      </c>
      <c r="AA86" s="261">
        <v>1</v>
      </c>
      <c r="AB86" s="261">
        <v>7</v>
      </c>
      <c r="AC86" s="261">
        <v>7</v>
      </c>
      <c r="AZ86" s="261">
        <v>2</v>
      </c>
      <c r="BA86" s="261">
        <f>IF(AZ86=1,G86,0)</f>
        <v>0</v>
      </c>
      <c r="BB86" s="261">
        <f>IF(AZ86=2,G86,0)</f>
        <v>0</v>
      </c>
      <c r="BC86" s="261">
        <f>IF(AZ86=3,G86,0)</f>
        <v>0</v>
      </c>
      <c r="BD86" s="261">
        <f>IF(AZ86=4,G86,0)</f>
        <v>0</v>
      </c>
      <c r="BE86" s="261">
        <f>IF(AZ86=5,G86,0)</f>
        <v>0</v>
      </c>
      <c r="CA86" s="292">
        <v>1</v>
      </c>
      <c r="CB86" s="292">
        <v>7</v>
      </c>
    </row>
    <row r="87" spans="1:80" x14ac:dyDescent="0.2">
      <c r="A87" s="293">
        <v>58</v>
      </c>
      <c r="B87" s="294" t="s">
        <v>280</v>
      </c>
      <c r="C87" s="295" t="s">
        <v>281</v>
      </c>
      <c r="D87" s="296" t="s">
        <v>136</v>
      </c>
      <c r="E87" s="297">
        <v>272.79000000000002</v>
      </c>
      <c r="F87" s="297">
        <v>0</v>
      </c>
      <c r="G87" s="298">
        <f>E87*F87</f>
        <v>0</v>
      </c>
      <c r="H87" s="299">
        <v>0</v>
      </c>
      <c r="I87" s="300">
        <f>E87*H87</f>
        <v>0</v>
      </c>
      <c r="J87" s="299">
        <v>-1.3500000000000001E-3</v>
      </c>
      <c r="K87" s="300">
        <f>E87*J87</f>
        <v>-0.36826650000000005</v>
      </c>
      <c r="O87" s="292">
        <v>2</v>
      </c>
      <c r="AA87" s="261">
        <v>1</v>
      </c>
      <c r="AB87" s="261">
        <v>7</v>
      </c>
      <c r="AC87" s="261">
        <v>7</v>
      </c>
      <c r="AZ87" s="261">
        <v>2</v>
      </c>
      <c r="BA87" s="261">
        <f>IF(AZ87=1,G87,0)</f>
        <v>0</v>
      </c>
      <c r="BB87" s="261">
        <f>IF(AZ87=2,G87,0)</f>
        <v>0</v>
      </c>
      <c r="BC87" s="261">
        <f>IF(AZ87=3,G87,0)</f>
        <v>0</v>
      </c>
      <c r="BD87" s="261">
        <f>IF(AZ87=4,G87,0)</f>
        <v>0</v>
      </c>
      <c r="BE87" s="261">
        <f>IF(AZ87=5,G87,0)</f>
        <v>0</v>
      </c>
      <c r="CA87" s="292">
        <v>1</v>
      </c>
      <c r="CB87" s="292">
        <v>7</v>
      </c>
    </row>
    <row r="88" spans="1:80" x14ac:dyDescent="0.2">
      <c r="A88" s="293">
        <v>59</v>
      </c>
      <c r="B88" s="294" t="s">
        <v>581</v>
      </c>
      <c r="C88" s="295" t="s">
        <v>582</v>
      </c>
      <c r="D88" s="296" t="s">
        <v>116</v>
      </c>
      <c r="E88" s="297">
        <v>2.88</v>
      </c>
      <c r="F88" s="297">
        <v>0</v>
      </c>
      <c r="G88" s="298">
        <f>E88*F88</f>
        <v>0</v>
      </c>
      <c r="H88" s="299">
        <v>2.4250000000000001E-2</v>
      </c>
      <c r="I88" s="300">
        <f>E88*H88</f>
        <v>6.9839999999999999E-2</v>
      </c>
      <c r="J88" s="299"/>
      <c r="K88" s="300">
        <f>E88*J88</f>
        <v>0</v>
      </c>
      <c r="O88" s="292">
        <v>2</v>
      </c>
      <c r="AA88" s="261">
        <v>12</v>
      </c>
      <c r="AB88" s="261">
        <v>0</v>
      </c>
      <c r="AC88" s="261">
        <v>87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12</v>
      </c>
      <c r="CB88" s="292">
        <v>0</v>
      </c>
    </row>
    <row r="89" spans="1:80" ht="22.5" x14ac:dyDescent="0.2">
      <c r="A89" s="293">
        <v>60</v>
      </c>
      <c r="B89" s="294" t="s">
        <v>583</v>
      </c>
      <c r="C89" s="295" t="s">
        <v>584</v>
      </c>
      <c r="D89" s="296" t="s">
        <v>136</v>
      </c>
      <c r="E89" s="297">
        <v>4.8</v>
      </c>
      <c r="F89" s="297">
        <v>0</v>
      </c>
      <c r="G89" s="298">
        <f>E89*F89</f>
        <v>0</v>
      </c>
      <c r="H89" s="299">
        <v>3.0000000000000001E-3</v>
      </c>
      <c r="I89" s="300">
        <f>E89*H89</f>
        <v>1.44E-2</v>
      </c>
      <c r="J89" s="299"/>
      <c r="K89" s="300">
        <f>E89*J89</f>
        <v>0</v>
      </c>
      <c r="O89" s="292">
        <v>2</v>
      </c>
      <c r="AA89" s="261">
        <v>12</v>
      </c>
      <c r="AB89" s="261">
        <v>0</v>
      </c>
      <c r="AC89" s="261">
        <v>88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12</v>
      </c>
      <c r="CB89" s="292">
        <v>0</v>
      </c>
    </row>
    <row r="90" spans="1:80" x14ac:dyDescent="0.2">
      <c r="A90" s="293">
        <v>61</v>
      </c>
      <c r="B90" s="294" t="s">
        <v>286</v>
      </c>
      <c r="C90" s="295" t="s">
        <v>287</v>
      </c>
      <c r="D90" s="296" t="s">
        <v>12</v>
      </c>
      <c r="E90" s="297"/>
      <c r="F90" s="297">
        <v>0</v>
      </c>
      <c r="G90" s="298">
        <f>E90*F90</f>
        <v>0</v>
      </c>
      <c r="H90" s="299">
        <v>0</v>
      </c>
      <c r="I90" s="300">
        <f>E90*H90</f>
        <v>0</v>
      </c>
      <c r="J90" s="299"/>
      <c r="K90" s="300">
        <f>E90*J90</f>
        <v>0</v>
      </c>
      <c r="O90" s="292">
        <v>2</v>
      </c>
      <c r="AA90" s="261">
        <v>7</v>
      </c>
      <c r="AB90" s="261">
        <v>1002</v>
      </c>
      <c r="AC90" s="261">
        <v>5</v>
      </c>
      <c r="AZ90" s="261">
        <v>2</v>
      </c>
      <c r="BA90" s="261">
        <f>IF(AZ90=1,G90,0)</f>
        <v>0</v>
      </c>
      <c r="BB90" s="261">
        <f>IF(AZ90=2,G90,0)</f>
        <v>0</v>
      </c>
      <c r="BC90" s="261">
        <f>IF(AZ90=3,G90,0)</f>
        <v>0</v>
      </c>
      <c r="BD90" s="261">
        <f>IF(AZ90=4,G90,0)</f>
        <v>0</v>
      </c>
      <c r="BE90" s="261">
        <f>IF(AZ90=5,G90,0)</f>
        <v>0</v>
      </c>
      <c r="CA90" s="292">
        <v>7</v>
      </c>
      <c r="CB90" s="292">
        <v>1002</v>
      </c>
    </row>
    <row r="91" spans="1:80" x14ac:dyDescent="0.2">
      <c r="A91" s="293">
        <v>62</v>
      </c>
      <c r="B91" s="294" t="s">
        <v>224</v>
      </c>
      <c r="C91" s="295" t="s">
        <v>225</v>
      </c>
      <c r="D91" s="296" t="s">
        <v>226</v>
      </c>
      <c r="E91" s="297">
        <v>0.38934809999999997</v>
      </c>
      <c r="F91" s="297">
        <v>0</v>
      </c>
      <c r="G91" s="298">
        <f>E91*F91</f>
        <v>0</v>
      </c>
      <c r="H91" s="299">
        <v>0</v>
      </c>
      <c r="I91" s="300">
        <f>E91*H91</f>
        <v>0</v>
      </c>
      <c r="J91" s="299"/>
      <c r="K91" s="300">
        <f>E91*J91</f>
        <v>0</v>
      </c>
      <c r="O91" s="292">
        <v>2</v>
      </c>
      <c r="AA91" s="261">
        <v>8</v>
      </c>
      <c r="AB91" s="261">
        <v>0</v>
      </c>
      <c r="AC91" s="261">
        <v>3</v>
      </c>
      <c r="AZ91" s="261">
        <v>2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8</v>
      </c>
      <c r="CB91" s="292">
        <v>0</v>
      </c>
    </row>
    <row r="92" spans="1:80" x14ac:dyDescent="0.2">
      <c r="A92" s="293">
        <v>63</v>
      </c>
      <c r="B92" s="294" t="s">
        <v>536</v>
      </c>
      <c r="C92" s="295" t="s">
        <v>537</v>
      </c>
      <c r="D92" s="296" t="s">
        <v>226</v>
      </c>
      <c r="E92" s="297">
        <v>0.38934809999999997</v>
      </c>
      <c r="F92" s="297">
        <v>0</v>
      </c>
      <c r="G92" s="298">
        <f>E92*F92</f>
        <v>0</v>
      </c>
      <c r="H92" s="299">
        <v>0</v>
      </c>
      <c r="I92" s="300">
        <f>E92*H92</f>
        <v>0</v>
      </c>
      <c r="J92" s="299"/>
      <c r="K92" s="300">
        <f>E92*J92</f>
        <v>0</v>
      </c>
      <c r="O92" s="292">
        <v>2</v>
      </c>
      <c r="AA92" s="261">
        <v>8</v>
      </c>
      <c r="AB92" s="261">
        <v>0</v>
      </c>
      <c r="AC92" s="261">
        <v>3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8</v>
      </c>
      <c r="CB92" s="292">
        <v>0</v>
      </c>
    </row>
    <row r="93" spans="1:80" x14ac:dyDescent="0.2">
      <c r="A93" s="293">
        <v>64</v>
      </c>
      <c r="B93" s="294" t="s">
        <v>227</v>
      </c>
      <c r="C93" s="295" t="s">
        <v>228</v>
      </c>
      <c r="D93" s="296" t="s">
        <v>226</v>
      </c>
      <c r="E93" s="297">
        <v>0.38934809999999997</v>
      </c>
      <c r="F93" s="297">
        <v>0</v>
      </c>
      <c r="G93" s="298">
        <f>E93*F93</f>
        <v>0</v>
      </c>
      <c r="H93" s="299">
        <v>0</v>
      </c>
      <c r="I93" s="300">
        <f>E93*H93</f>
        <v>0</v>
      </c>
      <c r="J93" s="299"/>
      <c r="K93" s="300">
        <f>E93*J93</f>
        <v>0</v>
      </c>
      <c r="O93" s="292">
        <v>2</v>
      </c>
      <c r="AA93" s="261">
        <v>8</v>
      </c>
      <c r="AB93" s="261">
        <v>1</v>
      </c>
      <c r="AC93" s="261">
        <v>3</v>
      </c>
      <c r="AZ93" s="261">
        <v>2</v>
      </c>
      <c r="BA93" s="261">
        <f>IF(AZ93=1,G93,0)</f>
        <v>0</v>
      </c>
      <c r="BB93" s="261">
        <f>IF(AZ93=2,G93,0)</f>
        <v>0</v>
      </c>
      <c r="BC93" s="261">
        <f>IF(AZ93=3,G93,0)</f>
        <v>0</v>
      </c>
      <c r="BD93" s="261">
        <f>IF(AZ93=4,G93,0)</f>
        <v>0</v>
      </c>
      <c r="BE93" s="261">
        <f>IF(AZ93=5,G93,0)</f>
        <v>0</v>
      </c>
      <c r="CA93" s="292">
        <v>8</v>
      </c>
      <c r="CB93" s="292">
        <v>1</v>
      </c>
    </row>
    <row r="94" spans="1:80" x14ac:dyDescent="0.2">
      <c r="A94" s="293">
        <v>65</v>
      </c>
      <c r="B94" s="294" t="s">
        <v>229</v>
      </c>
      <c r="C94" s="295" t="s">
        <v>230</v>
      </c>
      <c r="D94" s="296" t="s">
        <v>226</v>
      </c>
      <c r="E94" s="297">
        <v>3.893481</v>
      </c>
      <c r="F94" s="297">
        <v>0</v>
      </c>
      <c r="G94" s="298">
        <f>E94*F94</f>
        <v>0</v>
      </c>
      <c r="H94" s="299">
        <v>0</v>
      </c>
      <c r="I94" s="300">
        <f>E94*H94</f>
        <v>0</v>
      </c>
      <c r="J94" s="299"/>
      <c r="K94" s="300">
        <f>E94*J94</f>
        <v>0</v>
      </c>
      <c r="O94" s="292">
        <v>2</v>
      </c>
      <c r="AA94" s="261">
        <v>8</v>
      </c>
      <c r="AB94" s="261">
        <v>1</v>
      </c>
      <c r="AC94" s="261">
        <v>3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8</v>
      </c>
      <c r="CB94" s="292">
        <v>1</v>
      </c>
    </row>
    <row r="95" spans="1:80" x14ac:dyDescent="0.2">
      <c r="A95" s="293">
        <v>66</v>
      </c>
      <c r="B95" s="294" t="s">
        <v>231</v>
      </c>
      <c r="C95" s="295" t="s">
        <v>232</v>
      </c>
      <c r="D95" s="296" t="s">
        <v>226</v>
      </c>
      <c r="E95" s="297">
        <v>0.38934809999999997</v>
      </c>
      <c r="F95" s="297">
        <v>0</v>
      </c>
      <c r="G95" s="298">
        <f>E95*F95</f>
        <v>0</v>
      </c>
      <c r="H95" s="299">
        <v>0</v>
      </c>
      <c r="I95" s="300">
        <f>E95*H95</f>
        <v>0</v>
      </c>
      <c r="J95" s="299"/>
      <c r="K95" s="300">
        <f>E95*J95</f>
        <v>0</v>
      </c>
      <c r="O95" s="292">
        <v>2</v>
      </c>
      <c r="AA95" s="261">
        <v>8</v>
      </c>
      <c r="AB95" s="261">
        <v>1</v>
      </c>
      <c r="AC95" s="261">
        <v>3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8</v>
      </c>
      <c r="CB95" s="292">
        <v>1</v>
      </c>
    </row>
    <row r="96" spans="1:80" x14ac:dyDescent="0.2">
      <c r="A96" s="293">
        <v>67</v>
      </c>
      <c r="B96" s="294" t="s">
        <v>233</v>
      </c>
      <c r="C96" s="295" t="s">
        <v>234</v>
      </c>
      <c r="D96" s="296" t="s">
        <v>226</v>
      </c>
      <c r="E96" s="297">
        <v>1.1680443</v>
      </c>
      <c r="F96" s="297">
        <v>0</v>
      </c>
      <c r="G96" s="298">
        <f>E96*F96</f>
        <v>0</v>
      </c>
      <c r="H96" s="299">
        <v>0</v>
      </c>
      <c r="I96" s="300">
        <f>E96*H96</f>
        <v>0</v>
      </c>
      <c r="J96" s="299"/>
      <c r="K96" s="300">
        <f>E96*J96</f>
        <v>0</v>
      </c>
      <c r="O96" s="292">
        <v>2</v>
      </c>
      <c r="AA96" s="261">
        <v>8</v>
      </c>
      <c r="AB96" s="261">
        <v>1</v>
      </c>
      <c r="AC96" s="261">
        <v>3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8</v>
      </c>
      <c r="CB96" s="292">
        <v>1</v>
      </c>
    </row>
    <row r="97" spans="1:80" x14ac:dyDescent="0.2">
      <c r="A97" s="302"/>
      <c r="B97" s="303" t="s">
        <v>101</v>
      </c>
      <c r="C97" s="304" t="s">
        <v>277</v>
      </c>
      <c r="D97" s="305"/>
      <c r="E97" s="306"/>
      <c r="F97" s="307"/>
      <c r="G97" s="308">
        <f>SUM(G84:G96)</f>
        <v>0</v>
      </c>
      <c r="H97" s="309"/>
      <c r="I97" s="310">
        <f>SUM(I84:I96)</f>
        <v>1.2763323</v>
      </c>
      <c r="J97" s="309"/>
      <c r="K97" s="310">
        <f>SUM(K84:K96)</f>
        <v>-0.38934810000000003</v>
      </c>
      <c r="O97" s="292">
        <v>4</v>
      </c>
      <c r="BA97" s="311">
        <f>SUM(BA84:BA96)</f>
        <v>0</v>
      </c>
      <c r="BB97" s="311">
        <f>SUM(BB84:BB96)</f>
        <v>0</v>
      </c>
      <c r="BC97" s="311">
        <f>SUM(BC84:BC96)</f>
        <v>0</v>
      </c>
      <c r="BD97" s="311">
        <f>SUM(BD84:BD96)</f>
        <v>0</v>
      </c>
      <c r="BE97" s="311">
        <f>SUM(BE84:BE96)</f>
        <v>0</v>
      </c>
    </row>
    <row r="98" spans="1:80" x14ac:dyDescent="0.2">
      <c r="A98" s="282" t="s">
        <v>97</v>
      </c>
      <c r="B98" s="283" t="s">
        <v>296</v>
      </c>
      <c r="C98" s="284" t="s">
        <v>297</v>
      </c>
      <c r="D98" s="285"/>
      <c r="E98" s="286"/>
      <c r="F98" s="286"/>
      <c r="G98" s="287"/>
      <c r="H98" s="288"/>
      <c r="I98" s="289"/>
      <c r="J98" s="290"/>
      <c r="K98" s="291"/>
      <c r="O98" s="292">
        <v>1</v>
      </c>
    </row>
    <row r="99" spans="1:80" x14ac:dyDescent="0.2">
      <c r="A99" s="293">
        <v>68</v>
      </c>
      <c r="B99" s="294" t="s">
        <v>299</v>
      </c>
      <c r="C99" s="295" t="s">
        <v>300</v>
      </c>
      <c r="D99" s="296" t="s">
        <v>136</v>
      </c>
      <c r="E99" s="297">
        <v>0.6</v>
      </c>
      <c r="F99" s="297">
        <v>0</v>
      </c>
      <c r="G99" s="298">
        <f>E99*F99</f>
        <v>0</v>
      </c>
      <c r="H99" s="299">
        <v>2.4000000000000001E-4</v>
      </c>
      <c r="I99" s="300">
        <f>E99*H99</f>
        <v>1.44E-4</v>
      </c>
      <c r="J99" s="299">
        <v>0</v>
      </c>
      <c r="K99" s="300">
        <f>E99*J99</f>
        <v>0</v>
      </c>
      <c r="O99" s="292">
        <v>2</v>
      </c>
      <c r="AA99" s="261">
        <v>1</v>
      </c>
      <c r="AB99" s="261">
        <v>0</v>
      </c>
      <c r="AC99" s="261">
        <v>0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1</v>
      </c>
      <c r="CB99" s="292">
        <v>0</v>
      </c>
    </row>
    <row r="100" spans="1:80" x14ac:dyDescent="0.2">
      <c r="A100" s="293">
        <v>69</v>
      </c>
      <c r="B100" s="294" t="s">
        <v>301</v>
      </c>
      <c r="C100" s="295" t="s">
        <v>302</v>
      </c>
      <c r="D100" s="296" t="s">
        <v>136</v>
      </c>
      <c r="E100" s="297">
        <v>0.6</v>
      </c>
      <c r="F100" s="297">
        <v>0</v>
      </c>
      <c r="G100" s="298">
        <f>E100*F100</f>
        <v>0</v>
      </c>
      <c r="H100" s="299">
        <v>4.0000000000000003E-5</v>
      </c>
      <c r="I100" s="300">
        <f>E100*H100</f>
        <v>2.4000000000000001E-5</v>
      </c>
      <c r="J100" s="299">
        <v>0</v>
      </c>
      <c r="K100" s="300">
        <f>E100*J100</f>
        <v>0</v>
      </c>
      <c r="O100" s="292">
        <v>2</v>
      </c>
      <c r="AA100" s="261">
        <v>1</v>
      </c>
      <c r="AB100" s="261">
        <v>7</v>
      </c>
      <c r="AC100" s="261">
        <v>7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1</v>
      </c>
      <c r="CB100" s="292">
        <v>7</v>
      </c>
    </row>
    <row r="101" spans="1:80" x14ac:dyDescent="0.2">
      <c r="A101" s="293">
        <v>70</v>
      </c>
      <c r="B101" s="294" t="s">
        <v>303</v>
      </c>
      <c r="C101" s="295" t="s">
        <v>304</v>
      </c>
      <c r="D101" s="296" t="s">
        <v>116</v>
      </c>
      <c r="E101" s="297">
        <v>9.9000000000000005E-2</v>
      </c>
      <c r="F101" s="297">
        <v>0</v>
      </c>
      <c r="G101" s="298">
        <f>E101*F101</f>
        <v>0</v>
      </c>
      <c r="H101" s="299">
        <v>1.9E-2</v>
      </c>
      <c r="I101" s="300">
        <f>E101*H101</f>
        <v>1.8810000000000001E-3</v>
      </c>
      <c r="J101" s="299"/>
      <c r="K101" s="300">
        <f>E101*J101</f>
        <v>0</v>
      </c>
      <c r="O101" s="292">
        <v>2</v>
      </c>
      <c r="AA101" s="261">
        <v>3</v>
      </c>
      <c r="AB101" s="261">
        <v>7</v>
      </c>
      <c r="AC101" s="261">
        <v>59764049</v>
      </c>
      <c r="AZ101" s="261">
        <v>2</v>
      </c>
      <c r="BA101" s="261">
        <f>IF(AZ101=1,G101,0)</f>
        <v>0</v>
      </c>
      <c r="BB101" s="261">
        <f>IF(AZ101=2,G101,0)</f>
        <v>0</v>
      </c>
      <c r="BC101" s="261">
        <f>IF(AZ101=3,G101,0)</f>
        <v>0</v>
      </c>
      <c r="BD101" s="261">
        <f>IF(AZ101=4,G101,0)</f>
        <v>0</v>
      </c>
      <c r="BE101" s="261">
        <f>IF(AZ101=5,G101,0)</f>
        <v>0</v>
      </c>
      <c r="CA101" s="292">
        <v>3</v>
      </c>
      <c r="CB101" s="292">
        <v>7</v>
      </c>
    </row>
    <row r="102" spans="1:80" x14ac:dyDescent="0.2">
      <c r="A102" s="293">
        <v>71</v>
      </c>
      <c r="B102" s="294" t="s">
        <v>305</v>
      </c>
      <c r="C102" s="295" t="s">
        <v>306</v>
      </c>
      <c r="D102" s="296" t="s">
        <v>12</v>
      </c>
      <c r="E102" s="297"/>
      <c r="F102" s="297">
        <v>0</v>
      </c>
      <c r="G102" s="298">
        <f>E102*F102</f>
        <v>0</v>
      </c>
      <c r="H102" s="299">
        <v>0</v>
      </c>
      <c r="I102" s="300">
        <f>E102*H102</f>
        <v>0</v>
      </c>
      <c r="J102" s="299"/>
      <c r="K102" s="300">
        <f>E102*J102</f>
        <v>0</v>
      </c>
      <c r="O102" s="292">
        <v>2</v>
      </c>
      <c r="AA102" s="261">
        <v>7</v>
      </c>
      <c r="AB102" s="261">
        <v>1002</v>
      </c>
      <c r="AC102" s="261">
        <v>5</v>
      </c>
      <c r="AZ102" s="261">
        <v>2</v>
      </c>
      <c r="BA102" s="261">
        <f>IF(AZ102=1,G102,0)</f>
        <v>0</v>
      </c>
      <c r="BB102" s="261">
        <f>IF(AZ102=2,G102,0)</f>
        <v>0</v>
      </c>
      <c r="BC102" s="261">
        <f>IF(AZ102=3,G102,0)</f>
        <v>0</v>
      </c>
      <c r="BD102" s="261">
        <f>IF(AZ102=4,G102,0)</f>
        <v>0</v>
      </c>
      <c r="BE102" s="261">
        <f>IF(AZ102=5,G102,0)</f>
        <v>0</v>
      </c>
      <c r="CA102" s="292">
        <v>7</v>
      </c>
      <c r="CB102" s="292">
        <v>1002</v>
      </c>
    </row>
    <row r="103" spans="1:80" x14ac:dyDescent="0.2">
      <c r="A103" s="302"/>
      <c r="B103" s="303" t="s">
        <v>101</v>
      </c>
      <c r="C103" s="304" t="s">
        <v>298</v>
      </c>
      <c r="D103" s="305"/>
      <c r="E103" s="306"/>
      <c r="F103" s="307"/>
      <c r="G103" s="308">
        <f>SUM(G98:G102)</f>
        <v>0</v>
      </c>
      <c r="H103" s="309"/>
      <c r="I103" s="310">
        <f>SUM(I98:I102)</f>
        <v>2.049E-3</v>
      </c>
      <c r="J103" s="309"/>
      <c r="K103" s="310">
        <f>SUM(K98:K102)</f>
        <v>0</v>
      </c>
      <c r="O103" s="292">
        <v>4</v>
      </c>
      <c r="BA103" s="311">
        <f>SUM(BA98:BA102)</f>
        <v>0</v>
      </c>
      <c r="BB103" s="311">
        <f>SUM(BB98:BB102)</f>
        <v>0</v>
      </c>
      <c r="BC103" s="311">
        <f>SUM(BC98:BC102)</f>
        <v>0</v>
      </c>
      <c r="BD103" s="311">
        <f>SUM(BD98:BD102)</f>
        <v>0</v>
      </c>
      <c r="BE103" s="311">
        <f>SUM(BE98:BE102)</f>
        <v>0</v>
      </c>
    </row>
    <row r="104" spans="1:80" x14ac:dyDescent="0.2">
      <c r="A104" s="282" t="s">
        <v>97</v>
      </c>
      <c r="B104" s="283" t="s">
        <v>585</v>
      </c>
      <c r="C104" s="284" t="s">
        <v>586</v>
      </c>
      <c r="D104" s="285"/>
      <c r="E104" s="286"/>
      <c r="F104" s="286"/>
      <c r="G104" s="287"/>
      <c r="H104" s="288"/>
      <c r="I104" s="289"/>
      <c r="J104" s="290"/>
      <c r="K104" s="291"/>
      <c r="O104" s="292">
        <v>1</v>
      </c>
    </row>
    <row r="105" spans="1:80" x14ac:dyDescent="0.2">
      <c r="A105" s="293">
        <v>72</v>
      </c>
      <c r="B105" s="294" t="s">
        <v>588</v>
      </c>
      <c r="C105" s="295" t="s">
        <v>589</v>
      </c>
      <c r="D105" s="296" t="s">
        <v>223</v>
      </c>
      <c r="E105" s="297">
        <v>1</v>
      </c>
      <c r="F105" s="297">
        <v>0</v>
      </c>
      <c r="G105" s="298">
        <f>E105*F105</f>
        <v>0</v>
      </c>
      <c r="H105" s="299">
        <v>0</v>
      </c>
      <c r="I105" s="300">
        <f>E105*H105</f>
        <v>0</v>
      </c>
      <c r="J105" s="299"/>
      <c r="K105" s="300">
        <f>E105*J105</f>
        <v>0</v>
      </c>
      <c r="O105" s="292">
        <v>2</v>
      </c>
      <c r="AA105" s="261">
        <v>12</v>
      </c>
      <c r="AB105" s="261">
        <v>0</v>
      </c>
      <c r="AC105" s="261">
        <v>100</v>
      </c>
      <c r="AZ105" s="261">
        <v>4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12</v>
      </c>
      <c r="CB105" s="292">
        <v>0</v>
      </c>
    </row>
    <row r="106" spans="1:80" x14ac:dyDescent="0.2">
      <c r="A106" s="302"/>
      <c r="B106" s="303" t="s">
        <v>101</v>
      </c>
      <c r="C106" s="304" t="s">
        <v>587</v>
      </c>
      <c r="D106" s="305"/>
      <c r="E106" s="306"/>
      <c r="F106" s="307"/>
      <c r="G106" s="308">
        <f>SUM(G104:G105)</f>
        <v>0</v>
      </c>
      <c r="H106" s="309"/>
      <c r="I106" s="310">
        <f>SUM(I104:I105)</f>
        <v>0</v>
      </c>
      <c r="J106" s="309"/>
      <c r="K106" s="310">
        <f>SUM(K104:K105)</f>
        <v>0</v>
      </c>
      <c r="O106" s="292">
        <v>4</v>
      </c>
      <c r="BA106" s="311">
        <f>SUM(BA104:BA105)</f>
        <v>0</v>
      </c>
      <c r="BB106" s="311">
        <f>SUM(BB104:BB105)</f>
        <v>0</v>
      </c>
      <c r="BC106" s="311">
        <f>SUM(BC104:BC105)</f>
        <v>0</v>
      </c>
      <c r="BD106" s="311">
        <f>SUM(BD104:BD105)</f>
        <v>0</v>
      </c>
      <c r="BE106" s="311">
        <f>SUM(BE104:BE105)</f>
        <v>0</v>
      </c>
    </row>
    <row r="107" spans="1:80" x14ac:dyDescent="0.2">
      <c r="E107" s="261"/>
    </row>
    <row r="108" spans="1:80" x14ac:dyDescent="0.2">
      <c r="E108" s="261"/>
    </row>
    <row r="109" spans="1:80" x14ac:dyDescent="0.2">
      <c r="E109" s="261"/>
    </row>
    <row r="110" spans="1:80" x14ac:dyDescent="0.2">
      <c r="E110" s="261"/>
    </row>
    <row r="111" spans="1:80" x14ac:dyDescent="0.2">
      <c r="E111" s="261"/>
    </row>
    <row r="112" spans="1:80" x14ac:dyDescent="0.2">
      <c r="E112" s="261"/>
    </row>
    <row r="113" spans="5:5" x14ac:dyDescent="0.2">
      <c r="E113" s="261"/>
    </row>
    <row r="114" spans="5:5" x14ac:dyDescent="0.2">
      <c r="E114" s="261"/>
    </row>
    <row r="115" spans="5:5" x14ac:dyDescent="0.2">
      <c r="E115" s="261"/>
    </row>
    <row r="116" spans="5:5" x14ac:dyDescent="0.2">
      <c r="E116" s="261"/>
    </row>
    <row r="117" spans="5:5" x14ac:dyDescent="0.2">
      <c r="E117" s="261"/>
    </row>
    <row r="118" spans="5:5" x14ac:dyDescent="0.2">
      <c r="E118" s="261"/>
    </row>
    <row r="119" spans="5:5" x14ac:dyDescent="0.2">
      <c r="E119" s="261"/>
    </row>
    <row r="120" spans="5:5" x14ac:dyDescent="0.2">
      <c r="E120" s="261"/>
    </row>
    <row r="121" spans="5:5" x14ac:dyDescent="0.2">
      <c r="E121" s="261"/>
    </row>
    <row r="122" spans="5:5" x14ac:dyDescent="0.2">
      <c r="E122" s="261"/>
    </row>
    <row r="123" spans="5:5" x14ac:dyDescent="0.2">
      <c r="E123" s="261"/>
    </row>
    <row r="124" spans="5:5" x14ac:dyDescent="0.2">
      <c r="E124" s="261"/>
    </row>
    <row r="125" spans="5:5" x14ac:dyDescent="0.2">
      <c r="E125" s="261"/>
    </row>
    <row r="126" spans="5:5" x14ac:dyDescent="0.2">
      <c r="E126" s="261"/>
    </row>
    <row r="127" spans="5:5" x14ac:dyDescent="0.2">
      <c r="E127" s="261"/>
    </row>
    <row r="128" spans="5:5" x14ac:dyDescent="0.2">
      <c r="E128" s="261"/>
    </row>
    <row r="129" spans="1:7" x14ac:dyDescent="0.2">
      <c r="E129" s="261"/>
    </row>
    <row r="130" spans="1:7" x14ac:dyDescent="0.2">
      <c r="A130" s="301"/>
      <c r="B130" s="301"/>
      <c r="C130" s="301"/>
      <c r="D130" s="301"/>
      <c r="E130" s="301"/>
      <c r="F130" s="301"/>
      <c r="G130" s="301"/>
    </row>
    <row r="131" spans="1:7" x14ac:dyDescent="0.2">
      <c r="A131" s="301"/>
      <c r="B131" s="301"/>
      <c r="C131" s="301"/>
      <c r="D131" s="301"/>
      <c r="E131" s="301"/>
      <c r="F131" s="301"/>
      <c r="G131" s="301"/>
    </row>
    <row r="132" spans="1:7" x14ac:dyDescent="0.2">
      <c r="A132" s="301"/>
      <c r="B132" s="301"/>
      <c r="C132" s="301"/>
      <c r="D132" s="301"/>
      <c r="E132" s="301"/>
      <c r="F132" s="301"/>
      <c r="G132" s="301"/>
    </row>
    <row r="133" spans="1:7" x14ac:dyDescent="0.2">
      <c r="A133" s="301"/>
      <c r="B133" s="301"/>
      <c r="C133" s="301"/>
      <c r="D133" s="301"/>
      <c r="E133" s="301"/>
      <c r="F133" s="301"/>
      <c r="G133" s="30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E140" s="261"/>
    </row>
    <row r="141" spans="1:7" x14ac:dyDescent="0.2">
      <c r="E141" s="261"/>
    </row>
    <row r="142" spans="1:7" x14ac:dyDescent="0.2">
      <c r="E142" s="261"/>
    </row>
    <row r="143" spans="1:7" x14ac:dyDescent="0.2">
      <c r="E143" s="261"/>
    </row>
    <row r="144" spans="1:7" x14ac:dyDescent="0.2">
      <c r="E144" s="261"/>
    </row>
    <row r="145" spans="5:5" x14ac:dyDescent="0.2">
      <c r="E145" s="261"/>
    </row>
    <row r="146" spans="5:5" x14ac:dyDescent="0.2">
      <c r="E146" s="261"/>
    </row>
    <row r="147" spans="5:5" x14ac:dyDescent="0.2">
      <c r="E147" s="261"/>
    </row>
    <row r="148" spans="5:5" x14ac:dyDescent="0.2">
      <c r="E148" s="261"/>
    </row>
    <row r="149" spans="5:5" x14ac:dyDescent="0.2">
      <c r="E149" s="261"/>
    </row>
    <row r="150" spans="5:5" x14ac:dyDescent="0.2">
      <c r="E150" s="261"/>
    </row>
    <row r="151" spans="5:5" x14ac:dyDescent="0.2">
      <c r="E151" s="261"/>
    </row>
    <row r="152" spans="5:5" x14ac:dyDescent="0.2">
      <c r="E152" s="261"/>
    </row>
    <row r="153" spans="5:5" x14ac:dyDescent="0.2">
      <c r="E153" s="261"/>
    </row>
    <row r="154" spans="5:5" x14ac:dyDescent="0.2">
      <c r="E154" s="261"/>
    </row>
    <row r="155" spans="5:5" x14ac:dyDescent="0.2">
      <c r="E155" s="261"/>
    </row>
    <row r="156" spans="5:5" x14ac:dyDescent="0.2">
      <c r="E156" s="261"/>
    </row>
    <row r="157" spans="5:5" x14ac:dyDescent="0.2">
      <c r="E157" s="261"/>
    </row>
    <row r="158" spans="5:5" x14ac:dyDescent="0.2">
      <c r="E158" s="261"/>
    </row>
    <row r="159" spans="5:5" x14ac:dyDescent="0.2">
      <c r="E159" s="261"/>
    </row>
    <row r="160" spans="5:5" x14ac:dyDescent="0.2">
      <c r="E160" s="261"/>
    </row>
    <row r="161" spans="1:7" x14ac:dyDescent="0.2">
      <c r="E161" s="261"/>
    </row>
    <row r="162" spans="1:7" x14ac:dyDescent="0.2">
      <c r="E162" s="261"/>
    </row>
    <row r="163" spans="1:7" x14ac:dyDescent="0.2">
      <c r="E163" s="261"/>
    </row>
    <row r="164" spans="1:7" x14ac:dyDescent="0.2">
      <c r="E164" s="261"/>
    </row>
    <row r="165" spans="1:7" x14ac:dyDescent="0.2">
      <c r="A165" s="312"/>
      <c r="B165" s="312"/>
    </row>
    <row r="166" spans="1:7" x14ac:dyDescent="0.2">
      <c r="A166" s="301"/>
      <c r="B166" s="301"/>
      <c r="C166" s="313"/>
      <c r="D166" s="313"/>
      <c r="E166" s="314"/>
      <c r="F166" s="313"/>
      <c r="G166" s="315"/>
    </row>
    <row r="167" spans="1:7" x14ac:dyDescent="0.2">
      <c r="A167" s="316"/>
      <c r="B167" s="316"/>
      <c r="C167" s="301"/>
      <c r="D167" s="301"/>
      <c r="E167" s="317"/>
      <c r="F167" s="301"/>
      <c r="G167" s="301"/>
    </row>
    <row r="168" spans="1:7" x14ac:dyDescent="0.2">
      <c r="A168" s="301"/>
      <c r="B168" s="301"/>
      <c r="C168" s="301"/>
      <c r="D168" s="301"/>
      <c r="E168" s="317"/>
      <c r="F168" s="301"/>
      <c r="G168" s="301"/>
    </row>
    <row r="169" spans="1:7" x14ac:dyDescent="0.2">
      <c r="A169" s="301"/>
      <c r="B169" s="301"/>
      <c r="C169" s="301"/>
      <c r="D169" s="301"/>
      <c r="E169" s="317"/>
      <c r="F169" s="301"/>
      <c r="G169" s="301"/>
    </row>
    <row r="170" spans="1:7" x14ac:dyDescent="0.2">
      <c r="A170" s="301"/>
      <c r="B170" s="301"/>
      <c r="C170" s="301"/>
      <c r="D170" s="301"/>
      <c r="E170" s="317"/>
      <c r="F170" s="301"/>
      <c r="G170" s="301"/>
    </row>
    <row r="171" spans="1:7" x14ac:dyDescent="0.2">
      <c r="A171" s="301"/>
      <c r="B171" s="301"/>
      <c r="C171" s="301"/>
      <c r="D171" s="301"/>
      <c r="E171" s="317"/>
      <c r="F171" s="301"/>
      <c r="G171" s="301"/>
    </row>
    <row r="172" spans="1:7" x14ac:dyDescent="0.2">
      <c r="A172" s="301"/>
      <c r="B172" s="301"/>
      <c r="C172" s="301"/>
      <c r="D172" s="301"/>
      <c r="E172" s="317"/>
      <c r="F172" s="301"/>
      <c r="G172" s="301"/>
    </row>
    <row r="173" spans="1:7" x14ac:dyDescent="0.2">
      <c r="A173" s="301"/>
      <c r="B173" s="301"/>
      <c r="C173" s="301"/>
      <c r="D173" s="301"/>
      <c r="E173" s="317"/>
      <c r="F173" s="301"/>
      <c r="G173" s="301"/>
    </row>
    <row r="174" spans="1:7" x14ac:dyDescent="0.2">
      <c r="A174" s="301"/>
      <c r="B174" s="301"/>
      <c r="C174" s="301"/>
      <c r="D174" s="301"/>
      <c r="E174" s="317"/>
      <c r="F174" s="301"/>
      <c r="G174" s="301"/>
    </row>
    <row r="175" spans="1:7" x14ac:dyDescent="0.2">
      <c r="A175" s="301"/>
      <c r="B175" s="301"/>
      <c r="C175" s="301"/>
      <c r="D175" s="301"/>
      <c r="E175" s="317"/>
      <c r="F175" s="301"/>
      <c r="G175" s="301"/>
    </row>
    <row r="176" spans="1:7" x14ac:dyDescent="0.2">
      <c r="A176" s="301"/>
      <c r="B176" s="301"/>
      <c r="C176" s="301"/>
      <c r="D176" s="301"/>
      <c r="E176" s="317"/>
      <c r="F176" s="301"/>
      <c r="G176" s="301"/>
    </row>
    <row r="177" spans="1:7" x14ac:dyDescent="0.2">
      <c r="A177" s="301"/>
      <c r="B177" s="301"/>
      <c r="C177" s="301"/>
      <c r="D177" s="301"/>
      <c r="E177" s="317"/>
      <c r="F177" s="301"/>
      <c r="G177" s="301"/>
    </row>
    <row r="178" spans="1:7" x14ac:dyDescent="0.2">
      <c r="A178" s="301"/>
      <c r="B178" s="301"/>
      <c r="C178" s="301"/>
      <c r="D178" s="301"/>
      <c r="E178" s="317"/>
      <c r="F178" s="301"/>
      <c r="G178" s="301"/>
    </row>
    <row r="179" spans="1:7" x14ac:dyDescent="0.2">
      <c r="A179" s="301"/>
      <c r="B179" s="301"/>
      <c r="C179" s="301"/>
      <c r="D179" s="301"/>
      <c r="E179" s="317"/>
      <c r="F179" s="301"/>
      <c r="G179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323</v>
      </c>
      <c r="D2" s="105" t="s">
        <v>324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570</v>
      </c>
      <c r="B5" s="118"/>
      <c r="C5" s="119" t="s">
        <v>571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'04 2 Rek'!E18</f>
        <v>0</v>
      </c>
      <c r="D15" s="160" t="str">
        <f>'04 2 Rek'!A23</f>
        <v>Ztížené výrobní podmínky</v>
      </c>
      <c r="E15" s="161"/>
      <c r="F15" s="162"/>
      <c r="G15" s="159">
        <f>'04 2 Rek'!I23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'04 2 Rek'!F18</f>
        <v>0</v>
      </c>
      <c r="D16" s="109" t="str">
        <f>'04 2 Rek'!A24</f>
        <v>Oborová přirážka</v>
      </c>
      <c r="E16" s="163"/>
      <c r="F16" s="164"/>
      <c r="G16" s="159">
        <f>'04 2 Rek'!I24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'04 2 Rek'!H18</f>
        <v>0</v>
      </c>
      <c r="D17" s="109" t="str">
        <f>'04 2 Rek'!A25</f>
        <v>Přesun stavebních kapacit</v>
      </c>
      <c r="E17" s="163"/>
      <c r="F17" s="164"/>
      <c r="G17" s="159">
        <f>'04 2 Rek'!I25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'04 2 Rek'!G18</f>
        <v>0</v>
      </c>
      <c r="D18" s="109" t="str">
        <f>'04 2 Rek'!A26</f>
        <v>Mimostaveništní doprava</v>
      </c>
      <c r="E18" s="163"/>
      <c r="F18" s="164"/>
      <c r="G18" s="159">
        <f>'04 2 Rek'!I26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'04 2 Rek'!A27</f>
        <v>Zařízení staveniště</v>
      </c>
      <c r="E19" s="163"/>
      <c r="F19" s="164"/>
      <c r="G19" s="159">
        <f>'04 2 Rek'!I27</f>
        <v>0</v>
      </c>
    </row>
    <row r="20" spans="1:7" ht="15.95" customHeight="1" x14ac:dyDescent="0.2">
      <c r="A20" s="167"/>
      <c r="B20" s="158"/>
      <c r="C20" s="159"/>
      <c r="D20" s="109" t="str">
        <f>'04 2 Rek'!A28</f>
        <v>Provoz investora</v>
      </c>
      <c r="E20" s="163"/>
      <c r="F20" s="164"/>
      <c r="G20" s="159">
        <f>'04 2 Rek'!I28</f>
        <v>0</v>
      </c>
    </row>
    <row r="21" spans="1:7" ht="15.95" customHeight="1" x14ac:dyDescent="0.2">
      <c r="A21" s="167" t="s">
        <v>29</v>
      </c>
      <c r="B21" s="158"/>
      <c r="C21" s="159">
        <f>'04 2 Rek'!I18</f>
        <v>0</v>
      </c>
      <c r="D21" s="109" t="str">
        <f>'04 2 Rek'!A29</f>
        <v>Kompletační činnost (IČD)</v>
      </c>
      <c r="E21" s="163"/>
      <c r="F21" s="164"/>
      <c r="G21" s="159">
        <f>'04 2 Rek'!I29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'04 2 Rek'!H31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E82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323</v>
      </c>
      <c r="I1" s="212"/>
    </row>
    <row r="2" spans="1:9" ht="13.5" thickBot="1" x14ac:dyDescent="0.25">
      <c r="A2" s="213" t="s">
        <v>76</v>
      </c>
      <c r="B2" s="214"/>
      <c r="C2" s="215" t="s">
        <v>572</v>
      </c>
      <c r="D2" s="216"/>
      <c r="E2" s="217"/>
      <c r="F2" s="216"/>
      <c r="G2" s="218" t="s">
        <v>324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'04 2 Pol'!B7</f>
        <v>62</v>
      </c>
      <c r="B7" s="70" t="str">
        <f>'04 2 Pol'!C7</f>
        <v>Úpravy povrchů vnější</v>
      </c>
      <c r="D7" s="230"/>
      <c r="E7" s="319">
        <f>'04 2 Pol'!BA10</f>
        <v>0</v>
      </c>
      <c r="F7" s="320">
        <f>'04 2 Pol'!BB10</f>
        <v>0</v>
      </c>
      <c r="G7" s="320">
        <f>'04 2 Pol'!BC10</f>
        <v>0</v>
      </c>
      <c r="H7" s="320">
        <f>'04 2 Pol'!BD10</f>
        <v>0</v>
      </c>
      <c r="I7" s="321">
        <f>'04 2 Pol'!BE10</f>
        <v>0</v>
      </c>
    </row>
    <row r="8" spans="1:9" s="137" customFormat="1" x14ac:dyDescent="0.2">
      <c r="A8" s="318" t="str">
        <f>'04 2 Pol'!B11</f>
        <v>9</v>
      </c>
      <c r="B8" s="70" t="str">
        <f>'04 2 Pol'!C11</f>
        <v>Ostatní konstrukce, bourání</v>
      </c>
      <c r="D8" s="230"/>
      <c r="E8" s="319">
        <f>'04 2 Pol'!BA22</f>
        <v>0</v>
      </c>
      <c r="F8" s="320">
        <f>'04 2 Pol'!BB22</f>
        <v>0</v>
      </c>
      <c r="G8" s="320">
        <f>'04 2 Pol'!BC22</f>
        <v>0</v>
      </c>
      <c r="H8" s="320">
        <f>'04 2 Pol'!BD22</f>
        <v>0</v>
      </c>
      <c r="I8" s="321">
        <f>'04 2 Pol'!BE22</f>
        <v>0</v>
      </c>
    </row>
    <row r="9" spans="1:9" s="137" customFormat="1" x14ac:dyDescent="0.2">
      <c r="A9" s="318" t="str">
        <f>'04 2 Pol'!B23</f>
        <v>95</v>
      </c>
      <c r="B9" s="70" t="str">
        <f>'04 2 Pol'!C23</f>
        <v>Dokončovací konstrukce na pozemních stavbách</v>
      </c>
      <c r="D9" s="230"/>
      <c r="E9" s="319">
        <f>'04 2 Pol'!BA27</f>
        <v>0</v>
      </c>
      <c r="F9" s="320">
        <f>'04 2 Pol'!BB27</f>
        <v>0</v>
      </c>
      <c r="G9" s="320">
        <f>'04 2 Pol'!BC27</f>
        <v>0</v>
      </c>
      <c r="H9" s="320">
        <f>'04 2 Pol'!BD27</f>
        <v>0</v>
      </c>
      <c r="I9" s="321">
        <f>'04 2 Pol'!BE27</f>
        <v>0</v>
      </c>
    </row>
    <row r="10" spans="1:9" s="137" customFormat="1" x14ac:dyDescent="0.2">
      <c r="A10" s="318" t="str">
        <f>'04 2 Pol'!B28</f>
        <v>99</v>
      </c>
      <c r="B10" s="70" t="str">
        <f>'04 2 Pol'!C28</f>
        <v>Staveništní přesun hmot</v>
      </c>
      <c r="D10" s="230"/>
      <c r="E10" s="319">
        <f>'04 2 Pol'!BA30</f>
        <v>0</v>
      </c>
      <c r="F10" s="320">
        <f>'04 2 Pol'!BB30</f>
        <v>0</v>
      </c>
      <c r="G10" s="320">
        <f>'04 2 Pol'!BC30</f>
        <v>0</v>
      </c>
      <c r="H10" s="320">
        <f>'04 2 Pol'!BD30</f>
        <v>0</v>
      </c>
      <c r="I10" s="321">
        <f>'04 2 Pol'!BE30</f>
        <v>0</v>
      </c>
    </row>
    <row r="11" spans="1:9" s="137" customFormat="1" x14ac:dyDescent="0.2">
      <c r="A11" s="318" t="str">
        <f>'04 2 Pol'!B31</f>
        <v>712</v>
      </c>
      <c r="B11" s="70" t="str">
        <f>'04 2 Pol'!C31</f>
        <v>Živičné krytiny</v>
      </c>
      <c r="D11" s="230"/>
      <c r="E11" s="319">
        <f>'04 2 Pol'!BA49</f>
        <v>0</v>
      </c>
      <c r="F11" s="320">
        <f>'04 2 Pol'!BB49</f>
        <v>0</v>
      </c>
      <c r="G11" s="320">
        <f>'04 2 Pol'!BC49</f>
        <v>0</v>
      </c>
      <c r="H11" s="320">
        <f>'04 2 Pol'!BD49</f>
        <v>0</v>
      </c>
      <c r="I11" s="321">
        <f>'04 2 Pol'!BE49</f>
        <v>0</v>
      </c>
    </row>
    <row r="12" spans="1:9" s="137" customFormat="1" x14ac:dyDescent="0.2">
      <c r="A12" s="318" t="str">
        <f>'04 2 Pol'!B50</f>
        <v>713</v>
      </c>
      <c r="B12" s="70" t="str">
        <f>'04 2 Pol'!C50</f>
        <v>Izolace tepelné</v>
      </c>
      <c r="D12" s="230"/>
      <c r="E12" s="319">
        <f>'04 2 Pol'!BA62</f>
        <v>0</v>
      </c>
      <c r="F12" s="320">
        <f>'04 2 Pol'!BB62</f>
        <v>0</v>
      </c>
      <c r="G12" s="320">
        <f>'04 2 Pol'!BC62</f>
        <v>0</v>
      </c>
      <c r="H12" s="320">
        <f>'04 2 Pol'!BD62</f>
        <v>0</v>
      </c>
      <c r="I12" s="321">
        <f>'04 2 Pol'!BE62</f>
        <v>0</v>
      </c>
    </row>
    <row r="13" spans="1:9" s="137" customFormat="1" x14ac:dyDescent="0.2">
      <c r="A13" s="318" t="str">
        <f>'04 2 Pol'!B63</f>
        <v>720</v>
      </c>
      <c r="B13" s="70" t="str">
        <f>'04 2 Pol'!C63</f>
        <v>Zdravotechnická instalace</v>
      </c>
      <c r="D13" s="230"/>
      <c r="E13" s="319">
        <f>'04 2 Pol'!BA76</f>
        <v>0</v>
      </c>
      <c r="F13" s="320">
        <f>'04 2 Pol'!BB76</f>
        <v>0</v>
      </c>
      <c r="G13" s="320">
        <f>'04 2 Pol'!BC76</f>
        <v>0</v>
      </c>
      <c r="H13" s="320">
        <f>'04 2 Pol'!BD76</f>
        <v>0</v>
      </c>
      <c r="I13" s="321">
        <f>'04 2 Pol'!BE76</f>
        <v>0</v>
      </c>
    </row>
    <row r="14" spans="1:9" s="137" customFormat="1" x14ac:dyDescent="0.2">
      <c r="A14" s="318" t="str">
        <f>'04 2 Pol'!B77</f>
        <v>762</v>
      </c>
      <c r="B14" s="70" t="str">
        <f>'04 2 Pol'!C77</f>
        <v>Konstrukce tesařské</v>
      </c>
      <c r="D14" s="230"/>
      <c r="E14" s="319">
        <f>'04 2 Pol'!BA89</f>
        <v>0</v>
      </c>
      <c r="F14" s="320">
        <f>'04 2 Pol'!BB89</f>
        <v>0</v>
      </c>
      <c r="G14" s="320">
        <f>'04 2 Pol'!BC89</f>
        <v>0</v>
      </c>
      <c r="H14" s="320">
        <f>'04 2 Pol'!BD89</f>
        <v>0</v>
      </c>
      <c r="I14" s="321">
        <f>'04 2 Pol'!BE89</f>
        <v>0</v>
      </c>
    </row>
    <row r="15" spans="1:9" s="137" customFormat="1" x14ac:dyDescent="0.2">
      <c r="A15" s="318" t="str">
        <f>'04 2 Pol'!B90</f>
        <v>764</v>
      </c>
      <c r="B15" s="70" t="str">
        <f>'04 2 Pol'!C90</f>
        <v>Konstrukce klempířské</v>
      </c>
      <c r="D15" s="230"/>
      <c r="E15" s="319">
        <f>'04 2 Pol'!BA110</f>
        <v>0</v>
      </c>
      <c r="F15" s="320">
        <f>'04 2 Pol'!BB110</f>
        <v>0</v>
      </c>
      <c r="G15" s="320">
        <f>'04 2 Pol'!BC110</f>
        <v>0</v>
      </c>
      <c r="H15" s="320">
        <f>'04 2 Pol'!BD110</f>
        <v>0</v>
      </c>
      <c r="I15" s="321">
        <f>'04 2 Pol'!BE110</f>
        <v>0</v>
      </c>
    </row>
    <row r="16" spans="1:9" s="137" customFormat="1" x14ac:dyDescent="0.2">
      <c r="A16" s="318" t="str">
        <f>'04 2 Pol'!B111</f>
        <v>767</v>
      </c>
      <c r="B16" s="70" t="str">
        <f>'04 2 Pol'!C111</f>
        <v>Konstrukce zámečnické</v>
      </c>
      <c r="D16" s="230"/>
      <c r="E16" s="319">
        <f>'04 2 Pol'!BA121</f>
        <v>0</v>
      </c>
      <c r="F16" s="320">
        <f>'04 2 Pol'!BB121</f>
        <v>0</v>
      </c>
      <c r="G16" s="320">
        <f>'04 2 Pol'!BC121</f>
        <v>0</v>
      </c>
      <c r="H16" s="320">
        <f>'04 2 Pol'!BD121</f>
        <v>0</v>
      </c>
      <c r="I16" s="321">
        <f>'04 2 Pol'!BE121</f>
        <v>0</v>
      </c>
    </row>
    <row r="17" spans="1:57" s="137" customFormat="1" ht="13.5" thickBot="1" x14ac:dyDescent="0.25">
      <c r="A17" s="318" t="str">
        <f>'04 2 Pol'!B122</f>
        <v>M22</v>
      </c>
      <c r="B17" s="70" t="str">
        <f>'04 2 Pol'!C122</f>
        <v>Montáž sdělovací a zabezp. techniky</v>
      </c>
      <c r="D17" s="230"/>
      <c r="E17" s="319">
        <f>'04 2 Pol'!BA125</f>
        <v>0</v>
      </c>
      <c r="F17" s="320">
        <f>'04 2 Pol'!BB125</f>
        <v>0</v>
      </c>
      <c r="G17" s="320">
        <f>'04 2 Pol'!BC125</f>
        <v>0</v>
      </c>
      <c r="H17" s="320">
        <f>'04 2 Pol'!BD125</f>
        <v>0</v>
      </c>
      <c r="I17" s="321">
        <f>'04 2 Pol'!BE125</f>
        <v>0</v>
      </c>
    </row>
    <row r="18" spans="1:57" s="14" customFormat="1" ht="13.5" thickBot="1" x14ac:dyDescent="0.25">
      <c r="A18" s="231"/>
      <c r="B18" s="232" t="s">
        <v>79</v>
      </c>
      <c r="C18" s="232"/>
      <c r="D18" s="233"/>
      <c r="E18" s="234">
        <f>SUM(E7:E17)</f>
        <v>0</v>
      </c>
      <c r="F18" s="235">
        <f>SUM(F7:F17)</f>
        <v>0</v>
      </c>
      <c r="G18" s="235">
        <f>SUM(G7:G17)</f>
        <v>0</v>
      </c>
      <c r="H18" s="235">
        <f>SUM(H7:H17)</f>
        <v>0</v>
      </c>
      <c r="I18" s="236">
        <f>SUM(I7:I17)</f>
        <v>0</v>
      </c>
    </row>
    <row r="19" spans="1:57" x14ac:dyDescent="0.2">
      <c r="A19" s="137"/>
      <c r="B19" s="137"/>
      <c r="C19" s="137"/>
      <c r="D19" s="137"/>
      <c r="E19" s="137"/>
      <c r="F19" s="137"/>
      <c r="G19" s="137"/>
      <c r="H19" s="137"/>
      <c r="I19" s="137"/>
    </row>
    <row r="20" spans="1:57" ht="19.5" customHeight="1" x14ac:dyDescent="0.25">
      <c r="A20" s="222" t="s">
        <v>80</v>
      </c>
      <c r="B20" s="222"/>
      <c r="C20" s="222"/>
      <c r="D20" s="222"/>
      <c r="E20" s="222"/>
      <c r="F20" s="222"/>
      <c r="G20" s="237"/>
      <c r="H20" s="222"/>
      <c r="I20" s="222"/>
      <c r="BA20" s="143"/>
      <c r="BB20" s="143"/>
      <c r="BC20" s="143"/>
      <c r="BD20" s="143"/>
      <c r="BE20" s="143"/>
    </row>
    <row r="21" spans="1:57" ht="13.5" thickBot="1" x14ac:dyDescent="0.25"/>
    <row r="22" spans="1:57" x14ac:dyDescent="0.2">
      <c r="A22" s="175" t="s">
        <v>81</v>
      </c>
      <c r="B22" s="176"/>
      <c r="C22" s="176"/>
      <c r="D22" s="238"/>
      <c r="E22" s="239" t="s">
        <v>82</v>
      </c>
      <c r="F22" s="240" t="s">
        <v>12</v>
      </c>
      <c r="G22" s="241" t="s">
        <v>83</v>
      </c>
      <c r="H22" s="242"/>
      <c r="I22" s="243" t="s">
        <v>82</v>
      </c>
    </row>
    <row r="23" spans="1:57" x14ac:dyDescent="0.2">
      <c r="A23" s="167" t="s">
        <v>312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313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314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315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316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317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1</v>
      </c>
    </row>
    <row r="29" spans="1:57" x14ac:dyDescent="0.2">
      <c r="A29" s="167" t="s">
        <v>318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x14ac:dyDescent="0.2">
      <c r="A30" s="167" t="s">
        <v>319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2</v>
      </c>
    </row>
    <row r="31" spans="1:57" ht="13.5" thickBot="1" x14ac:dyDescent="0.25">
      <c r="A31" s="250"/>
      <c r="B31" s="251" t="s">
        <v>84</v>
      </c>
      <c r="C31" s="252"/>
      <c r="D31" s="253"/>
      <c r="E31" s="254"/>
      <c r="F31" s="255"/>
      <c r="G31" s="255"/>
      <c r="H31" s="256">
        <f>SUM(I23:I30)</f>
        <v>0</v>
      </c>
      <c r="I31" s="257"/>
    </row>
    <row r="33" spans="2:9" x14ac:dyDescent="0.2">
      <c r="B33" s="14"/>
      <c r="F33" s="258"/>
      <c r="G33" s="259"/>
      <c r="H33" s="259"/>
      <c r="I33" s="54"/>
    </row>
    <row r="34" spans="2:9" x14ac:dyDescent="0.2">
      <c r="F34" s="258"/>
      <c r="G34" s="259"/>
      <c r="H34" s="259"/>
      <c r="I34" s="54"/>
    </row>
    <row r="35" spans="2:9" x14ac:dyDescent="0.2">
      <c r="F35" s="258"/>
      <c r="G35" s="259"/>
      <c r="H35" s="259"/>
      <c r="I35" s="54"/>
    </row>
    <row r="36" spans="2:9" x14ac:dyDescent="0.2">
      <c r="F36" s="258"/>
      <c r="G36" s="259"/>
      <c r="H36" s="259"/>
      <c r="I36" s="54"/>
    </row>
    <row r="37" spans="2:9" x14ac:dyDescent="0.2">
      <c r="F37" s="258"/>
      <c r="G37" s="259"/>
      <c r="H37" s="259"/>
      <c r="I37" s="54"/>
    </row>
    <row r="38" spans="2:9" x14ac:dyDescent="0.2">
      <c r="F38" s="258"/>
      <c r="G38" s="259"/>
      <c r="H38" s="259"/>
      <c r="I38" s="54"/>
    </row>
    <row r="39" spans="2:9" x14ac:dyDescent="0.2">
      <c r="F39" s="258"/>
      <c r="G39" s="259"/>
      <c r="H39" s="259"/>
      <c r="I39" s="54"/>
    </row>
    <row r="40" spans="2:9" x14ac:dyDescent="0.2">
      <c r="F40" s="258"/>
      <c r="G40" s="259"/>
      <c r="H40" s="259"/>
      <c r="I40" s="54"/>
    </row>
    <row r="41" spans="2:9" x14ac:dyDescent="0.2">
      <c r="F41" s="258"/>
      <c r="G41" s="259"/>
      <c r="H41" s="259"/>
      <c r="I41" s="54"/>
    </row>
    <row r="42" spans="2:9" x14ac:dyDescent="0.2">
      <c r="F42" s="258"/>
      <c r="G42" s="259"/>
      <c r="H42" s="259"/>
      <c r="I42" s="54"/>
    </row>
    <row r="43" spans="2:9" x14ac:dyDescent="0.2">
      <c r="F43" s="258"/>
      <c r="G43" s="259"/>
      <c r="H43" s="259"/>
      <c r="I43" s="54"/>
    </row>
    <row r="44" spans="2:9" x14ac:dyDescent="0.2">
      <c r="F44" s="258"/>
      <c r="G44" s="259"/>
      <c r="H44" s="259"/>
      <c r="I44" s="54"/>
    </row>
    <row r="45" spans="2:9" x14ac:dyDescent="0.2">
      <c r="F45" s="258"/>
      <c r="G45" s="259"/>
      <c r="H45" s="259"/>
      <c r="I45" s="54"/>
    </row>
    <row r="46" spans="2:9" x14ac:dyDescent="0.2">
      <c r="F46" s="258"/>
      <c r="G46" s="259"/>
      <c r="H46" s="259"/>
      <c r="I46" s="54"/>
    </row>
    <row r="47" spans="2:9" x14ac:dyDescent="0.2">
      <c r="F47" s="258"/>
      <c r="G47" s="259"/>
      <c r="H47" s="259"/>
      <c r="I47" s="54"/>
    </row>
    <row r="48" spans="2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</sheetData>
  <mergeCells count="4">
    <mergeCell ref="A1:B1"/>
    <mergeCell ref="A2:B2"/>
    <mergeCell ref="G2:I2"/>
    <mergeCell ref="H31:I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CB198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'04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572</v>
      </c>
      <c r="D4" s="270"/>
      <c r="E4" s="271" t="str">
        <f>'04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126</v>
      </c>
      <c r="C7" s="284" t="s">
        <v>127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325</v>
      </c>
      <c r="C8" s="295" t="s">
        <v>326</v>
      </c>
      <c r="D8" s="296" t="s">
        <v>116</v>
      </c>
      <c r="E8" s="297">
        <v>6.85</v>
      </c>
      <c r="F8" s="297">
        <v>0</v>
      </c>
      <c r="G8" s="298">
        <f>E8*F8</f>
        <v>0</v>
      </c>
      <c r="H8" s="299">
        <v>4.6059999999999997E-2</v>
      </c>
      <c r="I8" s="300">
        <f>E8*H8</f>
        <v>0.31551099999999999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ht="22.5" x14ac:dyDescent="0.2">
      <c r="A9" s="293">
        <v>2</v>
      </c>
      <c r="B9" s="294" t="s">
        <v>327</v>
      </c>
      <c r="C9" s="295" t="s">
        <v>328</v>
      </c>
      <c r="D9" s="296" t="s">
        <v>116</v>
      </c>
      <c r="E9" s="297">
        <v>6.85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/>
      <c r="K9" s="300">
        <f>E9*J9</f>
        <v>0</v>
      </c>
      <c r="O9" s="292">
        <v>2</v>
      </c>
      <c r="AA9" s="261">
        <v>12</v>
      </c>
      <c r="AB9" s="261">
        <v>0</v>
      </c>
      <c r="AC9" s="261">
        <v>17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12</v>
      </c>
      <c r="CB9" s="292">
        <v>0</v>
      </c>
    </row>
    <row r="10" spans="1:80" x14ac:dyDescent="0.2">
      <c r="A10" s="302"/>
      <c r="B10" s="303" t="s">
        <v>101</v>
      </c>
      <c r="C10" s="304" t="s">
        <v>128</v>
      </c>
      <c r="D10" s="305"/>
      <c r="E10" s="306"/>
      <c r="F10" s="307"/>
      <c r="G10" s="308">
        <f>SUM(G7:G9)</f>
        <v>0</v>
      </c>
      <c r="H10" s="309"/>
      <c r="I10" s="310">
        <f>SUM(I7:I9)</f>
        <v>0.31551099999999999</v>
      </c>
      <c r="J10" s="309"/>
      <c r="K10" s="310">
        <f>SUM(K7:K9)</f>
        <v>0</v>
      </c>
      <c r="O10" s="292">
        <v>4</v>
      </c>
      <c r="BA10" s="311">
        <f>SUM(BA7:BA9)</f>
        <v>0</v>
      </c>
      <c r="BB10" s="311">
        <f>SUM(BB7:BB9)</f>
        <v>0</v>
      </c>
      <c r="BC10" s="311">
        <f>SUM(BC7:BC9)</f>
        <v>0</v>
      </c>
      <c r="BD10" s="311">
        <f>SUM(BD7:BD9)</f>
        <v>0</v>
      </c>
      <c r="BE10" s="311">
        <f>SUM(BE7:BE9)</f>
        <v>0</v>
      </c>
    </row>
    <row r="11" spans="1:80" x14ac:dyDescent="0.2">
      <c r="A11" s="282" t="s">
        <v>97</v>
      </c>
      <c r="B11" s="283" t="s">
        <v>200</v>
      </c>
      <c r="C11" s="284" t="s">
        <v>201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x14ac:dyDescent="0.2">
      <c r="A12" s="293">
        <v>3</v>
      </c>
      <c r="B12" s="294" t="s">
        <v>329</v>
      </c>
      <c r="C12" s="295" t="s">
        <v>330</v>
      </c>
      <c r="D12" s="296" t="s">
        <v>212</v>
      </c>
      <c r="E12" s="297">
        <v>6</v>
      </c>
      <c r="F12" s="297">
        <v>0</v>
      </c>
      <c r="G12" s="298">
        <f>E12*F12</f>
        <v>0</v>
      </c>
      <c r="H12" s="299">
        <v>1.17E-2</v>
      </c>
      <c r="I12" s="300">
        <f>E12*H12</f>
        <v>7.0199999999999999E-2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1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1</v>
      </c>
    </row>
    <row r="13" spans="1:80" x14ac:dyDescent="0.2">
      <c r="A13" s="293">
        <v>4</v>
      </c>
      <c r="B13" s="294" t="s">
        <v>331</v>
      </c>
      <c r="C13" s="295" t="s">
        <v>332</v>
      </c>
      <c r="D13" s="296" t="s">
        <v>212</v>
      </c>
      <c r="E13" s="297">
        <v>6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74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ht="22.5" x14ac:dyDescent="0.2">
      <c r="A14" s="293">
        <v>5</v>
      </c>
      <c r="B14" s="294" t="s">
        <v>337</v>
      </c>
      <c r="C14" s="295" t="s">
        <v>338</v>
      </c>
      <c r="D14" s="296" t="s">
        <v>212</v>
      </c>
      <c r="E14" s="297">
        <v>6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3</v>
      </c>
      <c r="AB14" s="261">
        <v>1</v>
      </c>
      <c r="AC14" s="261" t="s">
        <v>337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3</v>
      </c>
      <c r="CB14" s="292">
        <v>1</v>
      </c>
    </row>
    <row r="15" spans="1:80" x14ac:dyDescent="0.2">
      <c r="A15" s="293">
        <v>6</v>
      </c>
      <c r="B15" s="294" t="s">
        <v>224</v>
      </c>
      <c r="C15" s="295" t="s">
        <v>225</v>
      </c>
      <c r="D15" s="296" t="s">
        <v>226</v>
      </c>
      <c r="E15" s="297">
        <v>6.0000000000000001E-3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/>
      <c r="K15" s="300">
        <f>E15*J15</f>
        <v>0</v>
      </c>
      <c r="O15" s="292">
        <v>2</v>
      </c>
      <c r="AA15" s="261">
        <v>8</v>
      </c>
      <c r="AB15" s="261">
        <v>0</v>
      </c>
      <c r="AC15" s="261">
        <v>3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8</v>
      </c>
      <c r="CB15" s="292">
        <v>0</v>
      </c>
    </row>
    <row r="16" spans="1:80" x14ac:dyDescent="0.2">
      <c r="A16" s="293">
        <v>7</v>
      </c>
      <c r="B16" s="294" t="s">
        <v>536</v>
      </c>
      <c r="C16" s="295" t="s">
        <v>537</v>
      </c>
      <c r="D16" s="296" t="s">
        <v>226</v>
      </c>
      <c r="E16" s="297">
        <v>6.0000000000000001E-3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/>
      <c r="K16" s="300">
        <f>E16*J16</f>
        <v>0</v>
      </c>
      <c r="O16" s="292">
        <v>2</v>
      </c>
      <c r="AA16" s="261">
        <v>8</v>
      </c>
      <c r="AB16" s="261">
        <v>0</v>
      </c>
      <c r="AC16" s="261">
        <v>3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8</v>
      </c>
      <c r="CB16" s="292">
        <v>0</v>
      </c>
    </row>
    <row r="17" spans="1:80" x14ac:dyDescent="0.2">
      <c r="A17" s="293">
        <v>8</v>
      </c>
      <c r="B17" s="294" t="s">
        <v>227</v>
      </c>
      <c r="C17" s="295" t="s">
        <v>228</v>
      </c>
      <c r="D17" s="296" t="s">
        <v>226</v>
      </c>
      <c r="E17" s="297">
        <v>6.0000000000000001E-3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/>
      <c r="K17" s="300">
        <f>E17*J17</f>
        <v>0</v>
      </c>
      <c r="O17" s="292">
        <v>2</v>
      </c>
      <c r="AA17" s="261">
        <v>8</v>
      </c>
      <c r="AB17" s="261">
        <v>1</v>
      </c>
      <c r="AC17" s="261">
        <v>3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8</v>
      </c>
      <c r="CB17" s="292">
        <v>1</v>
      </c>
    </row>
    <row r="18" spans="1:80" x14ac:dyDescent="0.2">
      <c r="A18" s="293">
        <v>9</v>
      </c>
      <c r="B18" s="294" t="s">
        <v>229</v>
      </c>
      <c r="C18" s="295" t="s">
        <v>230</v>
      </c>
      <c r="D18" s="296" t="s">
        <v>226</v>
      </c>
      <c r="E18" s="297">
        <v>0.06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8</v>
      </c>
      <c r="AB18" s="261">
        <v>1</v>
      </c>
      <c r="AC18" s="261">
        <v>3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8</v>
      </c>
      <c r="CB18" s="292">
        <v>1</v>
      </c>
    </row>
    <row r="19" spans="1:80" x14ac:dyDescent="0.2">
      <c r="A19" s="293">
        <v>10</v>
      </c>
      <c r="B19" s="294" t="s">
        <v>231</v>
      </c>
      <c r="C19" s="295" t="s">
        <v>232</v>
      </c>
      <c r="D19" s="296" t="s">
        <v>226</v>
      </c>
      <c r="E19" s="297">
        <v>6.0000000000000001E-3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8</v>
      </c>
      <c r="AB19" s="261">
        <v>1</v>
      </c>
      <c r="AC19" s="261">
        <v>3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8</v>
      </c>
      <c r="CB19" s="292">
        <v>1</v>
      </c>
    </row>
    <row r="20" spans="1:80" x14ac:dyDescent="0.2">
      <c r="A20" s="293">
        <v>11</v>
      </c>
      <c r="B20" s="294" t="s">
        <v>233</v>
      </c>
      <c r="C20" s="295" t="s">
        <v>234</v>
      </c>
      <c r="D20" s="296" t="s">
        <v>226</v>
      </c>
      <c r="E20" s="297">
        <v>1.7999999999999999E-2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8</v>
      </c>
      <c r="AB20" s="261">
        <v>1</v>
      </c>
      <c r="AC20" s="261">
        <v>3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8</v>
      </c>
      <c r="CB20" s="292">
        <v>1</v>
      </c>
    </row>
    <row r="21" spans="1:80" x14ac:dyDescent="0.2">
      <c r="A21" s="293">
        <v>12</v>
      </c>
      <c r="B21" s="294" t="s">
        <v>235</v>
      </c>
      <c r="C21" s="295" t="s">
        <v>236</v>
      </c>
      <c r="D21" s="296" t="s">
        <v>226</v>
      </c>
      <c r="E21" s="297">
        <v>6.0000000000000001E-3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/>
      <c r="K21" s="300">
        <f>E21*J21</f>
        <v>0</v>
      </c>
      <c r="O21" s="292">
        <v>2</v>
      </c>
      <c r="AA21" s="261">
        <v>8</v>
      </c>
      <c r="AB21" s="261">
        <v>0</v>
      </c>
      <c r="AC21" s="261">
        <v>3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8</v>
      </c>
      <c r="CB21" s="292">
        <v>0</v>
      </c>
    </row>
    <row r="22" spans="1:80" x14ac:dyDescent="0.2">
      <c r="A22" s="302"/>
      <c r="B22" s="303" t="s">
        <v>101</v>
      </c>
      <c r="C22" s="304" t="s">
        <v>202</v>
      </c>
      <c r="D22" s="305"/>
      <c r="E22" s="306"/>
      <c r="F22" s="307"/>
      <c r="G22" s="308">
        <f>SUM(G11:G21)</f>
        <v>0</v>
      </c>
      <c r="H22" s="309"/>
      <c r="I22" s="310">
        <f>SUM(I11:I21)</f>
        <v>7.0199999999999999E-2</v>
      </c>
      <c r="J22" s="309"/>
      <c r="K22" s="310">
        <f>SUM(K11:K21)</f>
        <v>0</v>
      </c>
      <c r="O22" s="292">
        <v>4</v>
      </c>
      <c r="BA22" s="311">
        <f>SUM(BA11:BA21)</f>
        <v>0</v>
      </c>
      <c r="BB22" s="311">
        <f>SUM(BB11:BB21)</f>
        <v>0</v>
      </c>
      <c r="BC22" s="311">
        <f>SUM(BC11:BC21)</f>
        <v>0</v>
      </c>
      <c r="BD22" s="311">
        <f>SUM(BD11:BD21)</f>
        <v>0</v>
      </c>
      <c r="BE22" s="311">
        <f>SUM(BE11:BE21)</f>
        <v>0</v>
      </c>
    </row>
    <row r="23" spans="1:80" x14ac:dyDescent="0.2">
      <c r="A23" s="282" t="s">
        <v>97</v>
      </c>
      <c r="B23" s="283" t="s">
        <v>254</v>
      </c>
      <c r="C23" s="284" t="s">
        <v>255</v>
      </c>
      <c r="D23" s="285"/>
      <c r="E23" s="286"/>
      <c r="F23" s="286"/>
      <c r="G23" s="287"/>
      <c r="H23" s="288"/>
      <c r="I23" s="289"/>
      <c r="J23" s="290"/>
      <c r="K23" s="291"/>
      <c r="O23" s="292">
        <v>1</v>
      </c>
    </row>
    <row r="24" spans="1:80" x14ac:dyDescent="0.2">
      <c r="A24" s="293">
        <v>13</v>
      </c>
      <c r="B24" s="294" t="s">
        <v>339</v>
      </c>
      <c r="C24" s="295" t="s">
        <v>340</v>
      </c>
      <c r="D24" s="296" t="s">
        <v>116</v>
      </c>
      <c r="E24" s="297">
        <v>61.83</v>
      </c>
      <c r="F24" s="297">
        <v>0</v>
      </c>
      <c r="G24" s="298">
        <f>E24*F24</f>
        <v>0</v>
      </c>
      <c r="H24" s="299">
        <v>4.7499999999999999E-3</v>
      </c>
      <c r="I24" s="300">
        <f>E24*H24</f>
        <v>0.29369249999999997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0</v>
      </c>
      <c r="AC24" s="261">
        <v>0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0</v>
      </c>
    </row>
    <row r="25" spans="1:80" x14ac:dyDescent="0.2">
      <c r="A25" s="293">
        <v>14</v>
      </c>
      <c r="B25" s="294" t="s">
        <v>341</v>
      </c>
      <c r="C25" s="295" t="s">
        <v>342</v>
      </c>
      <c r="D25" s="296" t="s">
        <v>212</v>
      </c>
      <c r="E25" s="297">
        <v>1902</v>
      </c>
      <c r="F25" s="297">
        <v>0</v>
      </c>
      <c r="G25" s="298">
        <f>E25*F25</f>
        <v>0</v>
      </c>
      <c r="H25" s="299">
        <v>8.2799999999999992E-3</v>
      </c>
      <c r="I25" s="300">
        <f>E25*H25</f>
        <v>15.748559999999998</v>
      </c>
      <c r="J25" s="299">
        <v>0</v>
      </c>
      <c r="K25" s="300">
        <f>E25*J25</f>
        <v>0</v>
      </c>
      <c r="O25" s="292">
        <v>2</v>
      </c>
      <c r="AA25" s="261">
        <v>1</v>
      </c>
      <c r="AB25" s="261">
        <v>1</v>
      </c>
      <c r="AC25" s="261">
        <v>1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</v>
      </c>
      <c r="CB25" s="292">
        <v>1</v>
      </c>
    </row>
    <row r="26" spans="1:80" x14ac:dyDescent="0.2">
      <c r="A26" s="293">
        <v>15</v>
      </c>
      <c r="B26" s="294" t="s">
        <v>343</v>
      </c>
      <c r="C26" s="295" t="s">
        <v>344</v>
      </c>
      <c r="D26" s="296" t="s">
        <v>212</v>
      </c>
      <c r="E26" s="297">
        <v>1215</v>
      </c>
      <c r="F26" s="297">
        <v>0</v>
      </c>
      <c r="G26" s="298">
        <f>E26*F26</f>
        <v>0</v>
      </c>
      <c r="H26" s="299">
        <v>1.4999999999999999E-4</v>
      </c>
      <c r="I26" s="300">
        <f>E26*H26</f>
        <v>0.18225</v>
      </c>
      <c r="J26" s="299">
        <v>0</v>
      </c>
      <c r="K26" s="300">
        <f>E26*J26</f>
        <v>0</v>
      </c>
      <c r="O26" s="292">
        <v>2</v>
      </c>
      <c r="AA26" s="261">
        <v>1</v>
      </c>
      <c r="AB26" s="261">
        <v>1</v>
      </c>
      <c r="AC26" s="261">
        <v>1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</v>
      </c>
      <c r="CB26" s="292">
        <v>1</v>
      </c>
    </row>
    <row r="27" spans="1:80" x14ac:dyDescent="0.2">
      <c r="A27" s="302"/>
      <c r="B27" s="303" t="s">
        <v>101</v>
      </c>
      <c r="C27" s="304" t="s">
        <v>256</v>
      </c>
      <c r="D27" s="305"/>
      <c r="E27" s="306"/>
      <c r="F27" s="307"/>
      <c r="G27" s="308">
        <f>SUM(G23:G26)</f>
        <v>0</v>
      </c>
      <c r="H27" s="309"/>
      <c r="I27" s="310">
        <f>SUM(I23:I26)</f>
        <v>16.224502499999996</v>
      </c>
      <c r="J27" s="309"/>
      <c r="K27" s="310">
        <f>SUM(K23:K26)</f>
        <v>0</v>
      </c>
      <c r="O27" s="292">
        <v>4</v>
      </c>
      <c r="BA27" s="311">
        <f>SUM(BA23:BA26)</f>
        <v>0</v>
      </c>
      <c r="BB27" s="311">
        <f>SUM(BB23:BB26)</f>
        <v>0</v>
      </c>
      <c r="BC27" s="311">
        <f>SUM(BC23:BC26)</f>
        <v>0</v>
      </c>
      <c r="BD27" s="311">
        <f>SUM(BD23:BD26)</f>
        <v>0</v>
      </c>
      <c r="BE27" s="311">
        <f>SUM(BE23:BE26)</f>
        <v>0</v>
      </c>
    </row>
    <row r="28" spans="1:80" x14ac:dyDescent="0.2">
      <c r="A28" s="282" t="s">
        <v>97</v>
      </c>
      <c r="B28" s="283" t="s">
        <v>261</v>
      </c>
      <c r="C28" s="284" t="s">
        <v>262</v>
      </c>
      <c r="D28" s="285"/>
      <c r="E28" s="286"/>
      <c r="F28" s="286"/>
      <c r="G28" s="287"/>
      <c r="H28" s="288"/>
      <c r="I28" s="289"/>
      <c r="J28" s="290"/>
      <c r="K28" s="291"/>
      <c r="O28" s="292">
        <v>1</v>
      </c>
    </row>
    <row r="29" spans="1:80" x14ac:dyDescent="0.2">
      <c r="A29" s="293">
        <v>16</v>
      </c>
      <c r="B29" s="294" t="s">
        <v>345</v>
      </c>
      <c r="C29" s="295" t="s">
        <v>346</v>
      </c>
      <c r="D29" s="296" t="s">
        <v>226</v>
      </c>
      <c r="E29" s="297">
        <v>16.6102135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7</v>
      </c>
      <c r="AB29" s="261">
        <v>1</v>
      </c>
      <c r="AC29" s="261">
        <v>2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7</v>
      </c>
      <c r="CB29" s="292">
        <v>1</v>
      </c>
    </row>
    <row r="30" spans="1:80" x14ac:dyDescent="0.2">
      <c r="A30" s="302"/>
      <c r="B30" s="303" t="s">
        <v>101</v>
      </c>
      <c r="C30" s="304" t="s">
        <v>263</v>
      </c>
      <c r="D30" s="305"/>
      <c r="E30" s="306"/>
      <c r="F30" s="307"/>
      <c r="G30" s="308">
        <f>SUM(G28:G29)</f>
        <v>0</v>
      </c>
      <c r="H30" s="309"/>
      <c r="I30" s="310">
        <f>SUM(I28:I29)</f>
        <v>0</v>
      </c>
      <c r="J30" s="309"/>
      <c r="K30" s="310">
        <f>SUM(K28:K29)</f>
        <v>0</v>
      </c>
      <c r="O30" s="292">
        <v>4</v>
      </c>
      <c r="BA30" s="311">
        <f>SUM(BA28:BA29)</f>
        <v>0</v>
      </c>
      <c r="BB30" s="311">
        <f>SUM(BB28:BB29)</f>
        <v>0</v>
      </c>
      <c r="BC30" s="311">
        <f>SUM(BC28:BC29)</f>
        <v>0</v>
      </c>
      <c r="BD30" s="311">
        <f>SUM(BD28:BD29)</f>
        <v>0</v>
      </c>
      <c r="BE30" s="311">
        <f>SUM(BE28:BE29)</f>
        <v>0</v>
      </c>
    </row>
    <row r="31" spans="1:80" x14ac:dyDescent="0.2">
      <c r="A31" s="282" t="s">
        <v>97</v>
      </c>
      <c r="B31" s="283" t="s">
        <v>347</v>
      </c>
      <c r="C31" s="284" t="s">
        <v>348</v>
      </c>
      <c r="D31" s="285"/>
      <c r="E31" s="286"/>
      <c r="F31" s="286"/>
      <c r="G31" s="287"/>
      <c r="H31" s="288"/>
      <c r="I31" s="289"/>
      <c r="J31" s="290"/>
      <c r="K31" s="291"/>
      <c r="O31" s="292">
        <v>1</v>
      </c>
    </row>
    <row r="32" spans="1:80" ht="22.5" x14ac:dyDescent="0.2">
      <c r="A32" s="293">
        <v>17</v>
      </c>
      <c r="B32" s="294" t="s">
        <v>350</v>
      </c>
      <c r="C32" s="295" t="s">
        <v>351</v>
      </c>
      <c r="D32" s="296" t="s">
        <v>116</v>
      </c>
      <c r="E32" s="297">
        <v>1031.8499999999999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>
        <v>0</v>
      </c>
      <c r="K32" s="300">
        <f>E32*J32</f>
        <v>0</v>
      </c>
      <c r="O32" s="292">
        <v>2</v>
      </c>
      <c r="AA32" s="261">
        <v>1</v>
      </c>
      <c r="AB32" s="261">
        <v>7</v>
      </c>
      <c r="AC32" s="261">
        <v>7</v>
      </c>
      <c r="AZ32" s="261">
        <v>2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</v>
      </c>
      <c r="CB32" s="292">
        <v>7</v>
      </c>
    </row>
    <row r="33" spans="1:80" x14ac:dyDescent="0.2">
      <c r="A33" s="293">
        <v>18</v>
      </c>
      <c r="B33" s="294" t="s">
        <v>352</v>
      </c>
      <c r="C33" s="295" t="s">
        <v>353</v>
      </c>
      <c r="D33" s="296" t="s">
        <v>116</v>
      </c>
      <c r="E33" s="297">
        <v>912.19500000000005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>
        <v>-0.01</v>
      </c>
      <c r="K33" s="300">
        <f>E33*J33</f>
        <v>-9.12195</v>
      </c>
      <c r="O33" s="292">
        <v>2</v>
      </c>
      <c r="AA33" s="261">
        <v>1</v>
      </c>
      <c r="AB33" s="261">
        <v>0</v>
      </c>
      <c r="AC33" s="261">
        <v>0</v>
      </c>
      <c r="AZ33" s="261">
        <v>2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</v>
      </c>
      <c r="CB33" s="292">
        <v>0</v>
      </c>
    </row>
    <row r="34" spans="1:80" x14ac:dyDescent="0.2">
      <c r="A34" s="293">
        <v>19</v>
      </c>
      <c r="B34" s="294" t="s">
        <v>354</v>
      </c>
      <c r="C34" s="295" t="s">
        <v>355</v>
      </c>
      <c r="D34" s="296" t="s">
        <v>116</v>
      </c>
      <c r="E34" s="297">
        <v>1463.1668</v>
      </c>
      <c r="F34" s="297">
        <v>0</v>
      </c>
      <c r="G34" s="298">
        <f>E34*F34</f>
        <v>0</v>
      </c>
      <c r="H34" s="299">
        <v>3.5E-4</v>
      </c>
      <c r="I34" s="300">
        <f>E34*H34</f>
        <v>0.51210838000000003</v>
      </c>
      <c r="J34" s="299">
        <v>0</v>
      </c>
      <c r="K34" s="300">
        <f>E34*J34</f>
        <v>0</v>
      </c>
      <c r="O34" s="292">
        <v>2</v>
      </c>
      <c r="AA34" s="261">
        <v>1</v>
      </c>
      <c r="AB34" s="261">
        <v>7</v>
      </c>
      <c r="AC34" s="261">
        <v>7</v>
      </c>
      <c r="AZ34" s="261">
        <v>2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</v>
      </c>
      <c r="CB34" s="292">
        <v>7</v>
      </c>
    </row>
    <row r="35" spans="1:80" x14ac:dyDescent="0.2">
      <c r="A35" s="293">
        <v>20</v>
      </c>
      <c r="B35" s="294" t="s">
        <v>356</v>
      </c>
      <c r="C35" s="295" t="s">
        <v>357</v>
      </c>
      <c r="D35" s="296" t="s">
        <v>116</v>
      </c>
      <c r="E35" s="297">
        <v>161.82679999999999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0</v>
      </c>
      <c r="AC35" s="261">
        <v>20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0</v>
      </c>
    </row>
    <row r="36" spans="1:80" x14ac:dyDescent="0.2">
      <c r="A36" s="293">
        <v>21</v>
      </c>
      <c r="B36" s="294" t="s">
        <v>358</v>
      </c>
      <c r="C36" s="295" t="s">
        <v>359</v>
      </c>
      <c r="D36" s="296" t="s">
        <v>116</v>
      </c>
      <c r="E36" s="297">
        <v>435.29849999999999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12</v>
      </c>
      <c r="AB36" s="261">
        <v>0</v>
      </c>
      <c r="AC36" s="261">
        <v>21</v>
      </c>
      <c r="AZ36" s="261">
        <v>2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12</v>
      </c>
      <c r="CB36" s="292">
        <v>0</v>
      </c>
    </row>
    <row r="37" spans="1:80" x14ac:dyDescent="0.2">
      <c r="A37" s="293">
        <v>22</v>
      </c>
      <c r="B37" s="294" t="s">
        <v>360</v>
      </c>
      <c r="C37" s="295" t="s">
        <v>361</v>
      </c>
      <c r="D37" s="296" t="s">
        <v>293</v>
      </c>
      <c r="E37" s="297">
        <v>227.00700000000001</v>
      </c>
      <c r="F37" s="297">
        <v>0</v>
      </c>
      <c r="G37" s="298">
        <f>E37*F37</f>
        <v>0</v>
      </c>
      <c r="H37" s="299">
        <v>8.0710000000000004E-2</v>
      </c>
      <c r="I37" s="300">
        <f>E37*H37</f>
        <v>18.321734970000001</v>
      </c>
      <c r="J37" s="299"/>
      <c r="K37" s="300">
        <f>E37*J37</f>
        <v>0</v>
      </c>
      <c r="O37" s="292">
        <v>2</v>
      </c>
      <c r="AA37" s="261">
        <v>3</v>
      </c>
      <c r="AB37" s="261">
        <v>7</v>
      </c>
      <c r="AC37" s="261">
        <v>11163150</v>
      </c>
      <c r="AZ37" s="261">
        <v>2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3</v>
      </c>
      <c r="CB37" s="292">
        <v>7</v>
      </c>
    </row>
    <row r="38" spans="1:80" ht="22.5" x14ac:dyDescent="0.2">
      <c r="A38" s="293">
        <v>23</v>
      </c>
      <c r="B38" s="294" t="s">
        <v>362</v>
      </c>
      <c r="C38" s="295" t="s">
        <v>363</v>
      </c>
      <c r="D38" s="296" t="s">
        <v>116</v>
      </c>
      <c r="E38" s="297">
        <v>478.82839999999999</v>
      </c>
      <c r="F38" s="297">
        <v>0</v>
      </c>
      <c r="G38" s="298">
        <f>E38*F38</f>
        <v>0</v>
      </c>
      <c r="H38" s="299">
        <v>4.4999999999999997E-3</v>
      </c>
      <c r="I38" s="300">
        <f>E38*H38</f>
        <v>2.1547277999999999</v>
      </c>
      <c r="J38" s="299"/>
      <c r="K38" s="300">
        <f>E38*J38</f>
        <v>0</v>
      </c>
      <c r="O38" s="292">
        <v>2</v>
      </c>
      <c r="AA38" s="261">
        <v>3</v>
      </c>
      <c r="AB38" s="261">
        <v>7</v>
      </c>
      <c r="AC38" s="261">
        <v>62833159</v>
      </c>
      <c r="AZ38" s="261">
        <v>2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3</v>
      </c>
      <c r="CB38" s="292">
        <v>7</v>
      </c>
    </row>
    <row r="39" spans="1:80" ht="22.5" x14ac:dyDescent="0.2">
      <c r="A39" s="293">
        <v>24</v>
      </c>
      <c r="B39" s="294" t="s">
        <v>364</v>
      </c>
      <c r="C39" s="295" t="s">
        <v>365</v>
      </c>
      <c r="D39" s="296" t="s">
        <v>116</v>
      </c>
      <c r="E39" s="297">
        <v>1242.1396</v>
      </c>
      <c r="F39" s="297">
        <v>0</v>
      </c>
      <c r="G39" s="298">
        <f>E39*F39</f>
        <v>0</v>
      </c>
      <c r="H39" s="299">
        <v>6.0000000000000001E-3</v>
      </c>
      <c r="I39" s="300">
        <f>E39*H39</f>
        <v>7.4528375999999996</v>
      </c>
      <c r="J39" s="299"/>
      <c r="K39" s="300">
        <f>E39*J39</f>
        <v>0</v>
      </c>
      <c r="O39" s="292">
        <v>2</v>
      </c>
      <c r="AA39" s="261">
        <v>3</v>
      </c>
      <c r="AB39" s="261">
        <v>7</v>
      </c>
      <c r="AC39" s="261">
        <v>628522581</v>
      </c>
      <c r="AZ39" s="261">
        <v>2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3</v>
      </c>
      <c r="CB39" s="292">
        <v>7</v>
      </c>
    </row>
    <row r="40" spans="1:80" x14ac:dyDescent="0.2">
      <c r="A40" s="293">
        <v>25</v>
      </c>
      <c r="B40" s="294" t="s">
        <v>366</v>
      </c>
      <c r="C40" s="295" t="s">
        <v>367</v>
      </c>
      <c r="D40" s="296" t="s">
        <v>116</v>
      </c>
      <c r="E40" s="297">
        <v>178.0095</v>
      </c>
      <c r="F40" s="297">
        <v>0</v>
      </c>
      <c r="G40" s="298">
        <f>E40*F40</f>
        <v>0</v>
      </c>
      <c r="H40" s="299">
        <v>3.8E-3</v>
      </c>
      <c r="I40" s="300">
        <f>E40*H40</f>
        <v>0.67643609999999998</v>
      </c>
      <c r="J40" s="299"/>
      <c r="K40" s="300">
        <f>E40*J40</f>
        <v>0</v>
      </c>
      <c r="O40" s="292">
        <v>2</v>
      </c>
      <c r="AA40" s="261">
        <v>3</v>
      </c>
      <c r="AB40" s="261">
        <v>7</v>
      </c>
      <c r="AC40" s="261">
        <v>62852268</v>
      </c>
      <c r="AZ40" s="261">
        <v>2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3</v>
      </c>
      <c r="CB40" s="292">
        <v>7</v>
      </c>
    </row>
    <row r="41" spans="1:80" x14ac:dyDescent="0.2">
      <c r="A41" s="293">
        <v>26</v>
      </c>
      <c r="B41" s="294" t="s">
        <v>368</v>
      </c>
      <c r="C41" s="295" t="s">
        <v>369</v>
      </c>
      <c r="D41" s="296" t="s">
        <v>12</v>
      </c>
      <c r="E41" s="297"/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7</v>
      </c>
      <c r="AB41" s="261">
        <v>1002</v>
      </c>
      <c r="AC41" s="261">
        <v>5</v>
      </c>
      <c r="AZ41" s="261">
        <v>2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7</v>
      </c>
      <c r="CB41" s="292">
        <v>1002</v>
      </c>
    </row>
    <row r="42" spans="1:80" x14ac:dyDescent="0.2">
      <c r="A42" s="293">
        <v>27</v>
      </c>
      <c r="B42" s="294" t="s">
        <v>224</v>
      </c>
      <c r="C42" s="295" t="s">
        <v>225</v>
      </c>
      <c r="D42" s="296" t="s">
        <v>226</v>
      </c>
      <c r="E42" s="297">
        <v>9.12195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8</v>
      </c>
      <c r="AB42" s="261">
        <v>0</v>
      </c>
      <c r="AC42" s="261">
        <v>3</v>
      </c>
      <c r="AZ42" s="261">
        <v>2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8</v>
      </c>
      <c r="CB42" s="292">
        <v>0</v>
      </c>
    </row>
    <row r="43" spans="1:80" x14ac:dyDescent="0.2">
      <c r="A43" s="293">
        <v>28</v>
      </c>
      <c r="B43" s="294" t="s">
        <v>536</v>
      </c>
      <c r="C43" s="295" t="s">
        <v>537</v>
      </c>
      <c r="D43" s="296" t="s">
        <v>226</v>
      </c>
      <c r="E43" s="297">
        <v>9.12195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8</v>
      </c>
      <c r="AB43" s="261">
        <v>0</v>
      </c>
      <c r="AC43" s="261">
        <v>3</v>
      </c>
      <c r="AZ43" s="261">
        <v>2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8</v>
      </c>
      <c r="CB43" s="292">
        <v>0</v>
      </c>
    </row>
    <row r="44" spans="1:80" x14ac:dyDescent="0.2">
      <c r="A44" s="293">
        <v>29</v>
      </c>
      <c r="B44" s="294" t="s">
        <v>227</v>
      </c>
      <c r="C44" s="295" t="s">
        <v>228</v>
      </c>
      <c r="D44" s="296" t="s">
        <v>226</v>
      </c>
      <c r="E44" s="297">
        <v>9.12195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8</v>
      </c>
      <c r="AB44" s="261">
        <v>1</v>
      </c>
      <c r="AC44" s="261">
        <v>3</v>
      </c>
      <c r="AZ44" s="261">
        <v>2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8</v>
      </c>
      <c r="CB44" s="292">
        <v>1</v>
      </c>
    </row>
    <row r="45" spans="1:80" x14ac:dyDescent="0.2">
      <c r="A45" s="293">
        <v>30</v>
      </c>
      <c r="B45" s="294" t="s">
        <v>229</v>
      </c>
      <c r="C45" s="295" t="s">
        <v>230</v>
      </c>
      <c r="D45" s="296" t="s">
        <v>226</v>
      </c>
      <c r="E45" s="297">
        <v>91.219499999999996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8</v>
      </c>
      <c r="AB45" s="261">
        <v>1</v>
      </c>
      <c r="AC45" s="261">
        <v>3</v>
      </c>
      <c r="AZ45" s="261">
        <v>2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8</v>
      </c>
      <c r="CB45" s="292">
        <v>1</v>
      </c>
    </row>
    <row r="46" spans="1:80" x14ac:dyDescent="0.2">
      <c r="A46" s="293">
        <v>31</v>
      </c>
      <c r="B46" s="294" t="s">
        <v>231</v>
      </c>
      <c r="C46" s="295" t="s">
        <v>232</v>
      </c>
      <c r="D46" s="296" t="s">
        <v>226</v>
      </c>
      <c r="E46" s="297">
        <v>9.12195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8</v>
      </c>
      <c r="AB46" s="261">
        <v>1</v>
      </c>
      <c r="AC46" s="261">
        <v>3</v>
      </c>
      <c r="AZ46" s="261">
        <v>2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8</v>
      </c>
      <c r="CB46" s="292">
        <v>1</v>
      </c>
    </row>
    <row r="47" spans="1:80" x14ac:dyDescent="0.2">
      <c r="A47" s="293">
        <v>32</v>
      </c>
      <c r="B47" s="294" t="s">
        <v>233</v>
      </c>
      <c r="C47" s="295" t="s">
        <v>234</v>
      </c>
      <c r="D47" s="296" t="s">
        <v>226</v>
      </c>
      <c r="E47" s="297">
        <v>27.365849999999998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8</v>
      </c>
      <c r="AB47" s="261">
        <v>1</v>
      </c>
      <c r="AC47" s="261">
        <v>3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8</v>
      </c>
      <c r="CB47" s="292">
        <v>1</v>
      </c>
    </row>
    <row r="48" spans="1:80" x14ac:dyDescent="0.2">
      <c r="A48" s="293">
        <v>33</v>
      </c>
      <c r="B48" s="294" t="s">
        <v>235</v>
      </c>
      <c r="C48" s="295" t="s">
        <v>236</v>
      </c>
      <c r="D48" s="296" t="s">
        <v>226</v>
      </c>
      <c r="E48" s="297">
        <v>9.12195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8</v>
      </c>
      <c r="AB48" s="261">
        <v>0</v>
      </c>
      <c r="AC48" s="261">
        <v>3</v>
      </c>
      <c r="AZ48" s="261">
        <v>2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8</v>
      </c>
      <c r="CB48" s="292">
        <v>0</v>
      </c>
    </row>
    <row r="49" spans="1:80" x14ac:dyDescent="0.2">
      <c r="A49" s="302"/>
      <c r="B49" s="303" t="s">
        <v>101</v>
      </c>
      <c r="C49" s="304" t="s">
        <v>349</v>
      </c>
      <c r="D49" s="305"/>
      <c r="E49" s="306"/>
      <c r="F49" s="307"/>
      <c r="G49" s="308">
        <f>SUM(G31:G48)</f>
        <v>0</v>
      </c>
      <c r="H49" s="309"/>
      <c r="I49" s="310">
        <f>SUM(I31:I48)</f>
        <v>29.117844850000001</v>
      </c>
      <c r="J49" s="309"/>
      <c r="K49" s="310">
        <f>SUM(K31:K48)</f>
        <v>-9.12195</v>
      </c>
      <c r="O49" s="292">
        <v>4</v>
      </c>
      <c r="BA49" s="311">
        <f>SUM(BA31:BA48)</f>
        <v>0</v>
      </c>
      <c r="BB49" s="311">
        <f>SUM(BB31:BB48)</f>
        <v>0</v>
      </c>
      <c r="BC49" s="311">
        <f>SUM(BC31:BC48)</f>
        <v>0</v>
      </c>
      <c r="BD49" s="311">
        <f>SUM(BD31:BD48)</f>
        <v>0</v>
      </c>
      <c r="BE49" s="311">
        <f>SUM(BE31:BE48)</f>
        <v>0</v>
      </c>
    </row>
    <row r="50" spans="1:80" x14ac:dyDescent="0.2">
      <c r="A50" s="282" t="s">
        <v>97</v>
      </c>
      <c r="B50" s="283" t="s">
        <v>370</v>
      </c>
      <c r="C50" s="284" t="s">
        <v>371</v>
      </c>
      <c r="D50" s="285"/>
      <c r="E50" s="286"/>
      <c r="F50" s="286"/>
      <c r="G50" s="287"/>
      <c r="H50" s="288"/>
      <c r="I50" s="289"/>
      <c r="J50" s="290"/>
      <c r="K50" s="291"/>
      <c r="O50" s="292">
        <v>1</v>
      </c>
    </row>
    <row r="51" spans="1:80" ht="22.5" x14ac:dyDescent="0.2">
      <c r="A51" s="293">
        <v>34</v>
      </c>
      <c r="B51" s="294" t="s">
        <v>373</v>
      </c>
      <c r="C51" s="295" t="s">
        <v>374</v>
      </c>
      <c r="D51" s="296" t="s">
        <v>116</v>
      </c>
      <c r="E51" s="297">
        <v>775.39700000000005</v>
      </c>
      <c r="F51" s="297">
        <v>0</v>
      </c>
      <c r="G51" s="298">
        <f>E51*F51</f>
        <v>0</v>
      </c>
      <c r="H51" s="299">
        <v>3.1E-4</v>
      </c>
      <c r="I51" s="300">
        <f>E51*H51</f>
        <v>0.24037307000000002</v>
      </c>
      <c r="J51" s="299">
        <v>0</v>
      </c>
      <c r="K51" s="300">
        <f>E51*J51</f>
        <v>0</v>
      </c>
      <c r="O51" s="292">
        <v>2</v>
      </c>
      <c r="AA51" s="261">
        <v>1</v>
      </c>
      <c r="AB51" s="261">
        <v>0</v>
      </c>
      <c r="AC51" s="261">
        <v>0</v>
      </c>
      <c r="AZ51" s="261">
        <v>2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1</v>
      </c>
      <c r="CB51" s="292">
        <v>0</v>
      </c>
    </row>
    <row r="52" spans="1:80" x14ac:dyDescent="0.2">
      <c r="A52" s="293">
        <v>35</v>
      </c>
      <c r="B52" s="294" t="s">
        <v>375</v>
      </c>
      <c r="C52" s="295" t="s">
        <v>376</v>
      </c>
      <c r="D52" s="296" t="s">
        <v>116</v>
      </c>
      <c r="E52" s="297">
        <v>1631.029</v>
      </c>
      <c r="F52" s="297">
        <v>0</v>
      </c>
      <c r="G52" s="298">
        <f>E52*F52</f>
        <v>0</v>
      </c>
      <c r="H52" s="299">
        <v>1.16E-3</v>
      </c>
      <c r="I52" s="300">
        <f>E52*H52</f>
        <v>1.8919936399999999</v>
      </c>
      <c r="J52" s="299">
        <v>0</v>
      </c>
      <c r="K52" s="300">
        <f>E52*J52</f>
        <v>0</v>
      </c>
      <c r="O52" s="292">
        <v>2</v>
      </c>
      <c r="AA52" s="261">
        <v>1</v>
      </c>
      <c r="AB52" s="261">
        <v>7</v>
      </c>
      <c r="AC52" s="261">
        <v>7</v>
      </c>
      <c r="AZ52" s="261">
        <v>2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1</v>
      </c>
      <c r="CB52" s="292">
        <v>7</v>
      </c>
    </row>
    <row r="53" spans="1:80" ht="22.5" x14ac:dyDescent="0.2">
      <c r="A53" s="293">
        <v>36</v>
      </c>
      <c r="B53" s="294" t="s">
        <v>377</v>
      </c>
      <c r="C53" s="295" t="s">
        <v>378</v>
      </c>
      <c r="D53" s="296" t="s">
        <v>136</v>
      </c>
      <c r="E53" s="297">
        <v>139.554</v>
      </c>
      <c r="F53" s="297">
        <v>0</v>
      </c>
      <c r="G53" s="298">
        <f>E53*F53</f>
        <v>0</v>
      </c>
      <c r="H53" s="299">
        <v>4.0000000000000003E-5</v>
      </c>
      <c r="I53" s="300">
        <f>E53*H53</f>
        <v>5.5821600000000009E-3</v>
      </c>
      <c r="J53" s="299">
        <v>0</v>
      </c>
      <c r="K53" s="300">
        <f>E53*J53</f>
        <v>0</v>
      </c>
      <c r="O53" s="292">
        <v>2</v>
      </c>
      <c r="AA53" s="261">
        <v>1</v>
      </c>
      <c r="AB53" s="261">
        <v>7</v>
      </c>
      <c r="AC53" s="261">
        <v>7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7</v>
      </c>
    </row>
    <row r="54" spans="1:80" x14ac:dyDescent="0.2">
      <c r="A54" s="293">
        <v>37</v>
      </c>
      <c r="B54" s="294" t="s">
        <v>379</v>
      </c>
      <c r="C54" s="295" t="s">
        <v>380</v>
      </c>
      <c r="D54" s="296" t="s">
        <v>116</v>
      </c>
      <c r="E54" s="297">
        <v>1.925</v>
      </c>
      <c r="F54" s="297">
        <v>0</v>
      </c>
      <c r="G54" s="298">
        <f>E54*F54</f>
        <v>0</v>
      </c>
      <c r="H54" s="299">
        <v>4.2900000000000004E-3</v>
      </c>
      <c r="I54" s="300">
        <f>E54*H54</f>
        <v>8.2582500000000017E-3</v>
      </c>
      <c r="J54" s="299"/>
      <c r="K54" s="300">
        <f>E54*J54</f>
        <v>0</v>
      </c>
      <c r="O54" s="292">
        <v>2</v>
      </c>
      <c r="AA54" s="261">
        <v>12</v>
      </c>
      <c r="AB54" s="261">
        <v>0</v>
      </c>
      <c r="AC54" s="261">
        <v>68</v>
      </c>
      <c r="AZ54" s="261">
        <v>2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12</v>
      </c>
      <c r="CB54" s="292">
        <v>0</v>
      </c>
    </row>
    <row r="55" spans="1:80" ht="22.5" x14ac:dyDescent="0.2">
      <c r="A55" s="293">
        <v>38</v>
      </c>
      <c r="B55" s="294" t="s">
        <v>381</v>
      </c>
      <c r="C55" s="295" t="s">
        <v>382</v>
      </c>
      <c r="D55" s="296" t="s">
        <v>116</v>
      </c>
      <c r="E55" s="297">
        <v>852.93669999999997</v>
      </c>
      <c r="F55" s="297">
        <v>0</v>
      </c>
      <c r="G55" s="298">
        <f>E55*F55</f>
        <v>0</v>
      </c>
      <c r="H55" s="299">
        <v>7.7999999999999996E-3</v>
      </c>
      <c r="I55" s="300">
        <f>E55*H55</f>
        <v>6.6529062599999991</v>
      </c>
      <c r="J55" s="299"/>
      <c r="K55" s="300">
        <f>E55*J55</f>
        <v>0</v>
      </c>
      <c r="O55" s="292">
        <v>2</v>
      </c>
      <c r="AA55" s="261">
        <v>12</v>
      </c>
      <c r="AB55" s="261">
        <v>0</v>
      </c>
      <c r="AC55" s="261">
        <v>24</v>
      </c>
      <c r="AZ55" s="261">
        <v>2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12</v>
      </c>
      <c r="CB55" s="292">
        <v>0</v>
      </c>
    </row>
    <row r="56" spans="1:80" x14ac:dyDescent="0.2">
      <c r="A56" s="293">
        <v>39</v>
      </c>
      <c r="B56" s="294" t="s">
        <v>383</v>
      </c>
      <c r="C56" s="295" t="s">
        <v>384</v>
      </c>
      <c r="D56" s="296" t="s">
        <v>116</v>
      </c>
      <c r="E56" s="297">
        <v>61.143500000000003</v>
      </c>
      <c r="F56" s="297">
        <v>0</v>
      </c>
      <c r="G56" s="298">
        <f>E56*F56</f>
        <v>0</v>
      </c>
      <c r="H56" s="299">
        <v>2.14E-3</v>
      </c>
      <c r="I56" s="300">
        <f>E56*H56</f>
        <v>0.13084709</v>
      </c>
      <c r="J56" s="299"/>
      <c r="K56" s="300">
        <f>E56*J56</f>
        <v>0</v>
      </c>
      <c r="O56" s="292">
        <v>2</v>
      </c>
      <c r="AA56" s="261">
        <v>12</v>
      </c>
      <c r="AB56" s="261">
        <v>0</v>
      </c>
      <c r="AC56" s="261">
        <v>25</v>
      </c>
      <c r="AZ56" s="261">
        <v>2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12</v>
      </c>
      <c r="CB56" s="292">
        <v>0</v>
      </c>
    </row>
    <row r="57" spans="1:80" x14ac:dyDescent="0.2">
      <c r="A57" s="293">
        <v>40</v>
      </c>
      <c r="B57" s="294" t="s">
        <v>385</v>
      </c>
      <c r="C57" s="295" t="s">
        <v>386</v>
      </c>
      <c r="D57" s="296" t="s">
        <v>136</v>
      </c>
      <c r="E57" s="297">
        <v>153.5094</v>
      </c>
      <c r="F57" s="297">
        <v>0</v>
      </c>
      <c r="G57" s="298">
        <f>E57*F57</f>
        <v>0</v>
      </c>
      <c r="H57" s="299">
        <v>5.9999999999999995E-4</v>
      </c>
      <c r="I57" s="300">
        <f>E57*H57</f>
        <v>9.2105639999999989E-2</v>
      </c>
      <c r="J57" s="299"/>
      <c r="K57" s="300">
        <f>E57*J57</f>
        <v>0</v>
      </c>
      <c r="O57" s="292">
        <v>2</v>
      </c>
      <c r="AA57" s="261">
        <v>12</v>
      </c>
      <c r="AB57" s="261">
        <v>0</v>
      </c>
      <c r="AC57" s="261">
        <v>26</v>
      </c>
      <c r="AZ57" s="261">
        <v>2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12</v>
      </c>
      <c r="CB57" s="292">
        <v>0</v>
      </c>
    </row>
    <row r="58" spans="1:80" x14ac:dyDescent="0.2">
      <c r="A58" s="293">
        <v>41</v>
      </c>
      <c r="B58" s="294" t="s">
        <v>387</v>
      </c>
      <c r="C58" s="295" t="s">
        <v>388</v>
      </c>
      <c r="D58" s="296" t="s">
        <v>116</v>
      </c>
      <c r="E58" s="297">
        <v>852.93669999999997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/>
      <c r="K58" s="300">
        <f>E58*J58</f>
        <v>0</v>
      </c>
      <c r="O58" s="292">
        <v>2</v>
      </c>
      <c r="AA58" s="261">
        <v>12</v>
      </c>
      <c r="AB58" s="261">
        <v>1</v>
      </c>
      <c r="AC58" s="261">
        <v>56</v>
      </c>
      <c r="AZ58" s="261">
        <v>2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12</v>
      </c>
      <c r="CB58" s="292">
        <v>1</v>
      </c>
    </row>
    <row r="59" spans="1:80" x14ac:dyDescent="0.2">
      <c r="A59" s="293">
        <v>42</v>
      </c>
      <c r="B59" s="294" t="s">
        <v>389</v>
      </c>
      <c r="C59" s="295" t="s">
        <v>390</v>
      </c>
      <c r="D59" s="296" t="s">
        <v>116</v>
      </c>
      <c r="E59" s="297">
        <v>25.19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/>
      <c r="K59" s="300">
        <f>E59*J59</f>
        <v>0</v>
      </c>
      <c r="O59" s="292">
        <v>2</v>
      </c>
      <c r="AA59" s="261">
        <v>12</v>
      </c>
      <c r="AB59" s="261">
        <v>1</v>
      </c>
      <c r="AC59" s="261">
        <v>63</v>
      </c>
      <c r="AZ59" s="261">
        <v>2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12</v>
      </c>
      <c r="CB59" s="292">
        <v>1</v>
      </c>
    </row>
    <row r="60" spans="1:80" x14ac:dyDescent="0.2">
      <c r="A60" s="293">
        <v>43</v>
      </c>
      <c r="B60" s="294" t="s">
        <v>391</v>
      </c>
      <c r="C60" s="295" t="s">
        <v>392</v>
      </c>
      <c r="D60" s="296" t="s">
        <v>116</v>
      </c>
      <c r="E60" s="297">
        <v>852.93669999999997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12</v>
      </c>
      <c r="AB60" s="261">
        <v>1</v>
      </c>
      <c r="AC60" s="261">
        <v>130</v>
      </c>
      <c r="AZ60" s="261">
        <v>2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12</v>
      </c>
      <c r="CB60" s="292">
        <v>1</v>
      </c>
    </row>
    <row r="61" spans="1:80" x14ac:dyDescent="0.2">
      <c r="A61" s="293">
        <v>44</v>
      </c>
      <c r="B61" s="294" t="s">
        <v>393</v>
      </c>
      <c r="C61" s="295" t="s">
        <v>394</v>
      </c>
      <c r="D61" s="296" t="s">
        <v>12</v>
      </c>
      <c r="E61" s="297"/>
      <c r="F61" s="297">
        <v>0</v>
      </c>
      <c r="G61" s="298">
        <f>E61*F61</f>
        <v>0</v>
      </c>
      <c r="H61" s="299">
        <v>0</v>
      </c>
      <c r="I61" s="300">
        <f>E61*H61</f>
        <v>0</v>
      </c>
      <c r="J61" s="299"/>
      <c r="K61" s="300">
        <f>E61*J61</f>
        <v>0</v>
      </c>
      <c r="O61" s="292">
        <v>2</v>
      </c>
      <c r="AA61" s="261">
        <v>7</v>
      </c>
      <c r="AB61" s="261">
        <v>1002</v>
      </c>
      <c r="AC61" s="261">
        <v>5</v>
      </c>
      <c r="AZ61" s="261">
        <v>2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7</v>
      </c>
      <c r="CB61" s="292">
        <v>1002</v>
      </c>
    </row>
    <row r="62" spans="1:80" x14ac:dyDescent="0.2">
      <c r="A62" s="302"/>
      <c r="B62" s="303" t="s">
        <v>101</v>
      </c>
      <c r="C62" s="304" t="s">
        <v>372</v>
      </c>
      <c r="D62" s="305"/>
      <c r="E62" s="306"/>
      <c r="F62" s="307"/>
      <c r="G62" s="308">
        <f>SUM(G50:G61)</f>
        <v>0</v>
      </c>
      <c r="H62" s="309"/>
      <c r="I62" s="310">
        <f>SUM(I50:I61)</f>
        <v>9.0220661099999973</v>
      </c>
      <c r="J62" s="309"/>
      <c r="K62" s="310">
        <f>SUM(K50:K61)</f>
        <v>0</v>
      </c>
      <c r="O62" s="292">
        <v>4</v>
      </c>
      <c r="BA62" s="311">
        <f>SUM(BA50:BA61)</f>
        <v>0</v>
      </c>
      <c r="BB62" s="311">
        <f>SUM(BB50:BB61)</f>
        <v>0</v>
      </c>
      <c r="BC62" s="311">
        <f>SUM(BC50:BC61)</f>
        <v>0</v>
      </c>
      <c r="BD62" s="311">
        <f>SUM(BD50:BD61)</f>
        <v>0</v>
      </c>
      <c r="BE62" s="311">
        <f>SUM(BE50:BE61)</f>
        <v>0</v>
      </c>
    </row>
    <row r="63" spans="1:80" x14ac:dyDescent="0.2">
      <c r="A63" s="282" t="s">
        <v>97</v>
      </c>
      <c r="B63" s="283" t="s">
        <v>395</v>
      </c>
      <c r="C63" s="284" t="s">
        <v>396</v>
      </c>
      <c r="D63" s="285"/>
      <c r="E63" s="286"/>
      <c r="F63" s="286"/>
      <c r="G63" s="287"/>
      <c r="H63" s="288"/>
      <c r="I63" s="289"/>
      <c r="J63" s="290"/>
      <c r="K63" s="291"/>
      <c r="O63" s="292">
        <v>1</v>
      </c>
    </row>
    <row r="64" spans="1:80" x14ac:dyDescent="0.2">
      <c r="A64" s="293">
        <v>45</v>
      </c>
      <c r="B64" s="294" t="s">
        <v>398</v>
      </c>
      <c r="C64" s="295" t="s">
        <v>399</v>
      </c>
      <c r="D64" s="296" t="s">
        <v>136</v>
      </c>
      <c r="E64" s="297">
        <v>4.55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>
        <v>-1.4919999999999999E-2</v>
      </c>
      <c r="K64" s="300">
        <f>E64*J64</f>
        <v>-6.7885999999999988E-2</v>
      </c>
      <c r="O64" s="292">
        <v>2</v>
      </c>
      <c r="AA64" s="261">
        <v>1</v>
      </c>
      <c r="AB64" s="261">
        <v>0</v>
      </c>
      <c r="AC64" s="261">
        <v>0</v>
      </c>
      <c r="AZ64" s="261">
        <v>2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1</v>
      </c>
      <c r="CB64" s="292">
        <v>0</v>
      </c>
    </row>
    <row r="65" spans="1:80" x14ac:dyDescent="0.2">
      <c r="A65" s="293">
        <v>46</v>
      </c>
      <c r="B65" s="294" t="s">
        <v>400</v>
      </c>
      <c r="C65" s="295" t="s">
        <v>401</v>
      </c>
      <c r="D65" s="296" t="s">
        <v>212</v>
      </c>
      <c r="E65" s="297">
        <v>8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>
        <v>-2.0109999999999999E-2</v>
      </c>
      <c r="K65" s="300">
        <f>E65*J65</f>
        <v>-0.16088</v>
      </c>
      <c r="O65" s="292">
        <v>2</v>
      </c>
      <c r="AA65" s="261">
        <v>1</v>
      </c>
      <c r="AB65" s="261">
        <v>7</v>
      </c>
      <c r="AC65" s="261">
        <v>7</v>
      </c>
      <c r="AZ65" s="261">
        <v>2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1</v>
      </c>
      <c r="CB65" s="292">
        <v>7</v>
      </c>
    </row>
    <row r="66" spans="1:80" x14ac:dyDescent="0.2">
      <c r="A66" s="293">
        <v>47</v>
      </c>
      <c r="B66" s="294" t="s">
        <v>402</v>
      </c>
      <c r="C66" s="295" t="s">
        <v>403</v>
      </c>
      <c r="D66" s="296" t="s">
        <v>212</v>
      </c>
      <c r="E66" s="297">
        <v>8</v>
      </c>
      <c r="F66" s="297">
        <v>0</v>
      </c>
      <c r="G66" s="298">
        <f>E66*F66</f>
        <v>0</v>
      </c>
      <c r="H66" s="299">
        <v>1.4E-3</v>
      </c>
      <c r="I66" s="300">
        <f>E66*H66</f>
        <v>1.12E-2</v>
      </c>
      <c r="J66" s="299">
        <v>0</v>
      </c>
      <c r="K66" s="300">
        <f>E66*J66</f>
        <v>0</v>
      </c>
      <c r="O66" s="292">
        <v>2</v>
      </c>
      <c r="AA66" s="261">
        <v>1</v>
      </c>
      <c r="AB66" s="261">
        <v>7</v>
      </c>
      <c r="AC66" s="261">
        <v>7</v>
      </c>
      <c r="AZ66" s="261">
        <v>2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1</v>
      </c>
      <c r="CB66" s="292">
        <v>7</v>
      </c>
    </row>
    <row r="67" spans="1:80" x14ac:dyDescent="0.2">
      <c r="A67" s="293">
        <v>48</v>
      </c>
      <c r="B67" s="294" t="s">
        <v>404</v>
      </c>
      <c r="C67" s="295" t="s">
        <v>405</v>
      </c>
      <c r="D67" s="296" t="s">
        <v>100</v>
      </c>
      <c r="E67" s="297">
        <v>8</v>
      </c>
      <c r="F67" s="297">
        <v>0</v>
      </c>
      <c r="G67" s="298">
        <f>E67*F67</f>
        <v>0</v>
      </c>
      <c r="H67" s="299">
        <v>0</v>
      </c>
      <c r="I67" s="300">
        <f>E67*H67</f>
        <v>0</v>
      </c>
      <c r="J67" s="299"/>
      <c r="K67" s="300">
        <f>E67*J67</f>
        <v>0</v>
      </c>
      <c r="O67" s="292">
        <v>2</v>
      </c>
      <c r="AA67" s="261">
        <v>12</v>
      </c>
      <c r="AB67" s="261">
        <v>0</v>
      </c>
      <c r="AC67" s="261">
        <v>28</v>
      </c>
      <c r="AZ67" s="261">
        <v>2</v>
      </c>
      <c r="BA67" s="261">
        <f>IF(AZ67=1,G67,0)</f>
        <v>0</v>
      </c>
      <c r="BB67" s="261">
        <f>IF(AZ67=2,G67,0)</f>
        <v>0</v>
      </c>
      <c r="BC67" s="261">
        <f>IF(AZ67=3,G67,0)</f>
        <v>0</v>
      </c>
      <c r="BD67" s="261">
        <f>IF(AZ67=4,G67,0)</f>
        <v>0</v>
      </c>
      <c r="BE67" s="261">
        <f>IF(AZ67=5,G67,0)</f>
        <v>0</v>
      </c>
      <c r="CA67" s="292">
        <v>12</v>
      </c>
      <c r="CB67" s="292">
        <v>0</v>
      </c>
    </row>
    <row r="68" spans="1:80" x14ac:dyDescent="0.2">
      <c r="A68" s="293">
        <v>49</v>
      </c>
      <c r="B68" s="294" t="s">
        <v>406</v>
      </c>
      <c r="C68" s="295" t="s">
        <v>407</v>
      </c>
      <c r="D68" s="296" t="s">
        <v>12</v>
      </c>
      <c r="E68" s="297"/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/>
      <c r="K68" s="300">
        <f>E68*J68</f>
        <v>0</v>
      </c>
      <c r="O68" s="292">
        <v>2</v>
      </c>
      <c r="AA68" s="261">
        <v>7</v>
      </c>
      <c r="AB68" s="261">
        <v>1002</v>
      </c>
      <c r="AC68" s="261">
        <v>5</v>
      </c>
      <c r="AZ68" s="261">
        <v>2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7</v>
      </c>
      <c r="CB68" s="292">
        <v>1002</v>
      </c>
    </row>
    <row r="69" spans="1:80" x14ac:dyDescent="0.2">
      <c r="A69" s="293">
        <v>50</v>
      </c>
      <c r="B69" s="294" t="s">
        <v>224</v>
      </c>
      <c r="C69" s="295" t="s">
        <v>225</v>
      </c>
      <c r="D69" s="296" t="s">
        <v>226</v>
      </c>
      <c r="E69" s="297">
        <v>0.228766</v>
      </c>
      <c r="F69" s="297">
        <v>0</v>
      </c>
      <c r="G69" s="298">
        <f>E69*F69</f>
        <v>0</v>
      </c>
      <c r="H69" s="299">
        <v>0</v>
      </c>
      <c r="I69" s="300">
        <f>E69*H69</f>
        <v>0</v>
      </c>
      <c r="J69" s="299"/>
      <c r="K69" s="300">
        <f>E69*J69</f>
        <v>0</v>
      </c>
      <c r="O69" s="292">
        <v>2</v>
      </c>
      <c r="AA69" s="261">
        <v>8</v>
      </c>
      <c r="AB69" s="261">
        <v>0</v>
      </c>
      <c r="AC69" s="261">
        <v>3</v>
      </c>
      <c r="AZ69" s="261">
        <v>2</v>
      </c>
      <c r="BA69" s="261">
        <f>IF(AZ69=1,G69,0)</f>
        <v>0</v>
      </c>
      <c r="BB69" s="261">
        <f>IF(AZ69=2,G69,0)</f>
        <v>0</v>
      </c>
      <c r="BC69" s="261">
        <f>IF(AZ69=3,G69,0)</f>
        <v>0</v>
      </c>
      <c r="BD69" s="261">
        <f>IF(AZ69=4,G69,0)</f>
        <v>0</v>
      </c>
      <c r="BE69" s="261">
        <f>IF(AZ69=5,G69,0)</f>
        <v>0</v>
      </c>
      <c r="CA69" s="292">
        <v>8</v>
      </c>
      <c r="CB69" s="292">
        <v>0</v>
      </c>
    </row>
    <row r="70" spans="1:80" x14ac:dyDescent="0.2">
      <c r="A70" s="293">
        <v>51</v>
      </c>
      <c r="B70" s="294" t="s">
        <v>536</v>
      </c>
      <c r="C70" s="295" t="s">
        <v>537</v>
      </c>
      <c r="D70" s="296" t="s">
        <v>226</v>
      </c>
      <c r="E70" s="297">
        <v>0.228766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/>
      <c r="K70" s="300">
        <f>E70*J70</f>
        <v>0</v>
      </c>
      <c r="O70" s="292">
        <v>2</v>
      </c>
      <c r="AA70" s="261">
        <v>8</v>
      </c>
      <c r="AB70" s="261">
        <v>0</v>
      </c>
      <c r="AC70" s="261">
        <v>3</v>
      </c>
      <c r="AZ70" s="261">
        <v>2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8</v>
      </c>
      <c r="CB70" s="292">
        <v>0</v>
      </c>
    </row>
    <row r="71" spans="1:80" x14ac:dyDescent="0.2">
      <c r="A71" s="293">
        <v>52</v>
      </c>
      <c r="B71" s="294" t="s">
        <v>227</v>
      </c>
      <c r="C71" s="295" t="s">
        <v>228</v>
      </c>
      <c r="D71" s="296" t="s">
        <v>226</v>
      </c>
      <c r="E71" s="297">
        <v>0.228766</v>
      </c>
      <c r="F71" s="297">
        <v>0</v>
      </c>
      <c r="G71" s="298">
        <f>E71*F71</f>
        <v>0</v>
      </c>
      <c r="H71" s="299">
        <v>0</v>
      </c>
      <c r="I71" s="300">
        <f>E71*H71</f>
        <v>0</v>
      </c>
      <c r="J71" s="299"/>
      <c r="K71" s="300">
        <f>E71*J71</f>
        <v>0</v>
      </c>
      <c r="O71" s="292">
        <v>2</v>
      </c>
      <c r="AA71" s="261">
        <v>8</v>
      </c>
      <c r="AB71" s="261">
        <v>1</v>
      </c>
      <c r="AC71" s="261">
        <v>3</v>
      </c>
      <c r="AZ71" s="261">
        <v>2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8</v>
      </c>
      <c r="CB71" s="292">
        <v>1</v>
      </c>
    </row>
    <row r="72" spans="1:80" x14ac:dyDescent="0.2">
      <c r="A72" s="293">
        <v>53</v>
      </c>
      <c r="B72" s="294" t="s">
        <v>229</v>
      </c>
      <c r="C72" s="295" t="s">
        <v>230</v>
      </c>
      <c r="D72" s="296" t="s">
        <v>226</v>
      </c>
      <c r="E72" s="297">
        <v>2.2876599999999998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/>
      <c r="K72" s="300">
        <f>E72*J72</f>
        <v>0</v>
      </c>
      <c r="O72" s="292">
        <v>2</v>
      </c>
      <c r="AA72" s="261">
        <v>8</v>
      </c>
      <c r="AB72" s="261">
        <v>1</v>
      </c>
      <c r="AC72" s="261">
        <v>3</v>
      </c>
      <c r="AZ72" s="261">
        <v>2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8</v>
      </c>
      <c r="CB72" s="292">
        <v>1</v>
      </c>
    </row>
    <row r="73" spans="1:80" x14ac:dyDescent="0.2">
      <c r="A73" s="293">
        <v>54</v>
      </c>
      <c r="B73" s="294" t="s">
        <v>231</v>
      </c>
      <c r="C73" s="295" t="s">
        <v>232</v>
      </c>
      <c r="D73" s="296" t="s">
        <v>226</v>
      </c>
      <c r="E73" s="297">
        <v>0.228766</v>
      </c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/>
      <c r="K73" s="300">
        <f>E73*J73</f>
        <v>0</v>
      </c>
      <c r="O73" s="292">
        <v>2</v>
      </c>
      <c r="AA73" s="261">
        <v>8</v>
      </c>
      <c r="AB73" s="261">
        <v>1</v>
      </c>
      <c r="AC73" s="261">
        <v>3</v>
      </c>
      <c r="AZ73" s="261">
        <v>2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8</v>
      </c>
      <c r="CB73" s="292">
        <v>1</v>
      </c>
    </row>
    <row r="74" spans="1:80" x14ac:dyDescent="0.2">
      <c r="A74" s="293">
        <v>55</v>
      </c>
      <c r="B74" s="294" t="s">
        <v>233</v>
      </c>
      <c r="C74" s="295" t="s">
        <v>234</v>
      </c>
      <c r="D74" s="296" t="s">
        <v>226</v>
      </c>
      <c r="E74" s="297">
        <v>0.68629799999999996</v>
      </c>
      <c r="F74" s="297">
        <v>0</v>
      </c>
      <c r="G74" s="298">
        <f>E74*F74</f>
        <v>0</v>
      </c>
      <c r="H74" s="299">
        <v>0</v>
      </c>
      <c r="I74" s="300">
        <f>E74*H74</f>
        <v>0</v>
      </c>
      <c r="J74" s="299"/>
      <c r="K74" s="300">
        <f>E74*J74</f>
        <v>0</v>
      </c>
      <c r="O74" s="292">
        <v>2</v>
      </c>
      <c r="AA74" s="261">
        <v>8</v>
      </c>
      <c r="AB74" s="261">
        <v>1</v>
      </c>
      <c r="AC74" s="261">
        <v>3</v>
      </c>
      <c r="AZ74" s="261">
        <v>2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8</v>
      </c>
      <c r="CB74" s="292">
        <v>1</v>
      </c>
    </row>
    <row r="75" spans="1:80" x14ac:dyDescent="0.2">
      <c r="A75" s="293">
        <v>56</v>
      </c>
      <c r="B75" s="294" t="s">
        <v>235</v>
      </c>
      <c r="C75" s="295" t="s">
        <v>236</v>
      </c>
      <c r="D75" s="296" t="s">
        <v>226</v>
      </c>
      <c r="E75" s="297">
        <v>0.228766</v>
      </c>
      <c r="F75" s="297">
        <v>0</v>
      </c>
      <c r="G75" s="298">
        <f>E75*F75</f>
        <v>0</v>
      </c>
      <c r="H75" s="299">
        <v>0</v>
      </c>
      <c r="I75" s="300">
        <f>E75*H75</f>
        <v>0</v>
      </c>
      <c r="J75" s="299"/>
      <c r="K75" s="300">
        <f>E75*J75</f>
        <v>0</v>
      </c>
      <c r="O75" s="292">
        <v>2</v>
      </c>
      <c r="AA75" s="261">
        <v>8</v>
      </c>
      <c r="AB75" s="261">
        <v>0</v>
      </c>
      <c r="AC75" s="261">
        <v>3</v>
      </c>
      <c r="AZ75" s="261">
        <v>2</v>
      </c>
      <c r="BA75" s="261">
        <f>IF(AZ75=1,G75,0)</f>
        <v>0</v>
      </c>
      <c r="BB75" s="261">
        <f>IF(AZ75=2,G75,0)</f>
        <v>0</v>
      </c>
      <c r="BC75" s="261">
        <f>IF(AZ75=3,G75,0)</f>
        <v>0</v>
      </c>
      <c r="BD75" s="261">
        <f>IF(AZ75=4,G75,0)</f>
        <v>0</v>
      </c>
      <c r="BE75" s="261">
        <f>IF(AZ75=5,G75,0)</f>
        <v>0</v>
      </c>
      <c r="CA75" s="292">
        <v>8</v>
      </c>
      <c r="CB75" s="292">
        <v>0</v>
      </c>
    </row>
    <row r="76" spans="1:80" x14ac:dyDescent="0.2">
      <c r="A76" s="302"/>
      <c r="B76" s="303" t="s">
        <v>101</v>
      </c>
      <c r="C76" s="304" t="s">
        <v>397</v>
      </c>
      <c r="D76" s="305"/>
      <c r="E76" s="306"/>
      <c r="F76" s="307"/>
      <c r="G76" s="308">
        <f>SUM(G63:G75)</f>
        <v>0</v>
      </c>
      <c r="H76" s="309"/>
      <c r="I76" s="310">
        <f>SUM(I63:I75)</f>
        <v>1.12E-2</v>
      </c>
      <c r="J76" s="309"/>
      <c r="K76" s="310">
        <f>SUM(K63:K75)</f>
        <v>-0.22876599999999997</v>
      </c>
      <c r="O76" s="292">
        <v>4</v>
      </c>
      <c r="BA76" s="311">
        <f>SUM(BA63:BA75)</f>
        <v>0</v>
      </c>
      <c r="BB76" s="311">
        <f>SUM(BB63:BB75)</f>
        <v>0</v>
      </c>
      <c r="BC76" s="311">
        <f>SUM(BC63:BC75)</f>
        <v>0</v>
      </c>
      <c r="BD76" s="311">
        <f>SUM(BD63:BD75)</f>
        <v>0</v>
      </c>
      <c r="BE76" s="311">
        <f>SUM(BE63:BE75)</f>
        <v>0</v>
      </c>
    </row>
    <row r="77" spans="1:80" x14ac:dyDescent="0.2">
      <c r="A77" s="282" t="s">
        <v>97</v>
      </c>
      <c r="B77" s="283" t="s">
        <v>408</v>
      </c>
      <c r="C77" s="284" t="s">
        <v>409</v>
      </c>
      <c r="D77" s="285"/>
      <c r="E77" s="286"/>
      <c r="F77" s="286"/>
      <c r="G77" s="287"/>
      <c r="H77" s="288"/>
      <c r="I77" s="289"/>
      <c r="J77" s="290"/>
      <c r="K77" s="291"/>
      <c r="O77" s="292">
        <v>1</v>
      </c>
    </row>
    <row r="78" spans="1:80" x14ac:dyDescent="0.2">
      <c r="A78" s="293">
        <v>57</v>
      </c>
      <c r="B78" s="294" t="s">
        <v>411</v>
      </c>
      <c r="C78" s="295" t="s">
        <v>412</v>
      </c>
      <c r="D78" s="296" t="s">
        <v>136</v>
      </c>
      <c r="E78" s="297">
        <v>2224.44</v>
      </c>
      <c r="F78" s="297">
        <v>0</v>
      </c>
      <c r="G78" s="298">
        <f>E78*F78</f>
        <v>0</v>
      </c>
      <c r="H78" s="299">
        <v>0</v>
      </c>
      <c r="I78" s="300">
        <f>E78*H78</f>
        <v>0</v>
      </c>
      <c r="J78" s="299">
        <v>-1.4E-2</v>
      </c>
      <c r="K78" s="300">
        <f>E78*J78</f>
        <v>-31.142160000000001</v>
      </c>
      <c r="O78" s="292">
        <v>2</v>
      </c>
      <c r="AA78" s="261">
        <v>1</v>
      </c>
      <c r="AB78" s="261">
        <v>7</v>
      </c>
      <c r="AC78" s="261">
        <v>7</v>
      </c>
      <c r="AZ78" s="261">
        <v>2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1</v>
      </c>
      <c r="CB78" s="292">
        <v>7</v>
      </c>
    </row>
    <row r="79" spans="1:80" x14ac:dyDescent="0.2">
      <c r="A79" s="293">
        <v>58</v>
      </c>
      <c r="B79" s="294" t="s">
        <v>413</v>
      </c>
      <c r="C79" s="295" t="s">
        <v>414</v>
      </c>
      <c r="D79" s="296" t="s">
        <v>116</v>
      </c>
      <c r="E79" s="297">
        <v>871.31700000000001</v>
      </c>
      <c r="F79" s="297">
        <v>0</v>
      </c>
      <c r="G79" s="298">
        <f>E79*F79</f>
        <v>0</v>
      </c>
      <c r="H79" s="299">
        <v>0</v>
      </c>
      <c r="I79" s="300">
        <f>E79*H79</f>
        <v>0</v>
      </c>
      <c r="J79" s="299">
        <v>-1.4999999999999999E-2</v>
      </c>
      <c r="K79" s="300">
        <f>E79*J79</f>
        <v>-13.069754999999999</v>
      </c>
      <c r="O79" s="292">
        <v>2</v>
      </c>
      <c r="AA79" s="261">
        <v>1</v>
      </c>
      <c r="AB79" s="261">
        <v>7</v>
      </c>
      <c r="AC79" s="261">
        <v>7</v>
      </c>
      <c r="AZ79" s="261">
        <v>2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1</v>
      </c>
      <c r="CB79" s="292">
        <v>7</v>
      </c>
    </row>
    <row r="80" spans="1:80" x14ac:dyDescent="0.2">
      <c r="A80" s="293">
        <v>59</v>
      </c>
      <c r="B80" s="294" t="s">
        <v>415</v>
      </c>
      <c r="C80" s="295" t="s">
        <v>416</v>
      </c>
      <c r="D80" s="296" t="s">
        <v>116</v>
      </c>
      <c r="E80" s="297">
        <v>113.33880000000001</v>
      </c>
      <c r="F80" s="297">
        <v>0</v>
      </c>
      <c r="G80" s="298">
        <f>E80*F80</f>
        <v>0</v>
      </c>
      <c r="H80" s="299">
        <v>8.0000000000000007E-5</v>
      </c>
      <c r="I80" s="300">
        <f>E80*H80</f>
        <v>9.0671040000000012E-3</v>
      </c>
      <c r="J80" s="299">
        <v>0</v>
      </c>
      <c r="K80" s="300">
        <f>E80*J80</f>
        <v>0</v>
      </c>
      <c r="O80" s="292">
        <v>2</v>
      </c>
      <c r="AA80" s="261">
        <v>1</v>
      </c>
      <c r="AB80" s="261">
        <v>7</v>
      </c>
      <c r="AC80" s="261">
        <v>7</v>
      </c>
      <c r="AZ80" s="261">
        <v>2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1</v>
      </c>
      <c r="CB80" s="292">
        <v>7</v>
      </c>
    </row>
    <row r="81" spans="1:80" x14ac:dyDescent="0.2">
      <c r="A81" s="293">
        <v>60</v>
      </c>
      <c r="B81" s="294" t="s">
        <v>417</v>
      </c>
      <c r="C81" s="295" t="s">
        <v>418</v>
      </c>
      <c r="D81" s="296" t="s">
        <v>116</v>
      </c>
      <c r="E81" s="297">
        <v>124.67270000000001</v>
      </c>
      <c r="F81" s="297">
        <v>0</v>
      </c>
      <c r="G81" s="298">
        <f>E81*F81</f>
        <v>0</v>
      </c>
      <c r="H81" s="299">
        <v>1.2999999999999999E-2</v>
      </c>
      <c r="I81" s="300">
        <f>E81*H81</f>
        <v>1.6207450999999999</v>
      </c>
      <c r="J81" s="299"/>
      <c r="K81" s="300">
        <f>E81*J81</f>
        <v>0</v>
      </c>
      <c r="O81" s="292">
        <v>2</v>
      </c>
      <c r="AA81" s="261">
        <v>3</v>
      </c>
      <c r="AB81" s="261">
        <v>7</v>
      </c>
      <c r="AC81" s="261">
        <v>60725016</v>
      </c>
      <c r="AZ81" s="261">
        <v>2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3</v>
      </c>
      <c r="CB81" s="292">
        <v>7</v>
      </c>
    </row>
    <row r="82" spans="1:80" x14ac:dyDescent="0.2">
      <c r="A82" s="293">
        <v>61</v>
      </c>
      <c r="B82" s="294" t="s">
        <v>419</v>
      </c>
      <c r="C82" s="295" t="s">
        <v>420</v>
      </c>
      <c r="D82" s="296" t="s">
        <v>12</v>
      </c>
      <c r="E82" s="297"/>
      <c r="F82" s="297">
        <v>0</v>
      </c>
      <c r="G82" s="298">
        <f>E82*F82</f>
        <v>0</v>
      </c>
      <c r="H82" s="299">
        <v>0</v>
      </c>
      <c r="I82" s="300">
        <f>E82*H82</f>
        <v>0</v>
      </c>
      <c r="J82" s="299"/>
      <c r="K82" s="300">
        <f>E82*J82</f>
        <v>0</v>
      </c>
      <c r="O82" s="292">
        <v>2</v>
      </c>
      <c r="AA82" s="261">
        <v>7</v>
      </c>
      <c r="AB82" s="261">
        <v>1002</v>
      </c>
      <c r="AC82" s="261">
        <v>5</v>
      </c>
      <c r="AZ82" s="261">
        <v>2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7</v>
      </c>
      <c r="CB82" s="292">
        <v>1002</v>
      </c>
    </row>
    <row r="83" spans="1:80" x14ac:dyDescent="0.2">
      <c r="A83" s="293">
        <v>62</v>
      </c>
      <c r="B83" s="294" t="s">
        <v>224</v>
      </c>
      <c r="C83" s="295" t="s">
        <v>225</v>
      </c>
      <c r="D83" s="296" t="s">
        <v>226</v>
      </c>
      <c r="E83" s="297">
        <v>44.211914999999998</v>
      </c>
      <c r="F83" s="297">
        <v>0</v>
      </c>
      <c r="G83" s="298">
        <f>E83*F83</f>
        <v>0</v>
      </c>
      <c r="H83" s="299">
        <v>0</v>
      </c>
      <c r="I83" s="300">
        <f>E83*H83</f>
        <v>0</v>
      </c>
      <c r="J83" s="299"/>
      <c r="K83" s="300">
        <f>E83*J83</f>
        <v>0</v>
      </c>
      <c r="O83" s="292">
        <v>2</v>
      </c>
      <c r="AA83" s="261">
        <v>8</v>
      </c>
      <c r="AB83" s="261">
        <v>0</v>
      </c>
      <c r="AC83" s="261">
        <v>3</v>
      </c>
      <c r="AZ83" s="261">
        <v>2</v>
      </c>
      <c r="BA83" s="261">
        <f>IF(AZ83=1,G83,0)</f>
        <v>0</v>
      </c>
      <c r="BB83" s="261">
        <f>IF(AZ83=2,G83,0)</f>
        <v>0</v>
      </c>
      <c r="BC83" s="261">
        <f>IF(AZ83=3,G83,0)</f>
        <v>0</v>
      </c>
      <c r="BD83" s="261">
        <f>IF(AZ83=4,G83,0)</f>
        <v>0</v>
      </c>
      <c r="BE83" s="261">
        <f>IF(AZ83=5,G83,0)</f>
        <v>0</v>
      </c>
      <c r="CA83" s="292">
        <v>8</v>
      </c>
      <c r="CB83" s="292">
        <v>0</v>
      </c>
    </row>
    <row r="84" spans="1:80" x14ac:dyDescent="0.2">
      <c r="A84" s="293">
        <v>63</v>
      </c>
      <c r="B84" s="294" t="s">
        <v>536</v>
      </c>
      <c r="C84" s="295" t="s">
        <v>537</v>
      </c>
      <c r="D84" s="296" t="s">
        <v>226</v>
      </c>
      <c r="E84" s="297">
        <v>44.211914999999998</v>
      </c>
      <c r="F84" s="297">
        <v>0</v>
      </c>
      <c r="G84" s="298">
        <f>E84*F84</f>
        <v>0</v>
      </c>
      <c r="H84" s="299">
        <v>0</v>
      </c>
      <c r="I84" s="300">
        <f>E84*H84</f>
        <v>0</v>
      </c>
      <c r="J84" s="299"/>
      <c r="K84" s="300">
        <f>E84*J84</f>
        <v>0</v>
      </c>
      <c r="O84" s="292">
        <v>2</v>
      </c>
      <c r="AA84" s="261">
        <v>8</v>
      </c>
      <c r="AB84" s="261">
        <v>0</v>
      </c>
      <c r="AC84" s="261">
        <v>3</v>
      </c>
      <c r="AZ84" s="261">
        <v>2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8</v>
      </c>
      <c r="CB84" s="292">
        <v>0</v>
      </c>
    </row>
    <row r="85" spans="1:80" x14ac:dyDescent="0.2">
      <c r="A85" s="293">
        <v>64</v>
      </c>
      <c r="B85" s="294" t="s">
        <v>227</v>
      </c>
      <c r="C85" s="295" t="s">
        <v>228</v>
      </c>
      <c r="D85" s="296" t="s">
        <v>226</v>
      </c>
      <c r="E85" s="297">
        <v>44.211914999999998</v>
      </c>
      <c r="F85" s="297">
        <v>0</v>
      </c>
      <c r="G85" s="298">
        <f>E85*F85</f>
        <v>0</v>
      </c>
      <c r="H85" s="299">
        <v>0</v>
      </c>
      <c r="I85" s="300">
        <f>E85*H85</f>
        <v>0</v>
      </c>
      <c r="J85" s="299"/>
      <c r="K85" s="300">
        <f>E85*J85</f>
        <v>0</v>
      </c>
      <c r="O85" s="292">
        <v>2</v>
      </c>
      <c r="AA85" s="261">
        <v>8</v>
      </c>
      <c r="AB85" s="261">
        <v>1</v>
      </c>
      <c r="AC85" s="261">
        <v>3</v>
      </c>
      <c r="AZ85" s="261">
        <v>2</v>
      </c>
      <c r="BA85" s="261">
        <f>IF(AZ85=1,G85,0)</f>
        <v>0</v>
      </c>
      <c r="BB85" s="261">
        <f>IF(AZ85=2,G85,0)</f>
        <v>0</v>
      </c>
      <c r="BC85" s="261">
        <f>IF(AZ85=3,G85,0)</f>
        <v>0</v>
      </c>
      <c r="BD85" s="261">
        <f>IF(AZ85=4,G85,0)</f>
        <v>0</v>
      </c>
      <c r="BE85" s="261">
        <f>IF(AZ85=5,G85,0)</f>
        <v>0</v>
      </c>
      <c r="CA85" s="292">
        <v>8</v>
      </c>
      <c r="CB85" s="292">
        <v>1</v>
      </c>
    </row>
    <row r="86" spans="1:80" x14ac:dyDescent="0.2">
      <c r="A86" s="293">
        <v>65</v>
      </c>
      <c r="B86" s="294" t="s">
        <v>229</v>
      </c>
      <c r="C86" s="295" t="s">
        <v>230</v>
      </c>
      <c r="D86" s="296" t="s">
        <v>226</v>
      </c>
      <c r="E86" s="297">
        <v>442.11914999999999</v>
      </c>
      <c r="F86" s="297">
        <v>0</v>
      </c>
      <c r="G86" s="298">
        <f>E86*F86</f>
        <v>0</v>
      </c>
      <c r="H86" s="299">
        <v>0</v>
      </c>
      <c r="I86" s="300">
        <f>E86*H86</f>
        <v>0</v>
      </c>
      <c r="J86" s="299"/>
      <c r="K86" s="300">
        <f>E86*J86</f>
        <v>0</v>
      </c>
      <c r="O86" s="292">
        <v>2</v>
      </c>
      <c r="AA86" s="261">
        <v>8</v>
      </c>
      <c r="AB86" s="261">
        <v>1</v>
      </c>
      <c r="AC86" s="261">
        <v>3</v>
      </c>
      <c r="AZ86" s="261">
        <v>2</v>
      </c>
      <c r="BA86" s="261">
        <f>IF(AZ86=1,G86,0)</f>
        <v>0</v>
      </c>
      <c r="BB86" s="261">
        <f>IF(AZ86=2,G86,0)</f>
        <v>0</v>
      </c>
      <c r="BC86" s="261">
        <f>IF(AZ86=3,G86,0)</f>
        <v>0</v>
      </c>
      <c r="BD86" s="261">
        <f>IF(AZ86=4,G86,0)</f>
        <v>0</v>
      </c>
      <c r="BE86" s="261">
        <f>IF(AZ86=5,G86,0)</f>
        <v>0</v>
      </c>
      <c r="CA86" s="292">
        <v>8</v>
      </c>
      <c r="CB86" s="292">
        <v>1</v>
      </c>
    </row>
    <row r="87" spans="1:80" x14ac:dyDescent="0.2">
      <c r="A87" s="293">
        <v>66</v>
      </c>
      <c r="B87" s="294" t="s">
        <v>231</v>
      </c>
      <c r="C87" s="295" t="s">
        <v>232</v>
      </c>
      <c r="D87" s="296" t="s">
        <v>226</v>
      </c>
      <c r="E87" s="297">
        <v>44.211914999999998</v>
      </c>
      <c r="F87" s="297">
        <v>0</v>
      </c>
      <c r="G87" s="298">
        <f>E87*F87</f>
        <v>0</v>
      </c>
      <c r="H87" s="299">
        <v>0</v>
      </c>
      <c r="I87" s="300">
        <f>E87*H87</f>
        <v>0</v>
      </c>
      <c r="J87" s="299"/>
      <c r="K87" s="300">
        <f>E87*J87</f>
        <v>0</v>
      </c>
      <c r="O87" s="292">
        <v>2</v>
      </c>
      <c r="AA87" s="261">
        <v>8</v>
      </c>
      <c r="AB87" s="261">
        <v>1</v>
      </c>
      <c r="AC87" s="261">
        <v>3</v>
      </c>
      <c r="AZ87" s="261">
        <v>2</v>
      </c>
      <c r="BA87" s="261">
        <f>IF(AZ87=1,G87,0)</f>
        <v>0</v>
      </c>
      <c r="BB87" s="261">
        <f>IF(AZ87=2,G87,0)</f>
        <v>0</v>
      </c>
      <c r="BC87" s="261">
        <f>IF(AZ87=3,G87,0)</f>
        <v>0</v>
      </c>
      <c r="BD87" s="261">
        <f>IF(AZ87=4,G87,0)</f>
        <v>0</v>
      </c>
      <c r="BE87" s="261">
        <f>IF(AZ87=5,G87,0)</f>
        <v>0</v>
      </c>
      <c r="CA87" s="292">
        <v>8</v>
      </c>
      <c r="CB87" s="292">
        <v>1</v>
      </c>
    </row>
    <row r="88" spans="1:80" x14ac:dyDescent="0.2">
      <c r="A88" s="293">
        <v>67</v>
      </c>
      <c r="B88" s="294" t="s">
        <v>233</v>
      </c>
      <c r="C88" s="295" t="s">
        <v>234</v>
      </c>
      <c r="D88" s="296" t="s">
        <v>226</v>
      </c>
      <c r="E88" s="297">
        <v>132.63574499999999</v>
      </c>
      <c r="F88" s="297">
        <v>0</v>
      </c>
      <c r="G88" s="298">
        <f>E88*F88</f>
        <v>0</v>
      </c>
      <c r="H88" s="299">
        <v>0</v>
      </c>
      <c r="I88" s="300">
        <f>E88*H88</f>
        <v>0</v>
      </c>
      <c r="J88" s="299"/>
      <c r="K88" s="300">
        <f>E88*J88</f>
        <v>0</v>
      </c>
      <c r="O88" s="292">
        <v>2</v>
      </c>
      <c r="AA88" s="261">
        <v>8</v>
      </c>
      <c r="AB88" s="261">
        <v>1</v>
      </c>
      <c r="AC88" s="261">
        <v>3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8</v>
      </c>
      <c r="CB88" s="292">
        <v>1</v>
      </c>
    </row>
    <row r="89" spans="1:80" x14ac:dyDescent="0.2">
      <c r="A89" s="302"/>
      <c r="B89" s="303" t="s">
        <v>101</v>
      </c>
      <c r="C89" s="304" t="s">
        <v>410</v>
      </c>
      <c r="D89" s="305"/>
      <c r="E89" s="306"/>
      <c r="F89" s="307"/>
      <c r="G89" s="308">
        <f>SUM(G77:G88)</f>
        <v>0</v>
      </c>
      <c r="H89" s="309"/>
      <c r="I89" s="310">
        <f>SUM(I77:I88)</f>
        <v>1.629812204</v>
      </c>
      <c r="J89" s="309"/>
      <c r="K89" s="310">
        <f>SUM(K77:K88)</f>
        <v>-44.211914999999998</v>
      </c>
      <c r="O89" s="292">
        <v>4</v>
      </c>
      <c r="BA89" s="311">
        <f>SUM(BA77:BA88)</f>
        <v>0</v>
      </c>
      <c r="BB89" s="311">
        <f>SUM(BB77:BB88)</f>
        <v>0</v>
      </c>
      <c r="BC89" s="311">
        <f>SUM(BC77:BC88)</f>
        <v>0</v>
      </c>
      <c r="BD89" s="311">
        <f>SUM(BD77:BD88)</f>
        <v>0</v>
      </c>
      <c r="BE89" s="311">
        <f>SUM(BE77:BE88)</f>
        <v>0</v>
      </c>
    </row>
    <row r="90" spans="1:80" x14ac:dyDescent="0.2">
      <c r="A90" s="282" t="s">
        <v>97</v>
      </c>
      <c r="B90" s="283" t="s">
        <v>275</v>
      </c>
      <c r="C90" s="284" t="s">
        <v>276</v>
      </c>
      <c r="D90" s="285"/>
      <c r="E90" s="286"/>
      <c r="F90" s="286"/>
      <c r="G90" s="287"/>
      <c r="H90" s="288"/>
      <c r="I90" s="289"/>
      <c r="J90" s="290"/>
      <c r="K90" s="291"/>
      <c r="O90" s="292">
        <v>1</v>
      </c>
    </row>
    <row r="91" spans="1:80" x14ac:dyDescent="0.2">
      <c r="A91" s="293">
        <v>68</v>
      </c>
      <c r="B91" s="294" t="s">
        <v>421</v>
      </c>
      <c r="C91" s="295" t="s">
        <v>422</v>
      </c>
      <c r="D91" s="296" t="s">
        <v>116</v>
      </c>
      <c r="E91" s="297">
        <v>1.61</v>
      </c>
      <c r="F91" s="297">
        <v>0</v>
      </c>
      <c r="G91" s="298">
        <f>E91*F91</f>
        <v>0</v>
      </c>
      <c r="H91" s="299">
        <v>0</v>
      </c>
      <c r="I91" s="300">
        <f>E91*H91</f>
        <v>0</v>
      </c>
      <c r="J91" s="299">
        <v>-7.3200000000000001E-3</v>
      </c>
      <c r="K91" s="300">
        <f>E91*J91</f>
        <v>-1.1785200000000001E-2</v>
      </c>
      <c r="O91" s="292">
        <v>2</v>
      </c>
      <c r="AA91" s="261">
        <v>1</v>
      </c>
      <c r="AB91" s="261">
        <v>7</v>
      </c>
      <c r="AC91" s="261">
        <v>7</v>
      </c>
      <c r="AZ91" s="261">
        <v>2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1</v>
      </c>
      <c r="CB91" s="292">
        <v>7</v>
      </c>
    </row>
    <row r="92" spans="1:80" x14ac:dyDescent="0.2">
      <c r="A92" s="293">
        <v>69</v>
      </c>
      <c r="B92" s="294" t="s">
        <v>590</v>
      </c>
      <c r="C92" s="295" t="s">
        <v>591</v>
      </c>
      <c r="D92" s="296" t="s">
        <v>116</v>
      </c>
      <c r="E92" s="297">
        <v>0.6</v>
      </c>
      <c r="F92" s="297">
        <v>0</v>
      </c>
      <c r="G92" s="298">
        <f>E92*F92</f>
        <v>0</v>
      </c>
      <c r="H92" s="299">
        <v>0</v>
      </c>
      <c r="I92" s="300">
        <f>E92*H92</f>
        <v>0</v>
      </c>
      <c r="J92" s="299">
        <v>-7.2100000000000003E-3</v>
      </c>
      <c r="K92" s="300">
        <f>E92*J92</f>
        <v>-4.326E-3</v>
      </c>
      <c r="O92" s="292">
        <v>2</v>
      </c>
      <c r="AA92" s="261">
        <v>1</v>
      </c>
      <c r="AB92" s="261">
        <v>7</v>
      </c>
      <c r="AC92" s="261">
        <v>7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1</v>
      </c>
      <c r="CB92" s="292">
        <v>7</v>
      </c>
    </row>
    <row r="93" spans="1:80" ht="22.5" x14ac:dyDescent="0.2">
      <c r="A93" s="293">
        <v>70</v>
      </c>
      <c r="B93" s="294" t="s">
        <v>522</v>
      </c>
      <c r="C93" s="295" t="s">
        <v>523</v>
      </c>
      <c r="D93" s="296" t="s">
        <v>136</v>
      </c>
      <c r="E93" s="297">
        <v>7.2</v>
      </c>
      <c r="F93" s="297">
        <v>0</v>
      </c>
      <c r="G93" s="298">
        <f>E93*F93</f>
        <v>0</v>
      </c>
      <c r="H93" s="299">
        <v>8.6099999999999996E-3</v>
      </c>
      <c r="I93" s="300">
        <f>E93*H93</f>
        <v>6.1991999999999998E-2</v>
      </c>
      <c r="J93" s="299">
        <v>0</v>
      </c>
      <c r="K93" s="300">
        <f>E93*J93</f>
        <v>0</v>
      </c>
      <c r="O93" s="292">
        <v>2</v>
      </c>
      <c r="AA93" s="261">
        <v>1</v>
      </c>
      <c r="AB93" s="261">
        <v>7</v>
      </c>
      <c r="AC93" s="261">
        <v>7</v>
      </c>
      <c r="AZ93" s="261">
        <v>2</v>
      </c>
      <c r="BA93" s="261">
        <f>IF(AZ93=1,G93,0)</f>
        <v>0</v>
      </c>
      <c r="BB93" s="261">
        <f>IF(AZ93=2,G93,0)</f>
        <v>0</v>
      </c>
      <c r="BC93" s="261">
        <f>IF(AZ93=3,G93,0)</f>
        <v>0</v>
      </c>
      <c r="BD93" s="261">
        <f>IF(AZ93=4,G93,0)</f>
        <v>0</v>
      </c>
      <c r="BE93" s="261">
        <f>IF(AZ93=5,G93,0)</f>
        <v>0</v>
      </c>
      <c r="CA93" s="292">
        <v>1</v>
      </c>
      <c r="CB93" s="292">
        <v>7</v>
      </c>
    </row>
    <row r="94" spans="1:80" x14ac:dyDescent="0.2">
      <c r="A94" s="293">
        <v>71</v>
      </c>
      <c r="B94" s="294" t="s">
        <v>427</v>
      </c>
      <c r="C94" s="295" t="s">
        <v>428</v>
      </c>
      <c r="D94" s="296" t="s">
        <v>116</v>
      </c>
      <c r="E94" s="297">
        <v>1011.0753</v>
      </c>
      <c r="F94" s="297">
        <v>0</v>
      </c>
      <c r="G94" s="298">
        <f>E94*F94</f>
        <v>0</v>
      </c>
      <c r="H94" s="299">
        <v>0</v>
      </c>
      <c r="I94" s="300">
        <f>E94*H94</f>
        <v>0</v>
      </c>
      <c r="J94" s="299">
        <v>-7.0000000000000001E-3</v>
      </c>
      <c r="K94" s="300">
        <f>E94*J94</f>
        <v>-7.0775271000000002</v>
      </c>
      <c r="O94" s="292">
        <v>2</v>
      </c>
      <c r="AA94" s="261">
        <v>1</v>
      </c>
      <c r="AB94" s="261">
        <v>0</v>
      </c>
      <c r="AC94" s="261">
        <v>0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1</v>
      </c>
      <c r="CB94" s="292">
        <v>0</v>
      </c>
    </row>
    <row r="95" spans="1:80" x14ac:dyDescent="0.2">
      <c r="A95" s="293">
        <v>72</v>
      </c>
      <c r="B95" s="294" t="s">
        <v>429</v>
      </c>
      <c r="C95" s="295" t="s">
        <v>430</v>
      </c>
      <c r="D95" s="296" t="s">
        <v>136</v>
      </c>
      <c r="E95" s="297">
        <v>62.71</v>
      </c>
      <c r="F95" s="297">
        <v>0</v>
      </c>
      <c r="G95" s="298">
        <f>E95*F95</f>
        <v>0</v>
      </c>
      <c r="H95" s="299">
        <v>0</v>
      </c>
      <c r="I95" s="300">
        <f>E95*H95</f>
        <v>0</v>
      </c>
      <c r="J95" s="299"/>
      <c r="K95" s="300">
        <f>E95*J95</f>
        <v>0</v>
      </c>
      <c r="O95" s="292">
        <v>2</v>
      </c>
      <c r="AA95" s="261">
        <v>12</v>
      </c>
      <c r="AB95" s="261">
        <v>0</v>
      </c>
      <c r="AC95" s="261">
        <v>29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12</v>
      </c>
      <c r="CB95" s="292">
        <v>0</v>
      </c>
    </row>
    <row r="96" spans="1:80" ht="22.5" x14ac:dyDescent="0.2">
      <c r="A96" s="293">
        <v>73</v>
      </c>
      <c r="B96" s="294" t="s">
        <v>431</v>
      </c>
      <c r="C96" s="295" t="s">
        <v>432</v>
      </c>
      <c r="D96" s="296" t="s">
        <v>136</v>
      </c>
      <c r="E96" s="297">
        <v>62.71</v>
      </c>
      <c r="F96" s="297">
        <v>0</v>
      </c>
      <c r="G96" s="298">
        <f>E96*F96</f>
        <v>0</v>
      </c>
      <c r="H96" s="299">
        <v>7.2000000000000005E-4</v>
      </c>
      <c r="I96" s="300">
        <f>E96*H96</f>
        <v>4.5151200000000002E-2</v>
      </c>
      <c r="J96" s="299"/>
      <c r="K96" s="300">
        <f>E96*J96</f>
        <v>0</v>
      </c>
      <c r="O96" s="292">
        <v>2</v>
      </c>
      <c r="AA96" s="261">
        <v>12</v>
      </c>
      <c r="AB96" s="261">
        <v>0</v>
      </c>
      <c r="AC96" s="261">
        <v>73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12</v>
      </c>
      <c r="CB96" s="292">
        <v>0</v>
      </c>
    </row>
    <row r="97" spans="1:80" x14ac:dyDescent="0.2">
      <c r="A97" s="293">
        <v>74</v>
      </c>
      <c r="B97" s="294" t="s">
        <v>433</v>
      </c>
      <c r="C97" s="295" t="s">
        <v>434</v>
      </c>
      <c r="D97" s="296" t="s">
        <v>116</v>
      </c>
      <c r="E97" s="297">
        <v>1.61</v>
      </c>
      <c r="F97" s="297">
        <v>0</v>
      </c>
      <c r="G97" s="298">
        <f>E97*F97</f>
        <v>0</v>
      </c>
      <c r="H97" s="299">
        <v>1.8020000000000001E-2</v>
      </c>
      <c r="I97" s="300">
        <f>E97*H97</f>
        <v>2.9012200000000005E-2</v>
      </c>
      <c r="J97" s="299"/>
      <c r="K97" s="300">
        <f>E97*J97</f>
        <v>0</v>
      </c>
      <c r="O97" s="292">
        <v>2</v>
      </c>
      <c r="AA97" s="261">
        <v>12</v>
      </c>
      <c r="AB97" s="261">
        <v>0</v>
      </c>
      <c r="AC97" s="261">
        <v>1</v>
      </c>
      <c r="AZ97" s="261">
        <v>2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12</v>
      </c>
      <c r="CB97" s="292">
        <v>0</v>
      </c>
    </row>
    <row r="98" spans="1:80" ht="22.5" x14ac:dyDescent="0.2">
      <c r="A98" s="293">
        <v>75</v>
      </c>
      <c r="B98" s="294" t="s">
        <v>560</v>
      </c>
      <c r="C98" s="295" t="s">
        <v>592</v>
      </c>
      <c r="D98" s="296" t="s">
        <v>136</v>
      </c>
      <c r="E98" s="297">
        <v>35.9</v>
      </c>
      <c r="F98" s="297">
        <v>0</v>
      </c>
      <c r="G98" s="298">
        <f>E98*F98</f>
        <v>0</v>
      </c>
      <c r="H98" s="299">
        <v>4.8900000000000002E-3</v>
      </c>
      <c r="I98" s="300">
        <f>E98*H98</f>
        <v>0.17555100000000001</v>
      </c>
      <c r="J98" s="299"/>
      <c r="K98" s="300">
        <f>E98*J98</f>
        <v>0</v>
      </c>
      <c r="O98" s="292">
        <v>2</v>
      </c>
      <c r="AA98" s="261">
        <v>12</v>
      </c>
      <c r="AB98" s="261">
        <v>0</v>
      </c>
      <c r="AC98" s="261">
        <v>148</v>
      </c>
      <c r="AZ98" s="261">
        <v>2</v>
      </c>
      <c r="BA98" s="261">
        <f>IF(AZ98=1,G98,0)</f>
        <v>0</v>
      </c>
      <c r="BB98" s="261">
        <f>IF(AZ98=2,G98,0)</f>
        <v>0</v>
      </c>
      <c r="BC98" s="261">
        <f>IF(AZ98=3,G98,0)</f>
        <v>0</v>
      </c>
      <c r="BD98" s="261">
        <f>IF(AZ98=4,G98,0)</f>
        <v>0</v>
      </c>
      <c r="BE98" s="261">
        <f>IF(AZ98=5,G98,0)</f>
        <v>0</v>
      </c>
      <c r="CA98" s="292">
        <v>12</v>
      </c>
      <c r="CB98" s="292">
        <v>0</v>
      </c>
    </row>
    <row r="99" spans="1:80" ht="22.5" x14ac:dyDescent="0.2">
      <c r="A99" s="293">
        <v>76</v>
      </c>
      <c r="B99" s="294" t="s">
        <v>435</v>
      </c>
      <c r="C99" s="295" t="s">
        <v>436</v>
      </c>
      <c r="D99" s="296" t="s">
        <v>136</v>
      </c>
      <c r="E99" s="297">
        <v>202.94</v>
      </c>
      <c r="F99" s="297">
        <v>0</v>
      </c>
      <c r="G99" s="298">
        <f>E99*F99</f>
        <v>0</v>
      </c>
      <c r="H99" s="299">
        <v>4.8900000000000002E-3</v>
      </c>
      <c r="I99" s="300">
        <f>E99*H99</f>
        <v>0.99237660000000005</v>
      </c>
      <c r="J99" s="299"/>
      <c r="K99" s="300">
        <f>E99*J99</f>
        <v>0</v>
      </c>
      <c r="O99" s="292">
        <v>2</v>
      </c>
      <c r="AA99" s="261">
        <v>12</v>
      </c>
      <c r="AB99" s="261">
        <v>0</v>
      </c>
      <c r="AC99" s="261">
        <v>7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12</v>
      </c>
      <c r="CB99" s="292">
        <v>0</v>
      </c>
    </row>
    <row r="100" spans="1:80" ht="22.5" x14ac:dyDescent="0.2">
      <c r="A100" s="293">
        <v>77</v>
      </c>
      <c r="B100" s="294" t="s">
        <v>435</v>
      </c>
      <c r="C100" s="295" t="s">
        <v>593</v>
      </c>
      <c r="D100" s="296" t="s">
        <v>136</v>
      </c>
      <c r="E100" s="297">
        <v>5.6</v>
      </c>
      <c r="F100" s="297">
        <v>0</v>
      </c>
      <c r="G100" s="298">
        <f>E100*F100</f>
        <v>0</v>
      </c>
      <c r="H100" s="299">
        <v>4.8900000000000002E-3</v>
      </c>
      <c r="I100" s="300">
        <f>E100*H100</f>
        <v>2.7383999999999999E-2</v>
      </c>
      <c r="J100" s="299"/>
      <c r="K100" s="300">
        <f>E100*J100</f>
        <v>0</v>
      </c>
      <c r="O100" s="292">
        <v>2</v>
      </c>
      <c r="AA100" s="261">
        <v>12</v>
      </c>
      <c r="AB100" s="261">
        <v>0</v>
      </c>
      <c r="AC100" s="261">
        <v>133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12</v>
      </c>
      <c r="CB100" s="292">
        <v>0</v>
      </c>
    </row>
    <row r="101" spans="1:80" ht="22.5" x14ac:dyDescent="0.2">
      <c r="A101" s="293">
        <v>78</v>
      </c>
      <c r="B101" s="294" t="s">
        <v>562</v>
      </c>
      <c r="C101" s="295" t="s">
        <v>594</v>
      </c>
      <c r="D101" s="296" t="s">
        <v>136</v>
      </c>
      <c r="E101" s="297">
        <v>5.55</v>
      </c>
      <c r="F101" s="297">
        <v>0</v>
      </c>
      <c r="G101" s="298">
        <f>E101*F101</f>
        <v>0</v>
      </c>
      <c r="H101" s="299">
        <v>4.8900000000000002E-3</v>
      </c>
      <c r="I101" s="300">
        <f>E101*H101</f>
        <v>2.71395E-2</v>
      </c>
      <c r="J101" s="299"/>
      <c r="K101" s="300">
        <f>E101*J101</f>
        <v>0</v>
      </c>
      <c r="O101" s="292">
        <v>2</v>
      </c>
      <c r="AA101" s="261">
        <v>12</v>
      </c>
      <c r="AB101" s="261">
        <v>0</v>
      </c>
      <c r="AC101" s="261">
        <v>149</v>
      </c>
      <c r="AZ101" s="261">
        <v>2</v>
      </c>
      <c r="BA101" s="261">
        <f>IF(AZ101=1,G101,0)</f>
        <v>0</v>
      </c>
      <c r="BB101" s="261">
        <f>IF(AZ101=2,G101,0)</f>
        <v>0</v>
      </c>
      <c r="BC101" s="261">
        <f>IF(AZ101=3,G101,0)</f>
        <v>0</v>
      </c>
      <c r="BD101" s="261">
        <f>IF(AZ101=4,G101,0)</f>
        <v>0</v>
      </c>
      <c r="BE101" s="261">
        <f>IF(AZ101=5,G101,0)</f>
        <v>0</v>
      </c>
      <c r="CA101" s="292">
        <v>12</v>
      </c>
      <c r="CB101" s="292">
        <v>0</v>
      </c>
    </row>
    <row r="102" spans="1:80" ht="22.5" x14ac:dyDescent="0.2">
      <c r="A102" s="293">
        <v>79</v>
      </c>
      <c r="B102" s="294" t="s">
        <v>439</v>
      </c>
      <c r="C102" s="295" t="s">
        <v>440</v>
      </c>
      <c r="D102" s="296" t="s">
        <v>100</v>
      </c>
      <c r="E102" s="297">
        <v>13</v>
      </c>
      <c r="F102" s="297">
        <v>0</v>
      </c>
      <c r="G102" s="298">
        <f>E102*F102</f>
        <v>0</v>
      </c>
      <c r="H102" s="299">
        <v>1.6999999999999999E-3</v>
      </c>
      <c r="I102" s="300">
        <f>E102*H102</f>
        <v>2.2099999999999998E-2</v>
      </c>
      <c r="J102" s="299"/>
      <c r="K102" s="300">
        <f>E102*J102</f>
        <v>0</v>
      </c>
      <c r="O102" s="292">
        <v>2</v>
      </c>
      <c r="AA102" s="261">
        <v>12</v>
      </c>
      <c r="AB102" s="261">
        <v>0</v>
      </c>
      <c r="AC102" s="261">
        <v>59</v>
      </c>
      <c r="AZ102" s="261">
        <v>2</v>
      </c>
      <c r="BA102" s="261">
        <f>IF(AZ102=1,G102,0)</f>
        <v>0</v>
      </c>
      <c r="BB102" s="261">
        <f>IF(AZ102=2,G102,0)</f>
        <v>0</v>
      </c>
      <c r="BC102" s="261">
        <f>IF(AZ102=3,G102,0)</f>
        <v>0</v>
      </c>
      <c r="BD102" s="261">
        <f>IF(AZ102=4,G102,0)</f>
        <v>0</v>
      </c>
      <c r="BE102" s="261">
        <f>IF(AZ102=5,G102,0)</f>
        <v>0</v>
      </c>
      <c r="CA102" s="292">
        <v>12</v>
      </c>
      <c r="CB102" s="292">
        <v>0</v>
      </c>
    </row>
    <row r="103" spans="1:80" x14ac:dyDescent="0.2">
      <c r="A103" s="293">
        <v>80</v>
      </c>
      <c r="B103" s="294" t="s">
        <v>441</v>
      </c>
      <c r="C103" s="295" t="s">
        <v>442</v>
      </c>
      <c r="D103" s="296" t="s">
        <v>12</v>
      </c>
      <c r="E103" s="297"/>
      <c r="F103" s="297">
        <v>0</v>
      </c>
      <c r="G103" s="298">
        <f>E103*F103</f>
        <v>0</v>
      </c>
      <c r="H103" s="299">
        <v>0</v>
      </c>
      <c r="I103" s="300">
        <f>E103*H103</f>
        <v>0</v>
      </c>
      <c r="J103" s="299"/>
      <c r="K103" s="300">
        <f>E103*J103</f>
        <v>0</v>
      </c>
      <c r="O103" s="292">
        <v>2</v>
      </c>
      <c r="AA103" s="261">
        <v>7</v>
      </c>
      <c r="AB103" s="261">
        <v>1002</v>
      </c>
      <c r="AC103" s="261">
        <v>5</v>
      </c>
      <c r="AZ103" s="261">
        <v>2</v>
      </c>
      <c r="BA103" s="261">
        <f>IF(AZ103=1,G103,0)</f>
        <v>0</v>
      </c>
      <c r="BB103" s="261">
        <f>IF(AZ103=2,G103,0)</f>
        <v>0</v>
      </c>
      <c r="BC103" s="261">
        <f>IF(AZ103=3,G103,0)</f>
        <v>0</v>
      </c>
      <c r="BD103" s="261">
        <f>IF(AZ103=4,G103,0)</f>
        <v>0</v>
      </c>
      <c r="BE103" s="261">
        <f>IF(AZ103=5,G103,0)</f>
        <v>0</v>
      </c>
      <c r="CA103" s="292">
        <v>7</v>
      </c>
      <c r="CB103" s="292">
        <v>1002</v>
      </c>
    </row>
    <row r="104" spans="1:80" x14ac:dyDescent="0.2">
      <c r="A104" s="293">
        <v>81</v>
      </c>
      <c r="B104" s="294" t="s">
        <v>224</v>
      </c>
      <c r="C104" s="295" t="s">
        <v>225</v>
      </c>
      <c r="D104" s="296" t="s">
        <v>226</v>
      </c>
      <c r="E104" s="297">
        <v>7.0936383000000003</v>
      </c>
      <c r="F104" s="297">
        <v>0</v>
      </c>
      <c r="G104" s="298">
        <f>E104*F104</f>
        <v>0</v>
      </c>
      <c r="H104" s="299">
        <v>0</v>
      </c>
      <c r="I104" s="300">
        <f>E104*H104</f>
        <v>0</v>
      </c>
      <c r="J104" s="299"/>
      <c r="K104" s="300">
        <f>E104*J104</f>
        <v>0</v>
      </c>
      <c r="O104" s="292">
        <v>2</v>
      </c>
      <c r="AA104" s="261">
        <v>8</v>
      </c>
      <c r="AB104" s="261">
        <v>0</v>
      </c>
      <c r="AC104" s="261">
        <v>3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8</v>
      </c>
      <c r="CB104" s="292">
        <v>0</v>
      </c>
    </row>
    <row r="105" spans="1:80" x14ac:dyDescent="0.2">
      <c r="A105" s="293">
        <v>82</v>
      </c>
      <c r="B105" s="294" t="s">
        <v>536</v>
      </c>
      <c r="C105" s="295" t="s">
        <v>537</v>
      </c>
      <c r="D105" s="296" t="s">
        <v>226</v>
      </c>
      <c r="E105" s="297">
        <v>7.0936383000000003</v>
      </c>
      <c r="F105" s="297">
        <v>0</v>
      </c>
      <c r="G105" s="298">
        <f>E105*F105</f>
        <v>0</v>
      </c>
      <c r="H105" s="299">
        <v>0</v>
      </c>
      <c r="I105" s="300">
        <f>E105*H105</f>
        <v>0</v>
      </c>
      <c r="J105" s="299"/>
      <c r="K105" s="300">
        <f>E105*J105</f>
        <v>0</v>
      </c>
      <c r="O105" s="292">
        <v>2</v>
      </c>
      <c r="AA105" s="261">
        <v>8</v>
      </c>
      <c r="AB105" s="261">
        <v>0</v>
      </c>
      <c r="AC105" s="261">
        <v>3</v>
      </c>
      <c r="AZ105" s="261">
        <v>2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8</v>
      </c>
      <c r="CB105" s="292">
        <v>0</v>
      </c>
    </row>
    <row r="106" spans="1:80" x14ac:dyDescent="0.2">
      <c r="A106" s="293">
        <v>83</v>
      </c>
      <c r="B106" s="294" t="s">
        <v>227</v>
      </c>
      <c r="C106" s="295" t="s">
        <v>228</v>
      </c>
      <c r="D106" s="296" t="s">
        <v>226</v>
      </c>
      <c r="E106" s="297">
        <v>7.0936383000000003</v>
      </c>
      <c r="F106" s="297">
        <v>0</v>
      </c>
      <c r="G106" s="298">
        <f>E106*F106</f>
        <v>0</v>
      </c>
      <c r="H106" s="299">
        <v>0</v>
      </c>
      <c r="I106" s="300">
        <f>E106*H106</f>
        <v>0</v>
      </c>
      <c r="J106" s="299"/>
      <c r="K106" s="300">
        <f>E106*J106</f>
        <v>0</v>
      </c>
      <c r="O106" s="292">
        <v>2</v>
      </c>
      <c r="AA106" s="261">
        <v>8</v>
      </c>
      <c r="AB106" s="261">
        <v>1</v>
      </c>
      <c r="AC106" s="261">
        <v>3</v>
      </c>
      <c r="AZ106" s="261">
        <v>2</v>
      </c>
      <c r="BA106" s="261">
        <f>IF(AZ106=1,G106,0)</f>
        <v>0</v>
      </c>
      <c r="BB106" s="261">
        <f>IF(AZ106=2,G106,0)</f>
        <v>0</v>
      </c>
      <c r="BC106" s="261">
        <f>IF(AZ106=3,G106,0)</f>
        <v>0</v>
      </c>
      <c r="BD106" s="261">
        <f>IF(AZ106=4,G106,0)</f>
        <v>0</v>
      </c>
      <c r="BE106" s="261">
        <f>IF(AZ106=5,G106,0)</f>
        <v>0</v>
      </c>
      <c r="CA106" s="292">
        <v>8</v>
      </c>
      <c r="CB106" s="292">
        <v>1</v>
      </c>
    </row>
    <row r="107" spans="1:80" x14ac:dyDescent="0.2">
      <c r="A107" s="293">
        <v>84</v>
      </c>
      <c r="B107" s="294" t="s">
        <v>229</v>
      </c>
      <c r="C107" s="295" t="s">
        <v>230</v>
      </c>
      <c r="D107" s="296" t="s">
        <v>226</v>
      </c>
      <c r="E107" s="297">
        <v>70.936383000000006</v>
      </c>
      <c r="F107" s="297">
        <v>0</v>
      </c>
      <c r="G107" s="298">
        <f>E107*F107</f>
        <v>0</v>
      </c>
      <c r="H107" s="299">
        <v>0</v>
      </c>
      <c r="I107" s="300">
        <f>E107*H107</f>
        <v>0</v>
      </c>
      <c r="J107" s="299"/>
      <c r="K107" s="300">
        <f>E107*J107</f>
        <v>0</v>
      </c>
      <c r="O107" s="292">
        <v>2</v>
      </c>
      <c r="AA107" s="261">
        <v>8</v>
      </c>
      <c r="AB107" s="261">
        <v>1</v>
      </c>
      <c r="AC107" s="261">
        <v>3</v>
      </c>
      <c r="AZ107" s="261">
        <v>2</v>
      </c>
      <c r="BA107" s="261">
        <f>IF(AZ107=1,G107,0)</f>
        <v>0</v>
      </c>
      <c r="BB107" s="261">
        <f>IF(AZ107=2,G107,0)</f>
        <v>0</v>
      </c>
      <c r="BC107" s="261">
        <f>IF(AZ107=3,G107,0)</f>
        <v>0</v>
      </c>
      <c r="BD107" s="261">
        <f>IF(AZ107=4,G107,0)</f>
        <v>0</v>
      </c>
      <c r="BE107" s="261">
        <f>IF(AZ107=5,G107,0)</f>
        <v>0</v>
      </c>
      <c r="CA107" s="292">
        <v>8</v>
      </c>
      <c r="CB107" s="292">
        <v>1</v>
      </c>
    </row>
    <row r="108" spans="1:80" x14ac:dyDescent="0.2">
      <c r="A108" s="293">
        <v>85</v>
      </c>
      <c r="B108" s="294" t="s">
        <v>231</v>
      </c>
      <c r="C108" s="295" t="s">
        <v>232</v>
      </c>
      <c r="D108" s="296" t="s">
        <v>226</v>
      </c>
      <c r="E108" s="297">
        <v>7.0936383000000003</v>
      </c>
      <c r="F108" s="297">
        <v>0</v>
      </c>
      <c r="G108" s="298">
        <f>E108*F108</f>
        <v>0</v>
      </c>
      <c r="H108" s="299">
        <v>0</v>
      </c>
      <c r="I108" s="300">
        <f>E108*H108</f>
        <v>0</v>
      </c>
      <c r="J108" s="299"/>
      <c r="K108" s="300">
        <f>E108*J108</f>
        <v>0</v>
      </c>
      <c r="O108" s="292">
        <v>2</v>
      </c>
      <c r="AA108" s="261">
        <v>8</v>
      </c>
      <c r="AB108" s="261">
        <v>1</v>
      </c>
      <c r="AC108" s="261">
        <v>3</v>
      </c>
      <c r="AZ108" s="261">
        <v>2</v>
      </c>
      <c r="BA108" s="261">
        <f>IF(AZ108=1,G108,0)</f>
        <v>0</v>
      </c>
      <c r="BB108" s="261">
        <f>IF(AZ108=2,G108,0)</f>
        <v>0</v>
      </c>
      <c r="BC108" s="261">
        <f>IF(AZ108=3,G108,0)</f>
        <v>0</v>
      </c>
      <c r="BD108" s="261">
        <f>IF(AZ108=4,G108,0)</f>
        <v>0</v>
      </c>
      <c r="BE108" s="261">
        <f>IF(AZ108=5,G108,0)</f>
        <v>0</v>
      </c>
      <c r="CA108" s="292">
        <v>8</v>
      </c>
      <c r="CB108" s="292">
        <v>1</v>
      </c>
    </row>
    <row r="109" spans="1:80" x14ac:dyDescent="0.2">
      <c r="A109" s="293">
        <v>86</v>
      </c>
      <c r="B109" s="294" t="s">
        <v>233</v>
      </c>
      <c r="C109" s="295" t="s">
        <v>234</v>
      </c>
      <c r="D109" s="296" t="s">
        <v>226</v>
      </c>
      <c r="E109" s="297">
        <v>21.280914899999999</v>
      </c>
      <c r="F109" s="297">
        <v>0</v>
      </c>
      <c r="G109" s="298">
        <f>E109*F109</f>
        <v>0</v>
      </c>
      <c r="H109" s="299">
        <v>0</v>
      </c>
      <c r="I109" s="300">
        <f>E109*H109</f>
        <v>0</v>
      </c>
      <c r="J109" s="299"/>
      <c r="K109" s="300">
        <f>E109*J109</f>
        <v>0</v>
      </c>
      <c r="O109" s="292">
        <v>2</v>
      </c>
      <c r="AA109" s="261">
        <v>8</v>
      </c>
      <c r="AB109" s="261">
        <v>1</v>
      </c>
      <c r="AC109" s="261">
        <v>3</v>
      </c>
      <c r="AZ109" s="261">
        <v>2</v>
      </c>
      <c r="BA109" s="261">
        <f>IF(AZ109=1,G109,0)</f>
        <v>0</v>
      </c>
      <c r="BB109" s="261">
        <f>IF(AZ109=2,G109,0)</f>
        <v>0</v>
      </c>
      <c r="BC109" s="261">
        <f>IF(AZ109=3,G109,0)</f>
        <v>0</v>
      </c>
      <c r="BD109" s="261">
        <f>IF(AZ109=4,G109,0)</f>
        <v>0</v>
      </c>
      <c r="BE109" s="261">
        <f>IF(AZ109=5,G109,0)</f>
        <v>0</v>
      </c>
      <c r="CA109" s="292">
        <v>8</v>
      </c>
      <c r="CB109" s="292">
        <v>1</v>
      </c>
    </row>
    <row r="110" spans="1:80" x14ac:dyDescent="0.2">
      <c r="A110" s="302"/>
      <c r="B110" s="303" t="s">
        <v>101</v>
      </c>
      <c r="C110" s="304" t="s">
        <v>277</v>
      </c>
      <c r="D110" s="305"/>
      <c r="E110" s="306"/>
      <c r="F110" s="307"/>
      <c r="G110" s="308">
        <f>SUM(G90:G109)</f>
        <v>0</v>
      </c>
      <c r="H110" s="309"/>
      <c r="I110" s="310">
        <f>SUM(I90:I109)</f>
        <v>1.3807065000000003</v>
      </c>
      <c r="J110" s="309"/>
      <c r="K110" s="310">
        <f>SUM(K90:K109)</f>
        <v>-7.0936383000000003</v>
      </c>
      <c r="O110" s="292">
        <v>4</v>
      </c>
      <c r="BA110" s="311">
        <f>SUM(BA90:BA109)</f>
        <v>0</v>
      </c>
      <c r="BB110" s="311">
        <f>SUM(BB90:BB109)</f>
        <v>0</v>
      </c>
      <c r="BC110" s="311">
        <f>SUM(BC90:BC109)</f>
        <v>0</v>
      </c>
      <c r="BD110" s="311">
        <f>SUM(BD90:BD109)</f>
        <v>0</v>
      </c>
      <c r="BE110" s="311">
        <f>SUM(BE90:BE109)</f>
        <v>0</v>
      </c>
    </row>
    <row r="111" spans="1:80" x14ac:dyDescent="0.2">
      <c r="A111" s="282" t="s">
        <v>97</v>
      </c>
      <c r="B111" s="283" t="s">
        <v>288</v>
      </c>
      <c r="C111" s="284" t="s">
        <v>289</v>
      </c>
      <c r="D111" s="285"/>
      <c r="E111" s="286"/>
      <c r="F111" s="286"/>
      <c r="G111" s="287"/>
      <c r="H111" s="288"/>
      <c r="I111" s="289"/>
      <c r="J111" s="290"/>
      <c r="K111" s="291"/>
      <c r="O111" s="292">
        <v>1</v>
      </c>
    </row>
    <row r="112" spans="1:80" x14ac:dyDescent="0.2">
      <c r="A112" s="293">
        <v>87</v>
      </c>
      <c r="B112" s="294" t="s">
        <v>564</v>
      </c>
      <c r="C112" s="295" t="s">
        <v>565</v>
      </c>
      <c r="D112" s="296" t="s">
        <v>100</v>
      </c>
      <c r="E112" s="297">
        <v>1</v>
      </c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12</v>
      </c>
      <c r="AB112" s="261">
        <v>0</v>
      </c>
      <c r="AC112" s="261">
        <v>136</v>
      </c>
      <c r="AZ112" s="261">
        <v>2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12</v>
      </c>
      <c r="CB112" s="292">
        <v>0</v>
      </c>
    </row>
    <row r="113" spans="1:80" x14ac:dyDescent="0.2">
      <c r="A113" s="293">
        <v>88</v>
      </c>
      <c r="B113" s="294" t="s">
        <v>566</v>
      </c>
      <c r="C113" s="295" t="s">
        <v>567</v>
      </c>
      <c r="D113" s="296" t="s">
        <v>100</v>
      </c>
      <c r="E113" s="297">
        <v>1</v>
      </c>
      <c r="F113" s="297">
        <v>0</v>
      </c>
      <c r="G113" s="298">
        <f>E113*F113</f>
        <v>0</v>
      </c>
      <c r="H113" s="299">
        <v>0</v>
      </c>
      <c r="I113" s="300">
        <f>E113*H113</f>
        <v>0</v>
      </c>
      <c r="J113" s="299"/>
      <c r="K113" s="300">
        <f>E113*J113</f>
        <v>0</v>
      </c>
      <c r="O113" s="292">
        <v>2</v>
      </c>
      <c r="AA113" s="261">
        <v>12</v>
      </c>
      <c r="AB113" s="261">
        <v>0</v>
      </c>
      <c r="AC113" s="261">
        <v>112</v>
      </c>
      <c r="AZ113" s="261">
        <v>2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12</v>
      </c>
      <c r="CB113" s="292">
        <v>0</v>
      </c>
    </row>
    <row r="114" spans="1:80" x14ac:dyDescent="0.2">
      <c r="A114" s="293">
        <v>89</v>
      </c>
      <c r="B114" s="294" t="s">
        <v>294</v>
      </c>
      <c r="C114" s="295" t="s">
        <v>295</v>
      </c>
      <c r="D114" s="296" t="s">
        <v>12</v>
      </c>
      <c r="E114" s="297"/>
      <c r="F114" s="297">
        <v>0</v>
      </c>
      <c r="G114" s="298">
        <f>E114*F114</f>
        <v>0</v>
      </c>
      <c r="H114" s="299">
        <v>0</v>
      </c>
      <c r="I114" s="300">
        <f>E114*H114</f>
        <v>0</v>
      </c>
      <c r="J114" s="299"/>
      <c r="K114" s="300">
        <f>E114*J114</f>
        <v>0</v>
      </c>
      <c r="O114" s="292">
        <v>2</v>
      </c>
      <c r="AA114" s="261">
        <v>7</v>
      </c>
      <c r="AB114" s="261">
        <v>1002</v>
      </c>
      <c r="AC114" s="261">
        <v>5</v>
      </c>
      <c r="AZ114" s="261">
        <v>2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7</v>
      </c>
      <c r="CB114" s="292">
        <v>1002</v>
      </c>
    </row>
    <row r="115" spans="1:80" x14ac:dyDescent="0.2">
      <c r="A115" s="293">
        <v>90</v>
      </c>
      <c r="B115" s="294" t="s">
        <v>224</v>
      </c>
      <c r="C115" s="295" t="s">
        <v>225</v>
      </c>
      <c r="D115" s="296" t="s">
        <v>226</v>
      </c>
      <c r="E115" s="297">
        <v>3.5000000000000003E-2</v>
      </c>
      <c r="F115" s="297">
        <v>0</v>
      </c>
      <c r="G115" s="298">
        <f>E115*F115</f>
        <v>0</v>
      </c>
      <c r="H115" s="299">
        <v>0</v>
      </c>
      <c r="I115" s="300">
        <f>E115*H115</f>
        <v>0</v>
      </c>
      <c r="J115" s="299"/>
      <c r="K115" s="300">
        <f>E115*J115</f>
        <v>0</v>
      </c>
      <c r="O115" s="292">
        <v>2</v>
      </c>
      <c r="AA115" s="261">
        <v>8</v>
      </c>
      <c r="AB115" s="261">
        <v>0</v>
      </c>
      <c r="AC115" s="261">
        <v>3</v>
      </c>
      <c r="AZ115" s="261">
        <v>2</v>
      </c>
      <c r="BA115" s="261">
        <f>IF(AZ115=1,G115,0)</f>
        <v>0</v>
      </c>
      <c r="BB115" s="261">
        <f>IF(AZ115=2,G115,0)</f>
        <v>0</v>
      </c>
      <c r="BC115" s="261">
        <f>IF(AZ115=3,G115,0)</f>
        <v>0</v>
      </c>
      <c r="BD115" s="261">
        <f>IF(AZ115=4,G115,0)</f>
        <v>0</v>
      </c>
      <c r="BE115" s="261">
        <f>IF(AZ115=5,G115,0)</f>
        <v>0</v>
      </c>
      <c r="CA115" s="292">
        <v>8</v>
      </c>
      <c r="CB115" s="292">
        <v>0</v>
      </c>
    </row>
    <row r="116" spans="1:80" x14ac:dyDescent="0.2">
      <c r="A116" s="293">
        <v>91</v>
      </c>
      <c r="B116" s="294" t="s">
        <v>536</v>
      </c>
      <c r="C116" s="295" t="s">
        <v>537</v>
      </c>
      <c r="D116" s="296" t="s">
        <v>226</v>
      </c>
      <c r="E116" s="297">
        <v>3.5000000000000003E-2</v>
      </c>
      <c r="F116" s="297">
        <v>0</v>
      </c>
      <c r="G116" s="298">
        <f>E116*F116</f>
        <v>0</v>
      </c>
      <c r="H116" s="299">
        <v>0</v>
      </c>
      <c r="I116" s="300">
        <f>E116*H116</f>
        <v>0</v>
      </c>
      <c r="J116" s="299"/>
      <c r="K116" s="300">
        <f>E116*J116</f>
        <v>0</v>
      </c>
      <c r="O116" s="292">
        <v>2</v>
      </c>
      <c r="AA116" s="261">
        <v>8</v>
      </c>
      <c r="AB116" s="261">
        <v>0</v>
      </c>
      <c r="AC116" s="261">
        <v>3</v>
      </c>
      <c r="AZ116" s="261">
        <v>2</v>
      </c>
      <c r="BA116" s="261">
        <f>IF(AZ116=1,G116,0)</f>
        <v>0</v>
      </c>
      <c r="BB116" s="261">
        <f>IF(AZ116=2,G116,0)</f>
        <v>0</v>
      </c>
      <c r="BC116" s="261">
        <f>IF(AZ116=3,G116,0)</f>
        <v>0</v>
      </c>
      <c r="BD116" s="261">
        <f>IF(AZ116=4,G116,0)</f>
        <v>0</v>
      </c>
      <c r="BE116" s="261">
        <f>IF(AZ116=5,G116,0)</f>
        <v>0</v>
      </c>
      <c r="CA116" s="292">
        <v>8</v>
      </c>
      <c r="CB116" s="292">
        <v>0</v>
      </c>
    </row>
    <row r="117" spans="1:80" x14ac:dyDescent="0.2">
      <c r="A117" s="293">
        <v>92</v>
      </c>
      <c r="B117" s="294" t="s">
        <v>227</v>
      </c>
      <c r="C117" s="295" t="s">
        <v>228</v>
      </c>
      <c r="D117" s="296" t="s">
        <v>226</v>
      </c>
      <c r="E117" s="297">
        <v>3.5000000000000003E-2</v>
      </c>
      <c r="F117" s="297">
        <v>0</v>
      </c>
      <c r="G117" s="298">
        <f>E117*F117</f>
        <v>0</v>
      </c>
      <c r="H117" s="299">
        <v>0</v>
      </c>
      <c r="I117" s="300">
        <f>E117*H117</f>
        <v>0</v>
      </c>
      <c r="J117" s="299"/>
      <c r="K117" s="300">
        <f>E117*J117</f>
        <v>0</v>
      </c>
      <c r="O117" s="292">
        <v>2</v>
      </c>
      <c r="AA117" s="261">
        <v>8</v>
      </c>
      <c r="AB117" s="261">
        <v>1</v>
      </c>
      <c r="AC117" s="261">
        <v>3</v>
      </c>
      <c r="AZ117" s="261">
        <v>2</v>
      </c>
      <c r="BA117" s="261">
        <f>IF(AZ117=1,G117,0)</f>
        <v>0</v>
      </c>
      <c r="BB117" s="261">
        <f>IF(AZ117=2,G117,0)</f>
        <v>0</v>
      </c>
      <c r="BC117" s="261">
        <f>IF(AZ117=3,G117,0)</f>
        <v>0</v>
      </c>
      <c r="BD117" s="261">
        <f>IF(AZ117=4,G117,0)</f>
        <v>0</v>
      </c>
      <c r="BE117" s="261">
        <f>IF(AZ117=5,G117,0)</f>
        <v>0</v>
      </c>
      <c r="CA117" s="292">
        <v>8</v>
      </c>
      <c r="CB117" s="292">
        <v>1</v>
      </c>
    </row>
    <row r="118" spans="1:80" x14ac:dyDescent="0.2">
      <c r="A118" s="293">
        <v>93</v>
      </c>
      <c r="B118" s="294" t="s">
        <v>229</v>
      </c>
      <c r="C118" s="295" t="s">
        <v>230</v>
      </c>
      <c r="D118" s="296" t="s">
        <v>226</v>
      </c>
      <c r="E118" s="297">
        <v>0.35</v>
      </c>
      <c r="F118" s="297">
        <v>0</v>
      </c>
      <c r="G118" s="298">
        <f>E118*F118</f>
        <v>0</v>
      </c>
      <c r="H118" s="299">
        <v>0</v>
      </c>
      <c r="I118" s="300">
        <f>E118*H118</f>
        <v>0</v>
      </c>
      <c r="J118" s="299"/>
      <c r="K118" s="300">
        <f>E118*J118</f>
        <v>0</v>
      </c>
      <c r="O118" s="292">
        <v>2</v>
      </c>
      <c r="AA118" s="261">
        <v>8</v>
      </c>
      <c r="AB118" s="261">
        <v>1</v>
      </c>
      <c r="AC118" s="261">
        <v>3</v>
      </c>
      <c r="AZ118" s="261">
        <v>2</v>
      </c>
      <c r="BA118" s="261">
        <f>IF(AZ118=1,G118,0)</f>
        <v>0</v>
      </c>
      <c r="BB118" s="261">
        <f>IF(AZ118=2,G118,0)</f>
        <v>0</v>
      </c>
      <c r="BC118" s="261">
        <f>IF(AZ118=3,G118,0)</f>
        <v>0</v>
      </c>
      <c r="BD118" s="261">
        <f>IF(AZ118=4,G118,0)</f>
        <v>0</v>
      </c>
      <c r="BE118" s="261">
        <f>IF(AZ118=5,G118,0)</f>
        <v>0</v>
      </c>
      <c r="CA118" s="292">
        <v>8</v>
      </c>
      <c r="CB118" s="292">
        <v>1</v>
      </c>
    </row>
    <row r="119" spans="1:80" x14ac:dyDescent="0.2">
      <c r="A119" s="293">
        <v>94</v>
      </c>
      <c r="B119" s="294" t="s">
        <v>231</v>
      </c>
      <c r="C119" s="295" t="s">
        <v>232</v>
      </c>
      <c r="D119" s="296" t="s">
        <v>226</v>
      </c>
      <c r="E119" s="297">
        <v>3.5000000000000003E-2</v>
      </c>
      <c r="F119" s="297">
        <v>0</v>
      </c>
      <c r="G119" s="298">
        <f>E119*F119</f>
        <v>0</v>
      </c>
      <c r="H119" s="299">
        <v>0</v>
      </c>
      <c r="I119" s="300">
        <f>E119*H119</f>
        <v>0</v>
      </c>
      <c r="J119" s="299"/>
      <c r="K119" s="300">
        <f>E119*J119</f>
        <v>0</v>
      </c>
      <c r="O119" s="292">
        <v>2</v>
      </c>
      <c r="AA119" s="261">
        <v>8</v>
      </c>
      <c r="AB119" s="261">
        <v>1</v>
      </c>
      <c r="AC119" s="261">
        <v>3</v>
      </c>
      <c r="AZ119" s="261">
        <v>2</v>
      </c>
      <c r="BA119" s="261">
        <f>IF(AZ119=1,G119,0)</f>
        <v>0</v>
      </c>
      <c r="BB119" s="261">
        <f>IF(AZ119=2,G119,0)</f>
        <v>0</v>
      </c>
      <c r="BC119" s="261">
        <f>IF(AZ119=3,G119,0)</f>
        <v>0</v>
      </c>
      <c r="BD119" s="261">
        <f>IF(AZ119=4,G119,0)</f>
        <v>0</v>
      </c>
      <c r="BE119" s="261">
        <f>IF(AZ119=5,G119,0)</f>
        <v>0</v>
      </c>
      <c r="CA119" s="292">
        <v>8</v>
      </c>
      <c r="CB119" s="292">
        <v>1</v>
      </c>
    </row>
    <row r="120" spans="1:80" x14ac:dyDescent="0.2">
      <c r="A120" s="293">
        <v>95</v>
      </c>
      <c r="B120" s="294" t="s">
        <v>233</v>
      </c>
      <c r="C120" s="295" t="s">
        <v>234</v>
      </c>
      <c r="D120" s="296" t="s">
        <v>226</v>
      </c>
      <c r="E120" s="297">
        <v>0.105</v>
      </c>
      <c r="F120" s="297">
        <v>0</v>
      </c>
      <c r="G120" s="298">
        <f>E120*F120</f>
        <v>0</v>
      </c>
      <c r="H120" s="299">
        <v>0</v>
      </c>
      <c r="I120" s="300">
        <f>E120*H120</f>
        <v>0</v>
      </c>
      <c r="J120" s="299"/>
      <c r="K120" s="300">
        <f>E120*J120</f>
        <v>0</v>
      </c>
      <c r="O120" s="292">
        <v>2</v>
      </c>
      <c r="AA120" s="261">
        <v>8</v>
      </c>
      <c r="AB120" s="261">
        <v>1</v>
      </c>
      <c r="AC120" s="261">
        <v>3</v>
      </c>
      <c r="AZ120" s="261">
        <v>2</v>
      </c>
      <c r="BA120" s="261">
        <f>IF(AZ120=1,G120,0)</f>
        <v>0</v>
      </c>
      <c r="BB120" s="261">
        <f>IF(AZ120=2,G120,0)</f>
        <v>0</v>
      </c>
      <c r="BC120" s="261">
        <f>IF(AZ120=3,G120,0)</f>
        <v>0</v>
      </c>
      <c r="BD120" s="261">
        <f>IF(AZ120=4,G120,0)</f>
        <v>0</v>
      </c>
      <c r="BE120" s="261">
        <f>IF(AZ120=5,G120,0)</f>
        <v>0</v>
      </c>
      <c r="CA120" s="292">
        <v>8</v>
      </c>
      <c r="CB120" s="292">
        <v>1</v>
      </c>
    </row>
    <row r="121" spans="1:80" x14ac:dyDescent="0.2">
      <c r="A121" s="302"/>
      <c r="B121" s="303" t="s">
        <v>101</v>
      </c>
      <c r="C121" s="304" t="s">
        <v>290</v>
      </c>
      <c r="D121" s="305"/>
      <c r="E121" s="306"/>
      <c r="F121" s="307"/>
      <c r="G121" s="308">
        <f>SUM(G111:G120)</f>
        <v>0</v>
      </c>
      <c r="H121" s="309"/>
      <c r="I121" s="310">
        <f>SUM(I111:I120)</f>
        <v>0</v>
      </c>
      <c r="J121" s="309"/>
      <c r="K121" s="310">
        <f>SUM(K111:K120)</f>
        <v>0</v>
      </c>
      <c r="O121" s="292">
        <v>4</v>
      </c>
      <c r="BA121" s="311">
        <f>SUM(BA111:BA120)</f>
        <v>0</v>
      </c>
      <c r="BB121" s="311">
        <f>SUM(BB111:BB120)</f>
        <v>0</v>
      </c>
      <c r="BC121" s="311">
        <f>SUM(BC111:BC120)</f>
        <v>0</v>
      </c>
      <c r="BD121" s="311">
        <f>SUM(BD111:BD120)</f>
        <v>0</v>
      </c>
      <c r="BE121" s="311">
        <f>SUM(BE111:BE120)</f>
        <v>0</v>
      </c>
    </row>
    <row r="122" spans="1:80" x14ac:dyDescent="0.2">
      <c r="A122" s="282" t="s">
        <v>97</v>
      </c>
      <c r="B122" s="283" t="s">
        <v>595</v>
      </c>
      <c r="C122" s="284" t="s">
        <v>596</v>
      </c>
      <c r="D122" s="285"/>
      <c r="E122" s="286"/>
      <c r="F122" s="286"/>
      <c r="G122" s="287"/>
      <c r="H122" s="288"/>
      <c r="I122" s="289"/>
      <c r="J122" s="290"/>
      <c r="K122" s="291"/>
      <c r="O122" s="292">
        <v>1</v>
      </c>
    </row>
    <row r="123" spans="1:80" ht="22.5" x14ac:dyDescent="0.2">
      <c r="A123" s="293">
        <v>96</v>
      </c>
      <c r="B123" s="294" t="s">
        <v>598</v>
      </c>
      <c r="C123" s="295" t="s">
        <v>599</v>
      </c>
      <c r="D123" s="296" t="s">
        <v>223</v>
      </c>
      <c r="E123" s="297">
        <v>1</v>
      </c>
      <c r="F123" s="297">
        <v>0</v>
      </c>
      <c r="G123" s="298">
        <f>E123*F123</f>
        <v>0</v>
      </c>
      <c r="H123" s="299">
        <v>2.0930000000000001E-2</v>
      </c>
      <c r="I123" s="300">
        <f>E123*H123</f>
        <v>2.0930000000000001E-2</v>
      </c>
      <c r="J123" s="299">
        <v>0</v>
      </c>
      <c r="K123" s="300">
        <f>E123*J123</f>
        <v>0</v>
      </c>
      <c r="O123" s="292">
        <v>2</v>
      </c>
      <c r="AA123" s="261">
        <v>1</v>
      </c>
      <c r="AB123" s="261">
        <v>9</v>
      </c>
      <c r="AC123" s="261">
        <v>9</v>
      </c>
      <c r="AZ123" s="261">
        <v>4</v>
      </c>
      <c r="BA123" s="261">
        <f>IF(AZ123=1,G123,0)</f>
        <v>0</v>
      </c>
      <c r="BB123" s="261">
        <f>IF(AZ123=2,G123,0)</f>
        <v>0</v>
      </c>
      <c r="BC123" s="261">
        <f>IF(AZ123=3,G123,0)</f>
        <v>0</v>
      </c>
      <c r="BD123" s="261">
        <f>IF(AZ123=4,G123,0)</f>
        <v>0</v>
      </c>
      <c r="BE123" s="261">
        <f>IF(AZ123=5,G123,0)</f>
        <v>0</v>
      </c>
      <c r="CA123" s="292">
        <v>1</v>
      </c>
      <c r="CB123" s="292">
        <v>9</v>
      </c>
    </row>
    <row r="124" spans="1:80" x14ac:dyDescent="0.2">
      <c r="A124" s="293">
        <v>97</v>
      </c>
      <c r="B124" s="294" t="s">
        <v>600</v>
      </c>
      <c r="C124" s="295" t="s">
        <v>601</v>
      </c>
      <c r="D124" s="296" t="s">
        <v>223</v>
      </c>
      <c r="E124" s="297">
        <v>1</v>
      </c>
      <c r="F124" s="297">
        <v>0</v>
      </c>
      <c r="G124" s="298">
        <f>E124*F124</f>
        <v>0</v>
      </c>
      <c r="H124" s="299">
        <v>2.0930000000000001E-2</v>
      </c>
      <c r="I124" s="300">
        <f>E124*H124</f>
        <v>2.0930000000000001E-2</v>
      </c>
      <c r="J124" s="299"/>
      <c r="K124" s="300">
        <f>E124*J124</f>
        <v>0</v>
      </c>
      <c r="O124" s="292">
        <v>2</v>
      </c>
      <c r="AA124" s="261">
        <v>12</v>
      </c>
      <c r="AB124" s="261">
        <v>0</v>
      </c>
      <c r="AC124" s="261">
        <v>134</v>
      </c>
      <c r="AZ124" s="261">
        <v>4</v>
      </c>
      <c r="BA124" s="261">
        <f>IF(AZ124=1,G124,0)</f>
        <v>0</v>
      </c>
      <c r="BB124" s="261">
        <f>IF(AZ124=2,G124,0)</f>
        <v>0</v>
      </c>
      <c r="BC124" s="261">
        <f>IF(AZ124=3,G124,0)</f>
        <v>0</v>
      </c>
      <c r="BD124" s="261">
        <f>IF(AZ124=4,G124,0)</f>
        <v>0</v>
      </c>
      <c r="BE124" s="261">
        <f>IF(AZ124=5,G124,0)</f>
        <v>0</v>
      </c>
      <c r="CA124" s="292">
        <v>12</v>
      </c>
      <c r="CB124" s="292">
        <v>0</v>
      </c>
    </row>
    <row r="125" spans="1:80" x14ac:dyDescent="0.2">
      <c r="A125" s="302"/>
      <c r="B125" s="303" t="s">
        <v>101</v>
      </c>
      <c r="C125" s="304" t="s">
        <v>597</v>
      </c>
      <c r="D125" s="305"/>
      <c r="E125" s="306"/>
      <c r="F125" s="307"/>
      <c r="G125" s="308">
        <f>SUM(G122:G124)</f>
        <v>0</v>
      </c>
      <c r="H125" s="309"/>
      <c r="I125" s="310">
        <f>SUM(I122:I124)</f>
        <v>4.1860000000000001E-2</v>
      </c>
      <c r="J125" s="309"/>
      <c r="K125" s="310">
        <f>SUM(K122:K124)</f>
        <v>0</v>
      </c>
      <c r="O125" s="292">
        <v>4</v>
      </c>
      <c r="BA125" s="311">
        <f>SUM(BA122:BA124)</f>
        <v>0</v>
      </c>
      <c r="BB125" s="311">
        <f>SUM(BB122:BB124)</f>
        <v>0</v>
      </c>
      <c r="BC125" s="311">
        <f>SUM(BC122:BC124)</f>
        <v>0</v>
      </c>
      <c r="BD125" s="311">
        <f>SUM(BD122:BD124)</f>
        <v>0</v>
      </c>
      <c r="BE125" s="311">
        <f>SUM(BE122:BE124)</f>
        <v>0</v>
      </c>
    </row>
    <row r="126" spans="1:80" x14ac:dyDescent="0.2">
      <c r="E126" s="261"/>
    </row>
    <row r="127" spans="1:80" x14ac:dyDescent="0.2">
      <c r="E127" s="261"/>
    </row>
    <row r="128" spans="1:80" x14ac:dyDescent="0.2">
      <c r="E128" s="261"/>
    </row>
    <row r="129" spans="5:5" x14ac:dyDescent="0.2">
      <c r="E129" s="261"/>
    </row>
    <row r="130" spans="5:5" x14ac:dyDescent="0.2">
      <c r="E130" s="261"/>
    </row>
    <row r="131" spans="5:5" x14ac:dyDescent="0.2">
      <c r="E131" s="261"/>
    </row>
    <row r="132" spans="5:5" x14ac:dyDescent="0.2">
      <c r="E132" s="261"/>
    </row>
    <row r="133" spans="5:5" x14ac:dyDescent="0.2">
      <c r="E133" s="261"/>
    </row>
    <row r="134" spans="5:5" x14ac:dyDescent="0.2">
      <c r="E134" s="261"/>
    </row>
    <row r="135" spans="5:5" x14ac:dyDescent="0.2">
      <c r="E135" s="261"/>
    </row>
    <row r="136" spans="5:5" x14ac:dyDescent="0.2">
      <c r="E136" s="261"/>
    </row>
    <row r="137" spans="5:5" x14ac:dyDescent="0.2">
      <c r="E137" s="261"/>
    </row>
    <row r="138" spans="5:5" x14ac:dyDescent="0.2">
      <c r="E138" s="261"/>
    </row>
    <row r="139" spans="5:5" x14ac:dyDescent="0.2">
      <c r="E139" s="261"/>
    </row>
    <row r="140" spans="5:5" x14ac:dyDescent="0.2">
      <c r="E140" s="261"/>
    </row>
    <row r="141" spans="5:5" x14ac:dyDescent="0.2">
      <c r="E141" s="261"/>
    </row>
    <row r="142" spans="5:5" x14ac:dyDescent="0.2">
      <c r="E142" s="261"/>
    </row>
    <row r="143" spans="5:5" x14ac:dyDescent="0.2">
      <c r="E143" s="261"/>
    </row>
    <row r="144" spans="5:5" x14ac:dyDescent="0.2">
      <c r="E144" s="261"/>
    </row>
    <row r="145" spans="1:7" x14ac:dyDescent="0.2">
      <c r="E145" s="261"/>
    </row>
    <row r="146" spans="1:7" x14ac:dyDescent="0.2">
      <c r="E146" s="261"/>
    </row>
    <row r="147" spans="1:7" x14ac:dyDescent="0.2">
      <c r="E147" s="261"/>
    </row>
    <row r="148" spans="1:7" x14ac:dyDescent="0.2">
      <c r="E148" s="261"/>
    </row>
    <row r="149" spans="1:7" x14ac:dyDescent="0.2">
      <c r="A149" s="301"/>
      <c r="B149" s="301"/>
      <c r="C149" s="301"/>
      <c r="D149" s="301"/>
      <c r="E149" s="301"/>
      <c r="F149" s="301"/>
      <c r="G149" s="301"/>
    </row>
    <row r="150" spans="1:7" x14ac:dyDescent="0.2">
      <c r="A150" s="301"/>
      <c r="B150" s="301"/>
      <c r="C150" s="301"/>
      <c r="D150" s="301"/>
      <c r="E150" s="301"/>
      <c r="F150" s="301"/>
      <c r="G150" s="301"/>
    </row>
    <row r="151" spans="1:7" x14ac:dyDescent="0.2">
      <c r="A151" s="301"/>
      <c r="B151" s="301"/>
      <c r="C151" s="301"/>
      <c r="D151" s="301"/>
      <c r="E151" s="301"/>
      <c r="F151" s="301"/>
      <c r="G151" s="301"/>
    </row>
    <row r="152" spans="1:7" x14ac:dyDescent="0.2">
      <c r="A152" s="301"/>
      <c r="B152" s="301"/>
      <c r="C152" s="301"/>
      <c r="D152" s="301"/>
      <c r="E152" s="301"/>
      <c r="F152" s="301"/>
      <c r="G152" s="301"/>
    </row>
    <row r="153" spans="1:7" x14ac:dyDescent="0.2">
      <c r="E153" s="261"/>
    </row>
    <row r="154" spans="1:7" x14ac:dyDescent="0.2">
      <c r="E154" s="261"/>
    </row>
    <row r="155" spans="1:7" x14ac:dyDescent="0.2">
      <c r="E155" s="261"/>
    </row>
    <row r="156" spans="1:7" x14ac:dyDescent="0.2">
      <c r="E156" s="261"/>
    </row>
    <row r="157" spans="1:7" x14ac:dyDescent="0.2">
      <c r="E157" s="261"/>
    </row>
    <row r="158" spans="1:7" x14ac:dyDescent="0.2">
      <c r="E158" s="261"/>
    </row>
    <row r="159" spans="1:7" x14ac:dyDescent="0.2">
      <c r="E159" s="261"/>
    </row>
    <row r="160" spans="1:7" x14ac:dyDescent="0.2">
      <c r="E160" s="261"/>
    </row>
    <row r="161" spans="5:5" x14ac:dyDescent="0.2">
      <c r="E161" s="261"/>
    </row>
    <row r="162" spans="5:5" x14ac:dyDescent="0.2">
      <c r="E162" s="261"/>
    </row>
    <row r="163" spans="5:5" x14ac:dyDescent="0.2">
      <c r="E163" s="261"/>
    </row>
    <row r="164" spans="5:5" x14ac:dyDescent="0.2">
      <c r="E164" s="261"/>
    </row>
    <row r="165" spans="5:5" x14ac:dyDescent="0.2">
      <c r="E165" s="261"/>
    </row>
    <row r="166" spans="5:5" x14ac:dyDescent="0.2">
      <c r="E166" s="261"/>
    </row>
    <row r="167" spans="5:5" x14ac:dyDescent="0.2">
      <c r="E167" s="261"/>
    </row>
    <row r="168" spans="5:5" x14ac:dyDescent="0.2">
      <c r="E168" s="261"/>
    </row>
    <row r="169" spans="5:5" x14ac:dyDescent="0.2">
      <c r="E169" s="261"/>
    </row>
    <row r="170" spans="5:5" x14ac:dyDescent="0.2">
      <c r="E170" s="261"/>
    </row>
    <row r="171" spans="5:5" x14ac:dyDescent="0.2">
      <c r="E171" s="261"/>
    </row>
    <row r="172" spans="5:5" x14ac:dyDescent="0.2">
      <c r="E172" s="261"/>
    </row>
    <row r="173" spans="5:5" x14ac:dyDescent="0.2">
      <c r="E173" s="261"/>
    </row>
    <row r="174" spans="5:5" x14ac:dyDescent="0.2">
      <c r="E174" s="261"/>
    </row>
    <row r="175" spans="5:5" x14ac:dyDescent="0.2">
      <c r="E175" s="261"/>
    </row>
    <row r="176" spans="5:5" x14ac:dyDescent="0.2">
      <c r="E176" s="261"/>
    </row>
    <row r="177" spans="1:7" x14ac:dyDescent="0.2">
      <c r="E177" s="261"/>
    </row>
    <row r="178" spans="1:7" x14ac:dyDescent="0.2">
      <c r="E178" s="261"/>
    </row>
    <row r="179" spans="1:7" x14ac:dyDescent="0.2">
      <c r="E179" s="261"/>
    </row>
    <row r="180" spans="1:7" x14ac:dyDescent="0.2">
      <c r="E180" s="261"/>
    </row>
    <row r="181" spans="1:7" x14ac:dyDescent="0.2">
      <c r="E181" s="261"/>
    </row>
    <row r="182" spans="1:7" x14ac:dyDescent="0.2">
      <c r="E182" s="261"/>
    </row>
    <row r="183" spans="1:7" x14ac:dyDescent="0.2">
      <c r="E183" s="261"/>
    </row>
    <row r="184" spans="1:7" x14ac:dyDescent="0.2">
      <c r="A184" s="312"/>
      <c r="B184" s="312"/>
    </row>
    <row r="185" spans="1:7" x14ac:dyDescent="0.2">
      <c r="A185" s="301"/>
      <c r="B185" s="301"/>
      <c r="C185" s="313"/>
      <c r="D185" s="313"/>
      <c r="E185" s="314"/>
      <c r="F185" s="313"/>
      <c r="G185" s="315"/>
    </row>
    <row r="186" spans="1:7" x14ac:dyDescent="0.2">
      <c r="A186" s="316"/>
      <c r="B186" s="316"/>
      <c r="C186" s="301"/>
      <c r="D186" s="301"/>
      <c r="E186" s="317"/>
      <c r="F186" s="301"/>
      <c r="G186" s="301"/>
    </row>
    <row r="187" spans="1:7" x14ac:dyDescent="0.2">
      <c r="A187" s="301"/>
      <c r="B187" s="301"/>
      <c r="C187" s="301"/>
      <c r="D187" s="301"/>
      <c r="E187" s="317"/>
      <c r="F187" s="301"/>
      <c r="G187" s="301"/>
    </row>
    <row r="188" spans="1:7" x14ac:dyDescent="0.2">
      <c r="A188" s="301"/>
      <c r="B188" s="301"/>
      <c r="C188" s="301"/>
      <c r="D188" s="301"/>
      <c r="E188" s="317"/>
      <c r="F188" s="301"/>
      <c r="G188" s="301"/>
    </row>
    <row r="189" spans="1:7" x14ac:dyDescent="0.2">
      <c r="A189" s="301"/>
      <c r="B189" s="301"/>
      <c r="C189" s="301"/>
      <c r="D189" s="301"/>
      <c r="E189" s="317"/>
      <c r="F189" s="301"/>
      <c r="G189" s="301"/>
    </row>
    <row r="190" spans="1:7" x14ac:dyDescent="0.2">
      <c r="A190" s="301"/>
      <c r="B190" s="301"/>
      <c r="C190" s="301"/>
      <c r="D190" s="301"/>
      <c r="E190" s="317"/>
      <c r="F190" s="301"/>
      <c r="G190" s="301"/>
    </row>
    <row r="191" spans="1:7" x14ac:dyDescent="0.2">
      <c r="A191" s="301"/>
      <c r="B191" s="301"/>
      <c r="C191" s="301"/>
      <c r="D191" s="301"/>
      <c r="E191" s="317"/>
      <c r="F191" s="301"/>
      <c r="G191" s="301"/>
    </row>
    <row r="192" spans="1:7" x14ac:dyDescent="0.2">
      <c r="A192" s="301"/>
      <c r="B192" s="301"/>
      <c r="C192" s="301"/>
      <c r="D192" s="301"/>
      <c r="E192" s="317"/>
      <c r="F192" s="301"/>
      <c r="G192" s="301"/>
    </row>
    <row r="193" spans="1:7" x14ac:dyDescent="0.2">
      <c r="A193" s="301"/>
      <c r="B193" s="301"/>
      <c r="C193" s="301"/>
      <c r="D193" s="301"/>
      <c r="E193" s="317"/>
      <c r="F193" s="301"/>
      <c r="G193" s="301"/>
    </row>
    <row r="194" spans="1:7" x14ac:dyDescent="0.2">
      <c r="A194" s="301"/>
      <c r="B194" s="301"/>
      <c r="C194" s="301"/>
      <c r="D194" s="301"/>
      <c r="E194" s="317"/>
      <c r="F194" s="301"/>
      <c r="G194" s="301"/>
    </row>
    <row r="195" spans="1:7" x14ac:dyDescent="0.2">
      <c r="A195" s="301"/>
      <c r="B195" s="301"/>
      <c r="C195" s="301"/>
      <c r="D195" s="301"/>
      <c r="E195" s="317"/>
      <c r="F195" s="301"/>
      <c r="G195" s="301"/>
    </row>
    <row r="196" spans="1:7" x14ac:dyDescent="0.2">
      <c r="A196" s="301"/>
      <c r="B196" s="301"/>
      <c r="C196" s="301"/>
      <c r="D196" s="301"/>
      <c r="E196" s="317"/>
      <c r="F196" s="301"/>
      <c r="G196" s="301"/>
    </row>
    <row r="197" spans="1:7" x14ac:dyDescent="0.2">
      <c r="A197" s="301"/>
      <c r="B197" s="301"/>
      <c r="C197" s="301"/>
      <c r="D197" s="301"/>
      <c r="E197" s="317"/>
      <c r="F197" s="301"/>
      <c r="G197" s="301"/>
    </row>
    <row r="198" spans="1:7" x14ac:dyDescent="0.2">
      <c r="A198" s="301"/>
      <c r="B198" s="301"/>
      <c r="C198" s="301"/>
      <c r="D198" s="301"/>
      <c r="E198" s="317"/>
      <c r="F198" s="301"/>
      <c r="G198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448</v>
      </c>
      <c r="D2" s="105" t="s">
        <v>449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570</v>
      </c>
      <c r="B5" s="118"/>
      <c r="C5" s="119" t="s">
        <v>571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'04 3 Rek'!E13</f>
        <v>0</v>
      </c>
      <c r="D15" s="160" t="str">
        <f>'04 3 Rek'!A18</f>
        <v>Ztížené výrobní podmínky</v>
      </c>
      <c r="E15" s="161"/>
      <c r="F15" s="162"/>
      <c r="G15" s="159">
        <f>'04 3 Rek'!I18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'04 3 Rek'!F13</f>
        <v>0</v>
      </c>
      <c r="D16" s="109" t="str">
        <f>'04 3 Rek'!A19</f>
        <v>Oborová přirážka</v>
      </c>
      <c r="E16" s="163"/>
      <c r="F16" s="164"/>
      <c r="G16" s="159">
        <f>'04 3 Rek'!I19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'04 3 Rek'!H13</f>
        <v>0</v>
      </c>
      <c r="D17" s="109" t="str">
        <f>'04 3 Rek'!A20</f>
        <v>Přesun stavebních kapacit</v>
      </c>
      <c r="E17" s="163"/>
      <c r="F17" s="164"/>
      <c r="G17" s="159">
        <f>'04 3 Rek'!I20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'04 3 Rek'!G13</f>
        <v>0</v>
      </c>
      <c r="D18" s="109" t="str">
        <f>'04 3 Rek'!A21</f>
        <v>Mimostaveništní doprava</v>
      </c>
      <c r="E18" s="163"/>
      <c r="F18" s="164"/>
      <c r="G18" s="159">
        <f>'04 3 Rek'!I21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'04 3 Rek'!A22</f>
        <v>Zařízení staveniště</v>
      </c>
      <c r="E19" s="163"/>
      <c r="F19" s="164"/>
      <c r="G19" s="159">
        <f>'04 3 Rek'!I22</f>
        <v>0</v>
      </c>
    </row>
    <row r="20" spans="1:7" ht="15.95" customHeight="1" x14ac:dyDescent="0.2">
      <c r="A20" s="167"/>
      <c r="B20" s="158"/>
      <c r="C20" s="159"/>
      <c r="D20" s="109" t="str">
        <f>'04 3 Rek'!A23</f>
        <v>Provoz investora</v>
      </c>
      <c r="E20" s="163"/>
      <c r="F20" s="164"/>
      <c r="G20" s="159">
        <f>'04 3 Rek'!I23</f>
        <v>0</v>
      </c>
    </row>
    <row r="21" spans="1:7" ht="15.95" customHeight="1" x14ac:dyDescent="0.2">
      <c r="A21" s="167" t="s">
        <v>29</v>
      </c>
      <c r="B21" s="158"/>
      <c r="C21" s="159">
        <f>'04 3 Rek'!I13</f>
        <v>0</v>
      </c>
      <c r="D21" s="109" t="str">
        <f>'04 3 Rek'!A24</f>
        <v>Kompletační činnost (IČD)</v>
      </c>
      <c r="E21" s="163"/>
      <c r="F21" s="164"/>
      <c r="G21" s="159">
        <f>'04 3 Rek'!I24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'04 3 Rek'!H26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/>
  <dimension ref="A1:BE7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448</v>
      </c>
      <c r="I1" s="212"/>
    </row>
    <row r="2" spans="1:57" ht="13.5" thickBot="1" x14ac:dyDescent="0.25">
      <c r="A2" s="213" t="s">
        <v>76</v>
      </c>
      <c r="B2" s="214"/>
      <c r="C2" s="215" t="s">
        <v>572</v>
      </c>
      <c r="D2" s="216"/>
      <c r="E2" s="217"/>
      <c r="F2" s="216"/>
      <c r="G2" s="218" t="s">
        <v>449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18" t="str">
        <f>'04 3 Pol'!B7</f>
        <v>18</v>
      </c>
      <c r="B7" s="70" t="str">
        <f>'04 3 Pol'!C7</f>
        <v>Povrchové úpravy terénu</v>
      </c>
      <c r="D7" s="230"/>
      <c r="E7" s="319">
        <f>'04 3 Pol'!BA9</f>
        <v>0</v>
      </c>
      <c r="F7" s="320">
        <f>'04 3 Pol'!BB9</f>
        <v>0</v>
      </c>
      <c r="G7" s="320">
        <f>'04 3 Pol'!BC9</f>
        <v>0</v>
      </c>
      <c r="H7" s="320">
        <f>'04 3 Pol'!BD9</f>
        <v>0</v>
      </c>
      <c r="I7" s="321">
        <f>'04 3 Pol'!BE9</f>
        <v>0</v>
      </c>
    </row>
    <row r="8" spans="1:57" s="137" customFormat="1" x14ac:dyDescent="0.2">
      <c r="A8" s="318" t="str">
        <f>'04 3 Pol'!B10</f>
        <v>3</v>
      </c>
      <c r="B8" s="70" t="str">
        <f>'04 3 Pol'!C10</f>
        <v>Svislé a kompletní konstrukce</v>
      </c>
      <c r="D8" s="230"/>
      <c r="E8" s="319">
        <f>'04 3 Pol'!BA13</f>
        <v>0</v>
      </c>
      <c r="F8" s="320">
        <f>'04 3 Pol'!BB13</f>
        <v>0</v>
      </c>
      <c r="G8" s="320">
        <f>'04 3 Pol'!BC13</f>
        <v>0</v>
      </c>
      <c r="H8" s="320">
        <f>'04 3 Pol'!BD13</f>
        <v>0</v>
      </c>
      <c r="I8" s="321">
        <f>'04 3 Pol'!BE13</f>
        <v>0</v>
      </c>
    </row>
    <row r="9" spans="1:57" s="137" customFormat="1" x14ac:dyDescent="0.2">
      <c r="A9" s="318" t="str">
        <f>'04 3 Pol'!B14</f>
        <v>5a</v>
      </c>
      <c r="B9" s="70" t="str">
        <f>'04 3 Pol'!C14</f>
        <v>Okapový chodník</v>
      </c>
      <c r="D9" s="230"/>
      <c r="E9" s="319">
        <f>'04 3 Pol'!BA27</f>
        <v>0</v>
      </c>
      <c r="F9" s="320">
        <f>'04 3 Pol'!BB27</f>
        <v>0</v>
      </c>
      <c r="G9" s="320">
        <f>'04 3 Pol'!BC27</f>
        <v>0</v>
      </c>
      <c r="H9" s="320">
        <f>'04 3 Pol'!BD27</f>
        <v>0</v>
      </c>
      <c r="I9" s="321">
        <f>'04 3 Pol'!BE27</f>
        <v>0</v>
      </c>
    </row>
    <row r="10" spans="1:57" s="137" customFormat="1" x14ac:dyDescent="0.2">
      <c r="A10" s="318" t="str">
        <f>'04 3 Pol'!B28</f>
        <v>61</v>
      </c>
      <c r="B10" s="70" t="str">
        <f>'04 3 Pol'!C28</f>
        <v>Upravy povrchů vnitřní</v>
      </c>
      <c r="D10" s="230"/>
      <c r="E10" s="319">
        <f>'04 3 Pol'!BA30</f>
        <v>0</v>
      </c>
      <c r="F10" s="320">
        <f>'04 3 Pol'!BB30</f>
        <v>0</v>
      </c>
      <c r="G10" s="320">
        <f>'04 3 Pol'!BC30</f>
        <v>0</v>
      </c>
      <c r="H10" s="320">
        <f>'04 3 Pol'!BD30</f>
        <v>0</v>
      </c>
      <c r="I10" s="321">
        <f>'04 3 Pol'!BE30</f>
        <v>0</v>
      </c>
    </row>
    <row r="11" spans="1:57" s="137" customFormat="1" x14ac:dyDescent="0.2">
      <c r="A11" s="318" t="str">
        <f>'04 3 Pol'!B31</f>
        <v>99</v>
      </c>
      <c r="B11" s="70" t="str">
        <f>'04 3 Pol'!C31</f>
        <v>Staveništní přesun hmot</v>
      </c>
      <c r="D11" s="230"/>
      <c r="E11" s="319">
        <f>'04 3 Pol'!BA33</f>
        <v>0</v>
      </c>
      <c r="F11" s="320">
        <f>'04 3 Pol'!BB33</f>
        <v>0</v>
      </c>
      <c r="G11" s="320">
        <f>'04 3 Pol'!BC33</f>
        <v>0</v>
      </c>
      <c r="H11" s="320">
        <f>'04 3 Pol'!BD33</f>
        <v>0</v>
      </c>
      <c r="I11" s="321">
        <f>'04 3 Pol'!BE33</f>
        <v>0</v>
      </c>
    </row>
    <row r="12" spans="1:57" s="137" customFormat="1" ht="13.5" thickBot="1" x14ac:dyDescent="0.25">
      <c r="A12" s="318" t="str">
        <f>'04 3 Pol'!B34</f>
        <v>784</v>
      </c>
      <c r="B12" s="70" t="str">
        <f>'04 3 Pol'!C34</f>
        <v>Malby</v>
      </c>
      <c r="D12" s="230"/>
      <c r="E12" s="319">
        <f>'04 3 Pol'!BA36</f>
        <v>0</v>
      </c>
      <c r="F12" s="320">
        <f>'04 3 Pol'!BB36</f>
        <v>0</v>
      </c>
      <c r="G12" s="320">
        <f>'04 3 Pol'!BC36</f>
        <v>0</v>
      </c>
      <c r="H12" s="320">
        <f>'04 3 Pol'!BD36</f>
        <v>0</v>
      </c>
      <c r="I12" s="321">
        <f>'04 3 Pol'!BE36</f>
        <v>0</v>
      </c>
    </row>
    <row r="13" spans="1:57" s="14" customFormat="1" ht="13.5" thickBot="1" x14ac:dyDescent="0.25">
      <c r="A13" s="231"/>
      <c r="B13" s="232" t="s">
        <v>79</v>
      </c>
      <c r="C13" s="232"/>
      <c r="D13" s="233"/>
      <c r="E13" s="234">
        <f>SUM(E7:E12)</f>
        <v>0</v>
      </c>
      <c r="F13" s="235">
        <f>SUM(F7:F12)</f>
        <v>0</v>
      </c>
      <c r="G13" s="235">
        <f>SUM(G7:G12)</f>
        <v>0</v>
      </c>
      <c r="H13" s="235">
        <f>SUM(H7:H12)</f>
        <v>0</v>
      </c>
      <c r="I13" s="236">
        <f>SUM(I7:I12)</f>
        <v>0</v>
      </c>
    </row>
    <row r="14" spans="1:57" x14ac:dyDescent="0.2">
      <c r="A14" s="137"/>
      <c r="B14" s="137"/>
      <c r="C14" s="137"/>
      <c r="D14" s="137"/>
      <c r="E14" s="137"/>
      <c r="F14" s="137"/>
      <c r="G14" s="137"/>
      <c r="H14" s="137"/>
      <c r="I14" s="137"/>
    </row>
    <row r="15" spans="1:57" ht="19.5" customHeight="1" x14ac:dyDescent="0.25">
      <c r="A15" s="222" t="s">
        <v>80</v>
      </c>
      <c r="B15" s="222"/>
      <c r="C15" s="222"/>
      <c r="D15" s="222"/>
      <c r="E15" s="222"/>
      <c r="F15" s="222"/>
      <c r="G15" s="237"/>
      <c r="H15" s="222"/>
      <c r="I15" s="222"/>
      <c r="BA15" s="143"/>
      <c r="BB15" s="143"/>
      <c r="BC15" s="143"/>
      <c r="BD15" s="143"/>
      <c r="BE15" s="143"/>
    </row>
    <row r="16" spans="1:57" ht="13.5" thickBot="1" x14ac:dyDescent="0.25"/>
    <row r="17" spans="1:53" x14ac:dyDescent="0.2">
      <c r="A17" s="175" t="s">
        <v>81</v>
      </c>
      <c r="B17" s="176"/>
      <c r="C17" s="176"/>
      <c r="D17" s="238"/>
      <c r="E17" s="239" t="s">
        <v>82</v>
      </c>
      <c r="F17" s="240" t="s">
        <v>12</v>
      </c>
      <c r="G17" s="241" t="s">
        <v>83</v>
      </c>
      <c r="H17" s="242"/>
      <c r="I17" s="243" t="s">
        <v>82</v>
      </c>
    </row>
    <row r="18" spans="1:53" x14ac:dyDescent="0.2">
      <c r="A18" s="167" t="s">
        <v>312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313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314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315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316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1</v>
      </c>
    </row>
    <row r="23" spans="1:53" x14ac:dyDescent="0.2">
      <c r="A23" s="167" t="s">
        <v>317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318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2</v>
      </c>
    </row>
    <row r="25" spans="1:53" x14ac:dyDescent="0.2">
      <c r="A25" s="167" t="s">
        <v>319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ht="13.5" thickBot="1" x14ac:dyDescent="0.25">
      <c r="A26" s="250"/>
      <c r="B26" s="251" t="s">
        <v>84</v>
      </c>
      <c r="C26" s="252"/>
      <c r="D26" s="253"/>
      <c r="E26" s="254"/>
      <c r="F26" s="255"/>
      <c r="G26" s="255"/>
      <c r="H26" s="256">
        <f>SUM(I18:I25)</f>
        <v>0</v>
      </c>
      <c r="I26" s="257"/>
    </row>
    <row r="28" spans="1:53" x14ac:dyDescent="0.2">
      <c r="B28" s="14"/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CB109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'04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572</v>
      </c>
      <c r="D4" s="270"/>
      <c r="E4" s="271" t="str">
        <f>'04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450</v>
      </c>
      <c r="C7" s="284" t="s">
        <v>451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453</v>
      </c>
      <c r="C8" s="295" t="s">
        <v>454</v>
      </c>
      <c r="D8" s="296" t="s">
        <v>116</v>
      </c>
      <c r="E8" s="297">
        <v>540.73500000000001</v>
      </c>
      <c r="F8" s="297">
        <v>0</v>
      </c>
      <c r="G8" s="298">
        <f>E8*F8</f>
        <v>0</v>
      </c>
      <c r="H8" s="299">
        <v>3.0000000000000001E-5</v>
      </c>
      <c r="I8" s="300">
        <f>E8*H8</f>
        <v>1.6222050000000002E-2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x14ac:dyDescent="0.2">
      <c r="A9" s="302"/>
      <c r="B9" s="303" t="s">
        <v>101</v>
      </c>
      <c r="C9" s="304" t="s">
        <v>452</v>
      </c>
      <c r="D9" s="305"/>
      <c r="E9" s="306"/>
      <c r="F9" s="307"/>
      <c r="G9" s="308">
        <f>SUM(G7:G8)</f>
        <v>0</v>
      </c>
      <c r="H9" s="309"/>
      <c r="I9" s="310">
        <f>SUM(I7:I8)</f>
        <v>1.6222050000000002E-2</v>
      </c>
      <c r="J9" s="309"/>
      <c r="K9" s="310">
        <f>SUM(K7:K8)</f>
        <v>0</v>
      </c>
      <c r="O9" s="292">
        <v>4</v>
      </c>
      <c r="BA9" s="311">
        <f>SUM(BA7:BA8)</f>
        <v>0</v>
      </c>
      <c r="BB9" s="311">
        <f>SUM(BB7:BB8)</f>
        <v>0</v>
      </c>
      <c r="BC9" s="311">
        <f>SUM(BC7:BC8)</f>
        <v>0</v>
      </c>
      <c r="BD9" s="311">
        <f>SUM(BD7:BD8)</f>
        <v>0</v>
      </c>
      <c r="BE9" s="311">
        <f>SUM(BE7:BE8)</f>
        <v>0</v>
      </c>
    </row>
    <row r="10" spans="1:80" x14ac:dyDescent="0.2">
      <c r="A10" s="282" t="s">
        <v>97</v>
      </c>
      <c r="B10" s="283" t="s">
        <v>448</v>
      </c>
      <c r="C10" s="284" t="s">
        <v>455</v>
      </c>
      <c r="D10" s="285"/>
      <c r="E10" s="286"/>
      <c r="F10" s="286"/>
      <c r="G10" s="287"/>
      <c r="H10" s="288"/>
      <c r="I10" s="289"/>
      <c r="J10" s="290"/>
      <c r="K10" s="291"/>
      <c r="O10" s="292">
        <v>1</v>
      </c>
    </row>
    <row r="11" spans="1:80" ht="22.5" x14ac:dyDescent="0.2">
      <c r="A11" s="293">
        <v>2</v>
      </c>
      <c r="B11" s="294" t="s">
        <v>457</v>
      </c>
      <c r="C11" s="295" t="s">
        <v>458</v>
      </c>
      <c r="D11" s="296" t="s">
        <v>212</v>
      </c>
      <c r="E11" s="297">
        <v>126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/>
      <c r="K11" s="300">
        <f>E11*J11</f>
        <v>0</v>
      </c>
      <c r="O11" s="292">
        <v>2</v>
      </c>
      <c r="AA11" s="261">
        <v>11</v>
      </c>
      <c r="AB11" s="261">
        <v>3</v>
      </c>
      <c r="AC11" s="261">
        <v>1</v>
      </c>
      <c r="AZ11" s="261">
        <v>1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11</v>
      </c>
      <c r="CB11" s="292">
        <v>3</v>
      </c>
    </row>
    <row r="12" spans="1:80" ht="22.5" x14ac:dyDescent="0.2">
      <c r="A12" s="293">
        <v>3</v>
      </c>
      <c r="B12" s="294" t="s">
        <v>459</v>
      </c>
      <c r="C12" s="295" t="s">
        <v>460</v>
      </c>
      <c r="D12" s="296" t="s">
        <v>461</v>
      </c>
      <c r="E12" s="297">
        <v>62.815199999999997</v>
      </c>
      <c r="F12" s="297">
        <v>0</v>
      </c>
      <c r="G12" s="298">
        <f>E12*F12</f>
        <v>0</v>
      </c>
      <c r="H12" s="299">
        <v>0.14802000000000001</v>
      </c>
      <c r="I12" s="300">
        <f>E12*H12</f>
        <v>9.2979059040000003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0</v>
      </c>
      <c r="AC12" s="261">
        <v>0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0</v>
      </c>
    </row>
    <row r="13" spans="1:80" x14ac:dyDescent="0.2">
      <c r="A13" s="302"/>
      <c r="B13" s="303" t="s">
        <v>101</v>
      </c>
      <c r="C13" s="304" t="s">
        <v>456</v>
      </c>
      <c r="D13" s="305"/>
      <c r="E13" s="306"/>
      <c r="F13" s="307"/>
      <c r="G13" s="308">
        <f>SUM(G10:G12)</f>
        <v>0</v>
      </c>
      <c r="H13" s="309"/>
      <c r="I13" s="310">
        <f>SUM(I10:I12)</f>
        <v>9.2979059040000003</v>
      </c>
      <c r="J13" s="309"/>
      <c r="K13" s="310">
        <f>SUM(K10:K12)</f>
        <v>0</v>
      </c>
      <c r="O13" s="292">
        <v>4</v>
      </c>
      <c r="BA13" s="311">
        <f>SUM(BA10:BA12)</f>
        <v>0</v>
      </c>
      <c r="BB13" s="311">
        <f>SUM(BB10:BB12)</f>
        <v>0</v>
      </c>
      <c r="BC13" s="311">
        <f>SUM(BC10:BC12)</f>
        <v>0</v>
      </c>
      <c r="BD13" s="311">
        <f>SUM(BD10:BD12)</f>
        <v>0</v>
      </c>
      <c r="BE13" s="311">
        <f>SUM(BE10:BE12)</f>
        <v>0</v>
      </c>
    </row>
    <row r="14" spans="1:80" x14ac:dyDescent="0.2">
      <c r="A14" s="282" t="s">
        <v>97</v>
      </c>
      <c r="B14" s="283" t="s">
        <v>462</v>
      </c>
      <c r="C14" s="284" t="s">
        <v>463</v>
      </c>
      <c r="D14" s="285"/>
      <c r="E14" s="286"/>
      <c r="F14" s="286"/>
      <c r="G14" s="287"/>
      <c r="H14" s="288"/>
      <c r="I14" s="289"/>
      <c r="J14" s="290"/>
      <c r="K14" s="291"/>
      <c r="O14" s="292">
        <v>1</v>
      </c>
    </row>
    <row r="15" spans="1:80" x14ac:dyDescent="0.2">
      <c r="A15" s="293">
        <v>4</v>
      </c>
      <c r="B15" s="294" t="s">
        <v>465</v>
      </c>
      <c r="C15" s="295" t="s">
        <v>466</v>
      </c>
      <c r="D15" s="296" t="s">
        <v>116</v>
      </c>
      <c r="E15" s="297">
        <v>70.314999999999998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>
        <v>-0.13800000000000001</v>
      </c>
      <c r="K15" s="300">
        <f>E15*J15</f>
        <v>-9.7034700000000011</v>
      </c>
      <c r="O15" s="292">
        <v>2</v>
      </c>
      <c r="AA15" s="261">
        <v>1</v>
      </c>
      <c r="AB15" s="261">
        <v>1</v>
      </c>
      <c r="AC15" s="261">
        <v>1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</v>
      </c>
      <c r="CB15" s="292">
        <v>1</v>
      </c>
    </row>
    <row r="16" spans="1:80" x14ac:dyDescent="0.2">
      <c r="A16" s="293">
        <v>5</v>
      </c>
      <c r="B16" s="294" t="s">
        <v>205</v>
      </c>
      <c r="C16" s="295" t="s">
        <v>206</v>
      </c>
      <c r="D16" s="296" t="s">
        <v>116</v>
      </c>
      <c r="E16" s="297">
        <v>70.314999999999998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293">
        <v>6</v>
      </c>
      <c r="B17" s="294" t="s">
        <v>467</v>
      </c>
      <c r="C17" s="295" t="s">
        <v>468</v>
      </c>
      <c r="D17" s="296" t="s">
        <v>116</v>
      </c>
      <c r="E17" s="297">
        <v>70.314999999999998</v>
      </c>
      <c r="F17" s="297">
        <v>0</v>
      </c>
      <c r="G17" s="298">
        <f>E17*F17</f>
        <v>0</v>
      </c>
      <c r="H17" s="299">
        <v>0.21299999999999999</v>
      </c>
      <c r="I17" s="300">
        <f>E17*H17</f>
        <v>14.977094999999998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293">
        <v>7</v>
      </c>
      <c r="B18" s="294" t="s">
        <v>469</v>
      </c>
      <c r="C18" s="295" t="s">
        <v>470</v>
      </c>
      <c r="D18" s="296" t="s">
        <v>116</v>
      </c>
      <c r="E18" s="297">
        <v>70.314999999999998</v>
      </c>
      <c r="F18" s="297">
        <v>0</v>
      </c>
      <c r="G18" s="298">
        <f>E18*F18</f>
        <v>0</v>
      </c>
      <c r="H18" s="299">
        <v>7.1999999999999995E-2</v>
      </c>
      <c r="I18" s="300">
        <f>E18*H18</f>
        <v>5.0626799999999994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293">
        <v>8</v>
      </c>
      <c r="B19" s="294" t="s">
        <v>471</v>
      </c>
      <c r="C19" s="295" t="s">
        <v>472</v>
      </c>
      <c r="D19" s="296" t="s">
        <v>136</v>
      </c>
      <c r="E19" s="297">
        <v>140.63</v>
      </c>
      <c r="F19" s="297">
        <v>0</v>
      </c>
      <c r="G19" s="298">
        <f>E19*F19</f>
        <v>0</v>
      </c>
      <c r="H19" s="299">
        <v>0.10598</v>
      </c>
      <c r="I19" s="300">
        <f>E19*H19</f>
        <v>14.903967400000001</v>
      </c>
      <c r="J19" s="299">
        <v>0</v>
      </c>
      <c r="K19" s="300">
        <f>E19*J19</f>
        <v>0</v>
      </c>
      <c r="O19" s="292">
        <v>2</v>
      </c>
      <c r="AA19" s="261">
        <v>1</v>
      </c>
      <c r="AB19" s="261">
        <v>1</v>
      </c>
      <c r="AC19" s="261">
        <v>1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</v>
      </c>
      <c r="CB19" s="292">
        <v>1</v>
      </c>
    </row>
    <row r="20" spans="1:80" x14ac:dyDescent="0.2">
      <c r="A20" s="293">
        <v>9</v>
      </c>
      <c r="B20" s="294" t="s">
        <v>473</v>
      </c>
      <c r="C20" s="295" t="s">
        <v>474</v>
      </c>
      <c r="D20" s="296" t="s">
        <v>212</v>
      </c>
      <c r="E20" s="297">
        <v>155</v>
      </c>
      <c r="F20" s="297">
        <v>0</v>
      </c>
      <c r="G20" s="298">
        <f>E20*F20</f>
        <v>0</v>
      </c>
      <c r="H20" s="299">
        <v>2.7E-2</v>
      </c>
      <c r="I20" s="300">
        <f>E20*H20</f>
        <v>4.1849999999999996</v>
      </c>
      <c r="J20" s="299"/>
      <c r="K20" s="300">
        <f>E20*J20</f>
        <v>0</v>
      </c>
      <c r="O20" s="292">
        <v>2</v>
      </c>
      <c r="AA20" s="261">
        <v>3</v>
      </c>
      <c r="AB20" s="261">
        <v>1</v>
      </c>
      <c r="AC20" s="261">
        <v>59217330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3</v>
      </c>
      <c r="CB20" s="292">
        <v>1</v>
      </c>
    </row>
    <row r="21" spans="1:80" x14ac:dyDescent="0.2">
      <c r="A21" s="293">
        <v>10</v>
      </c>
      <c r="B21" s="294" t="s">
        <v>475</v>
      </c>
      <c r="C21" s="295" t="s">
        <v>476</v>
      </c>
      <c r="D21" s="296" t="s">
        <v>116</v>
      </c>
      <c r="E21" s="297">
        <v>77.346500000000006</v>
      </c>
      <c r="F21" s="297">
        <v>0</v>
      </c>
      <c r="G21" s="298">
        <f>E21*F21</f>
        <v>0</v>
      </c>
      <c r="H21" s="299">
        <v>9.6600000000000005E-2</v>
      </c>
      <c r="I21" s="300">
        <f>E21*H21</f>
        <v>7.4716719000000014</v>
      </c>
      <c r="J21" s="299"/>
      <c r="K21" s="300">
        <f>E21*J21</f>
        <v>0</v>
      </c>
      <c r="O21" s="292">
        <v>2</v>
      </c>
      <c r="AA21" s="261">
        <v>3</v>
      </c>
      <c r="AB21" s="261">
        <v>1</v>
      </c>
      <c r="AC21" s="261">
        <v>59245315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3</v>
      </c>
      <c r="CB21" s="292">
        <v>1</v>
      </c>
    </row>
    <row r="22" spans="1:80" x14ac:dyDescent="0.2">
      <c r="A22" s="293">
        <v>11</v>
      </c>
      <c r="B22" s="294" t="s">
        <v>227</v>
      </c>
      <c r="C22" s="295" t="s">
        <v>228</v>
      </c>
      <c r="D22" s="296" t="s">
        <v>226</v>
      </c>
      <c r="E22" s="297">
        <v>9.7034699999999994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1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1</v>
      </c>
    </row>
    <row r="23" spans="1:80" x14ac:dyDescent="0.2">
      <c r="A23" s="293">
        <v>12</v>
      </c>
      <c r="B23" s="294" t="s">
        <v>229</v>
      </c>
      <c r="C23" s="295" t="s">
        <v>230</v>
      </c>
      <c r="D23" s="296" t="s">
        <v>226</v>
      </c>
      <c r="E23" s="297">
        <v>97.034700000000001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1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1</v>
      </c>
    </row>
    <row r="24" spans="1:80" x14ac:dyDescent="0.2">
      <c r="A24" s="293">
        <v>13</v>
      </c>
      <c r="B24" s="294" t="s">
        <v>231</v>
      </c>
      <c r="C24" s="295" t="s">
        <v>232</v>
      </c>
      <c r="D24" s="296" t="s">
        <v>226</v>
      </c>
      <c r="E24" s="297">
        <v>9.7034699999999994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8</v>
      </c>
      <c r="AB24" s="261">
        <v>1</v>
      </c>
      <c r="AC24" s="261">
        <v>3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8</v>
      </c>
      <c r="CB24" s="292">
        <v>1</v>
      </c>
    </row>
    <row r="25" spans="1:80" x14ac:dyDescent="0.2">
      <c r="A25" s="293">
        <v>14</v>
      </c>
      <c r="B25" s="294" t="s">
        <v>233</v>
      </c>
      <c r="C25" s="295" t="s">
        <v>234</v>
      </c>
      <c r="D25" s="296" t="s">
        <v>226</v>
      </c>
      <c r="E25" s="297">
        <v>29.110410000000002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8</v>
      </c>
      <c r="AB25" s="261">
        <v>1</v>
      </c>
      <c r="AC25" s="261">
        <v>3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8</v>
      </c>
      <c r="CB25" s="292">
        <v>1</v>
      </c>
    </row>
    <row r="26" spans="1:80" x14ac:dyDescent="0.2">
      <c r="A26" s="293">
        <v>15</v>
      </c>
      <c r="B26" s="294" t="s">
        <v>235</v>
      </c>
      <c r="C26" s="295" t="s">
        <v>236</v>
      </c>
      <c r="D26" s="296" t="s">
        <v>226</v>
      </c>
      <c r="E26" s="297">
        <v>9.7034699999999994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8</v>
      </c>
      <c r="AB26" s="261">
        <v>0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8</v>
      </c>
      <c r="CB26" s="292">
        <v>0</v>
      </c>
    </row>
    <row r="27" spans="1:80" x14ac:dyDescent="0.2">
      <c r="A27" s="302"/>
      <c r="B27" s="303" t="s">
        <v>101</v>
      </c>
      <c r="C27" s="304" t="s">
        <v>464</v>
      </c>
      <c r="D27" s="305"/>
      <c r="E27" s="306"/>
      <c r="F27" s="307"/>
      <c r="G27" s="308">
        <f>SUM(G14:G26)</f>
        <v>0</v>
      </c>
      <c r="H27" s="309"/>
      <c r="I27" s="310">
        <f>SUM(I14:I26)</f>
        <v>46.600414300000004</v>
      </c>
      <c r="J27" s="309"/>
      <c r="K27" s="310">
        <f>SUM(K14:K26)</f>
        <v>-9.7034700000000011</v>
      </c>
      <c r="O27" s="292">
        <v>4</v>
      </c>
      <c r="BA27" s="311">
        <f>SUM(BA14:BA26)</f>
        <v>0</v>
      </c>
      <c r="BB27" s="311">
        <f>SUM(BB14:BB26)</f>
        <v>0</v>
      </c>
      <c r="BC27" s="311">
        <f>SUM(BC14:BC26)</f>
        <v>0</v>
      </c>
      <c r="BD27" s="311">
        <f>SUM(BD14:BD26)</f>
        <v>0</v>
      </c>
      <c r="BE27" s="311">
        <f>SUM(BE14:BE26)</f>
        <v>0</v>
      </c>
    </row>
    <row r="28" spans="1:80" x14ac:dyDescent="0.2">
      <c r="A28" s="282" t="s">
        <v>97</v>
      </c>
      <c r="B28" s="283" t="s">
        <v>477</v>
      </c>
      <c r="C28" s="284" t="s">
        <v>478</v>
      </c>
      <c r="D28" s="285"/>
      <c r="E28" s="286"/>
      <c r="F28" s="286"/>
      <c r="G28" s="287"/>
      <c r="H28" s="288"/>
      <c r="I28" s="289"/>
      <c r="J28" s="290"/>
      <c r="K28" s="291"/>
      <c r="O28" s="292">
        <v>1</v>
      </c>
    </row>
    <row r="29" spans="1:80" x14ac:dyDescent="0.2">
      <c r="A29" s="293">
        <v>16</v>
      </c>
      <c r="B29" s="294" t="s">
        <v>480</v>
      </c>
      <c r="C29" s="295" t="s">
        <v>481</v>
      </c>
      <c r="D29" s="296" t="s">
        <v>116</v>
      </c>
      <c r="E29" s="297">
        <v>62.815199999999997</v>
      </c>
      <c r="F29" s="297">
        <v>0</v>
      </c>
      <c r="G29" s="298">
        <f>E29*F29</f>
        <v>0</v>
      </c>
      <c r="H29" s="299">
        <v>2.7980000000000001E-2</v>
      </c>
      <c r="I29" s="300">
        <f>E29*H29</f>
        <v>1.757569296</v>
      </c>
      <c r="J29" s="299">
        <v>0</v>
      </c>
      <c r="K29" s="300">
        <f>E29*J29</f>
        <v>0</v>
      </c>
      <c r="O29" s="292">
        <v>2</v>
      </c>
      <c r="AA29" s="261">
        <v>1</v>
      </c>
      <c r="AB29" s="261">
        <v>1</v>
      </c>
      <c r="AC29" s="261">
        <v>1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</v>
      </c>
      <c r="CB29" s="292">
        <v>1</v>
      </c>
    </row>
    <row r="30" spans="1:80" x14ac:dyDescent="0.2">
      <c r="A30" s="302"/>
      <c r="B30" s="303" t="s">
        <v>101</v>
      </c>
      <c r="C30" s="304" t="s">
        <v>479</v>
      </c>
      <c r="D30" s="305"/>
      <c r="E30" s="306"/>
      <c r="F30" s="307"/>
      <c r="G30" s="308">
        <f>SUM(G28:G29)</f>
        <v>0</v>
      </c>
      <c r="H30" s="309"/>
      <c r="I30" s="310">
        <f>SUM(I28:I29)</f>
        <v>1.757569296</v>
      </c>
      <c r="J30" s="309"/>
      <c r="K30" s="310">
        <f>SUM(K28:K29)</f>
        <v>0</v>
      </c>
      <c r="O30" s="292">
        <v>4</v>
      </c>
      <c r="BA30" s="311">
        <f>SUM(BA28:BA29)</f>
        <v>0</v>
      </c>
      <c r="BB30" s="311">
        <f>SUM(BB28:BB29)</f>
        <v>0</v>
      </c>
      <c r="BC30" s="311">
        <f>SUM(BC28:BC29)</f>
        <v>0</v>
      </c>
      <c r="BD30" s="311">
        <f>SUM(BD28:BD29)</f>
        <v>0</v>
      </c>
      <c r="BE30" s="311">
        <f>SUM(BE28:BE29)</f>
        <v>0</v>
      </c>
    </row>
    <row r="31" spans="1:80" x14ac:dyDescent="0.2">
      <c r="A31" s="282" t="s">
        <v>97</v>
      </c>
      <c r="B31" s="283" t="s">
        <v>261</v>
      </c>
      <c r="C31" s="284" t="s">
        <v>262</v>
      </c>
      <c r="D31" s="285"/>
      <c r="E31" s="286"/>
      <c r="F31" s="286"/>
      <c r="G31" s="287"/>
      <c r="H31" s="288"/>
      <c r="I31" s="289"/>
      <c r="J31" s="290"/>
      <c r="K31" s="291"/>
      <c r="O31" s="292">
        <v>1</v>
      </c>
    </row>
    <row r="32" spans="1:80" x14ac:dyDescent="0.2">
      <c r="A32" s="293">
        <v>17</v>
      </c>
      <c r="B32" s="294" t="s">
        <v>568</v>
      </c>
      <c r="C32" s="295" t="s">
        <v>569</v>
      </c>
      <c r="D32" s="296" t="s">
        <v>226</v>
      </c>
      <c r="E32" s="297">
        <v>57.655889500000001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7</v>
      </c>
      <c r="AB32" s="261">
        <v>1</v>
      </c>
      <c r="AC32" s="261">
        <v>2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7</v>
      </c>
      <c r="CB32" s="292">
        <v>1</v>
      </c>
    </row>
    <row r="33" spans="1:80" x14ac:dyDescent="0.2">
      <c r="A33" s="302"/>
      <c r="B33" s="303" t="s">
        <v>101</v>
      </c>
      <c r="C33" s="304" t="s">
        <v>263</v>
      </c>
      <c r="D33" s="305"/>
      <c r="E33" s="306"/>
      <c r="F33" s="307"/>
      <c r="G33" s="308">
        <f>SUM(G31:G32)</f>
        <v>0</v>
      </c>
      <c r="H33" s="309"/>
      <c r="I33" s="310">
        <f>SUM(I31:I32)</f>
        <v>0</v>
      </c>
      <c r="J33" s="309"/>
      <c r="K33" s="310">
        <f>SUM(K31:K32)</f>
        <v>0</v>
      </c>
      <c r="O33" s="292">
        <v>4</v>
      </c>
      <c r="BA33" s="311">
        <f>SUM(BA31:BA32)</f>
        <v>0</v>
      </c>
      <c r="BB33" s="311">
        <f>SUM(BB31:BB32)</f>
        <v>0</v>
      </c>
      <c r="BC33" s="311">
        <f>SUM(BC31:BC32)</f>
        <v>0</v>
      </c>
      <c r="BD33" s="311">
        <f>SUM(BD31:BD32)</f>
        <v>0</v>
      </c>
      <c r="BE33" s="311">
        <f>SUM(BE31:BE32)</f>
        <v>0</v>
      </c>
    </row>
    <row r="34" spans="1:80" x14ac:dyDescent="0.2">
      <c r="A34" s="282" t="s">
        <v>97</v>
      </c>
      <c r="B34" s="283" t="s">
        <v>496</v>
      </c>
      <c r="C34" s="284" t="s">
        <v>497</v>
      </c>
      <c r="D34" s="285"/>
      <c r="E34" s="286"/>
      <c r="F34" s="286"/>
      <c r="G34" s="287"/>
      <c r="H34" s="288"/>
      <c r="I34" s="289"/>
      <c r="J34" s="290"/>
      <c r="K34" s="291"/>
      <c r="O34" s="292">
        <v>1</v>
      </c>
    </row>
    <row r="35" spans="1:80" ht="22.5" x14ac:dyDescent="0.2">
      <c r="A35" s="293">
        <v>18</v>
      </c>
      <c r="B35" s="294" t="s">
        <v>499</v>
      </c>
      <c r="C35" s="295" t="s">
        <v>500</v>
      </c>
      <c r="D35" s="296" t="s">
        <v>116</v>
      </c>
      <c r="E35" s="297">
        <v>491.66460000000001</v>
      </c>
      <c r="F35" s="297">
        <v>0</v>
      </c>
      <c r="G35" s="298">
        <f>E35*F35</f>
        <v>0</v>
      </c>
      <c r="H35" s="299">
        <v>3.8999999999999999E-4</v>
      </c>
      <c r="I35" s="300">
        <f>E35*H35</f>
        <v>0.19174919400000001</v>
      </c>
      <c r="J35" s="299">
        <v>0</v>
      </c>
      <c r="K35" s="300">
        <f>E35*J35</f>
        <v>0</v>
      </c>
      <c r="O35" s="292">
        <v>2</v>
      </c>
      <c r="AA35" s="261">
        <v>1</v>
      </c>
      <c r="AB35" s="261">
        <v>7</v>
      </c>
      <c r="AC35" s="261">
        <v>7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</v>
      </c>
      <c r="CB35" s="292">
        <v>7</v>
      </c>
    </row>
    <row r="36" spans="1:80" x14ac:dyDescent="0.2">
      <c r="A36" s="302"/>
      <c r="B36" s="303" t="s">
        <v>101</v>
      </c>
      <c r="C36" s="304" t="s">
        <v>498</v>
      </c>
      <c r="D36" s="305"/>
      <c r="E36" s="306"/>
      <c r="F36" s="307"/>
      <c r="G36" s="308">
        <f>SUM(G34:G35)</f>
        <v>0</v>
      </c>
      <c r="H36" s="309"/>
      <c r="I36" s="310">
        <f>SUM(I34:I35)</f>
        <v>0.19174919400000001</v>
      </c>
      <c r="J36" s="309"/>
      <c r="K36" s="310">
        <f>SUM(K34:K35)</f>
        <v>0</v>
      </c>
      <c r="O36" s="292">
        <v>4</v>
      </c>
      <c r="BA36" s="311">
        <f>SUM(BA34:BA35)</f>
        <v>0</v>
      </c>
      <c r="BB36" s="311">
        <f>SUM(BB34:BB35)</f>
        <v>0</v>
      </c>
      <c r="BC36" s="311">
        <f>SUM(BC34:BC35)</f>
        <v>0</v>
      </c>
      <c r="BD36" s="311">
        <f>SUM(BD34:BD35)</f>
        <v>0</v>
      </c>
      <c r="BE36" s="311">
        <f>SUM(BE34:BE35)</f>
        <v>0</v>
      </c>
    </row>
    <row r="37" spans="1:80" x14ac:dyDescent="0.2">
      <c r="E37" s="261"/>
    </row>
    <row r="38" spans="1:80" x14ac:dyDescent="0.2">
      <c r="E38" s="261"/>
    </row>
    <row r="39" spans="1:80" x14ac:dyDescent="0.2">
      <c r="E39" s="261"/>
    </row>
    <row r="40" spans="1:80" x14ac:dyDescent="0.2">
      <c r="E40" s="261"/>
    </row>
    <row r="41" spans="1:80" x14ac:dyDescent="0.2">
      <c r="E41" s="261"/>
    </row>
    <row r="42" spans="1:80" x14ac:dyDescent="0.2">
      <c r="E42" s="261"/>
    </row>
    <row r="43" spans="1:80" x14ac:dyDescent="0.2">
      <c r="E43" s="261"/>
    </row>
    <row r="44" spans="1:80" x14ac:dyDescent="0.2">
      <c r="E44" s="261"/>
    </row>
    <row r="45" spans="1:80" x14ac:dyDescent="0.2">
      <c r="E45" s="261"/>
    </row>
    <row r="46" spans="1:80" x14ac:dyDescent="0.2">
      <c r="E46" s="261"/>
    </row>
    <row r="47" spans="1:80" x14ac:dyDescent="0.2">
      <c r="E47" s="261"/>
    </row>
    <row r="48" spans="1:80" x14ac:dyDescent="0.2">
      <c r="E48" s="261"/>
    </row>
    <row r="49" spans="1:7" x14ac:dyDescent="0.2">
      <c r="E49" s="261"/>
    </row>
    <row r="50" spans="1:7" x14ac:dyDescent="0.2">
      <c r="E50" s="261"/>
    </row>
    <row r="51" spans="1:7" x14ac:dyDescent="0.2">
      <c r="E51" s="261"/>
    </row>
    <row r="52" spans="1:7" x14ac:dyDescent="0.2">
      <c r="E52" s="261"/>
    </row>
    <row r="53" spans="1:7" x14ac:dyDescent="0.2">
      <c r="E53" s="261"/>
    </row>
    <row r="54" spans="1:7" x14ac:dyDescent="0.2">
      <c r="E54" s="261"/>
    </row>
    <row r="55" spans="1:7" x14ac:dyDescent="0.2">
      <c r="E55" s="261"/>
    </row>
    <row r="56" spans="1:7" x14ac:dyDescent="0.2">
      <c r="E56" s="261"/>
    </row>
    <row r="57" spans="1:7" x14ac:dyDescent="0.2">
      <c r="E57" s="261"/>
    </row>
    <row r="58" spans="1:7" x14ac:dyDescent="0.2">
      <c r="E58" s="261"/>
    </row>
    <row r="59" spans="1:7" x14ac:dyDescent="0.2">
      <c r="E59" s="261"/>
    </row>
    <row r="60" spans="1:7" x14ac:dyDescent="0.2">
      <c r="A60" s="301"/>
      <c r="B60" s="301"/>
      <c r="C60" s="301"/>
      <c r="D60" s="301"/>
      <c r="E60" s="301"/>
      <c r="F60" s="301"/>
      <c r="G60" s="301"/>
    </row>
    <row r="61" spans="1:7" x14ac:dyDescent="0.2">
      <c r="A61" s="301"/>
      <c r="B61" s="301"/>
      <c r="C61" s="301"/>
      <c r="D61" s="301"/>
      <c r="E61" s="301"/>
      <c r="F61" s="301"/>
      <c r="G61" s="301"/>
    </row>
    <row r="62" spans="1:7" x14ac:dyDescent="0.2">
      <c r="A62" s="301"/>
      <c r="B62" s="301"/>
      <c r="C62" s="301"/>
      <c r="D62" s="301"/>
      <c r="E62" s="301"/>
      <c r="F62" s="301"/>
      <c r="G62" s="301"/>
    </row>
    <row r="63" spans="1:7" x14ac:dyDescent="0.2">
      <c r="A63" s="301"/>
      <c r="B63" s="301"/>
      <c r="C63" s="301"/>
      <c r="D63" s="301"/>
      <c r="E63" s="301"/>
      <c r="F63" s="301"/>
      <c r="G63" s="301"/>
    </row>
    <row r="64" spans="1:7" x14ac:dyDescent="0.2">
      <c r="E64" s="261"/>
    </row>
    <row r="65" spans="5:5" x14ac:dyDescent="0.2">
      <c r="E65" s="261"/>
    </row>
    <row r="66" spans="5:5" x14ac:dyDescent="0.2">
      <c r="E66" s="261"/>
    </row>
    <row r="67" spans="5:5" x14ac:dyDescent="0.2">
      <c r="E67" s="261"/>
    </row>
    <row r="68" spans="5:5" x14ac:dyDescent="0.2">
      <c r="E68" s="261"/>
    </row>
    <row r="69" spans="5:5" x14ac:dyDescent="0.2">
      <c r="E69" s="261"/>
    </row>
    <row r="70" spans="5:5" x14ac:dyDescent="0.2">
      <c r="E70" s="261"/>
    </row>
    <row r="71" spans="5:5" x14ac:dyDescent="0.2">
      <c r="E71" s="261"/>
    </row>
    <row r="72" spans="5:5" x14ac:dyDescent="0.2">
      <c r="E72" s="261"/>
    </row>
    <row r="73" spans="5:5" x14ac:dyDescent="0.2">
      <c r="E73" s="261"/>
    </row>
    <row r="74" spans="5:5" x14ac:dyDescent="0.2">
      <c r="E74" s="261"/>
    </row>
    <row r="75" spans="5:5" x14ac:dyDescent="0.2">
      <c r="E75" s="261"/>
    </row>
    <row r="76" spans="5:5" x14ac:dyDescent="0.2">
      <c r="E76" s="261"/>
    </row>
    <row r="77" spans="5:5" x14ac:dyDescent="0.2">
      <c r="E77" s="261"/>
    </row>
    <row r="78" spans="5:5" x14ac:dyDescent="0.2">
      <c r="E78" s="261"/>
    </row>
    <row r="79" spans="5:5" x14ac:dyDescent="0.2">
      <c r="E79" s="261"/>
    </row>
    <row r="80" spans="5:5" x14ac:dyDescent="0.2">
      <c r="E80" s="261"/>
    </row>
    <row r="81" spans="1:7" x14ac:dyDescent="0.2">
      <c r="E81" s="261"/>
    </row>
    <row r="82" spans="1:7" x14ac:dyDescent="0.2">
      <c r="E82" s="261"/>
    </row>
    <row r="83" spans="1:7" x14ac:dyDescent="0.2">
      <c r="E83" s="261"/>
    </row>
    <row r="84" spans="1:7" x14ac:dyDescent="0.2">
      <c r="E84" s="261"/>
    </row>
    <row r="85" spans="1:7" x14ac:dyDescent="0.2">
      <c r="E85" s="261"/>
    </row>
    <row r="86" spans="1:7" x14ac:dyDescent="0.2">
      <c r="E86" s="261"/>
    </row>
    <row r="87" spans="1:7" x14ac:dyDescent="0.2">
      <c r="E87" s="261"/>
    </row>
    <row r="88" spans="1:7" x14ac:dyDescent="0.2">
      <c r="E88" s="261"/>
    </row>
    <row r="89" spans="1:7" x14ac:dyDescent="0.2">
      <c r="E89" s="261"/>
    </row>
    <row r="90" spans="1:7" x14ac:dyDescent="0.2">
      <c r="E90" s="261"/>
    </row>
    <row r="91" spans="1:7" x14ac:dyDescent="0.2">
      <c r="E91" s="261"/>
    </row>
    <row r="92" spans="1:7" x14ac:dyDescent="0.2">
      <c r="E92" s="261"/>
    </row>
    <row r="93" spans="1:7" x14ac:dyDescent="0.2">
      <c r="E93" s="261"/>
    </row>
    <row r="94" spans="1:7" x14ac:dyDescent="0.2">
      <c r="E94" s="261"/>
    </row>
    <row r="95" spans="1:7" x14ac:dyDescent="0.2">
      <c r="A95" s="312"/>
      <c r="B95" s="312"/>
    </row>
    <row r="96" spans="1:7" x14ac:dyDescent="0.2">
      <c r="A96" s="301"/>
      <c r="B96" s="301"/>
      <c r="C96" s="313"/>
      <c r="D96" s="313"/>
      <c r="E96" s="314"/>
      <c r="F96" s="313"/>
      <c r="G96" s="315"/>
    </row>
    <row r="97" spans="1:7" x14ac:dyDescent="0.2">
      <c r="A97" s="316"/>
      <c r="B97" s="316"/>
      <c r="C97" s="301"/>
      <c r="D97" s="301"/>
      <c r="E97" s="317"/>
      <c r="F97" s="301"/>
      <c r="G97" s="301"/>
    </row>
    <row r="98" spans="1:7" x14ac:dyDescent="0.2">
      <c r="A98" s="301"/>
      <c r="B98" s="301"/>
      <c r="C98" s="301"/>
      <c r="D98" s="301"/>
      <c r="E98" s="317"/>
      <c r="F98" s="301"/>
      <c r="G98" s="301"/>
    </row>
    <row r="99" spans="1:7" x14ac:dyDescent="0.2">
      <c r="A99" s="301"/>
      <c r="B99" s="301"/>
      <c r="C99" s="301"/>
      <c r="D99" s="301"/>
      <c r="E99" s="317"/>
      <c r="F99" s="301"/>
      <c r="G99" s="301"/>
    </row>
    <row r="100" spans="1:7" x14ac:dyDescent="0.2">
      <c r="A100" s="301"/>
      <c r="B100" s="301"/>
      <c r="C100" s="301"/>
      <c r="D100" s="301"/>
      <c r="E100" s="317"/>
      <c r="F100" s="301"/>
      <c r="G100" s="301"/>
    </row>
    <row r="101" spans="1:7" x14ac:dyDescent="0.2">
      <c r="A101" s="301"/>
      <c r="B101" s="301"/>
      <c r="C101" s="301"/>
      <c r="D101" s="301"/>
      <c r="E101" s="317"/>
      <c r="F101" s="301"/>
      <c r="G101" s="301"/>
    </row>
    <row r="102" spans="1:7" x14ac:dyDescent="0.2">
      <c r="A102" s="301"/>
      <c r="B102" s="301"/>
      <c r="C102" s="301"/>
      <c r="D102" s="301"/>
      <c r="E102" s="317"/>
      <c r="F102" s="301"/>
      <c r="G102" s="301"/>
    </row>
    <row r="103" spans="1:7" x14ac:dyDescent="0.2">
      <c r="A103" s="301"/>
      <c r="B103" s="301"/>
      <c r="C103" s="301"/>
      <c r="D103" s="301"/>
      <c r="E103" s="317"/>
      <c r="F103" s="301"/>
      <c r="G103" s="301"/>
    </row>
    <row r="104" spans="1:7" x14ac:dyDescent="0.2">
      <c r="A104" s="301"/>
      <c r="B104" s="301"/>
      <c r="C104" s="301"/>
      <c r="D104" s="301"/>
      <c r="E104" s="317"/>
      <c r="F104" s="301"/>
      <c r="G104" s="301"/>
    </row>
    <row r="105" spans="1:7" x14ac:dyDescent="0.2">
      <c r="A105" s="301"/>
      <c r="B105" s="301"/>
      <c r="C105" s="301"/>
      <c r="D105" s="301"/>
      <c r="E105" s="317"/>
      <c r="F105" s="301"/>
      <c r="G105" s="301"/>
    </row>
    <row r="106" spans="1:7" x14ac:dyDescent="0.2">
      <c r="A106" s="301"/>
      <c r="B106" s="301"/>
      <c r="C106" s="301"/>
      <c r="D106" s="301"/>
      <c r="E106" s="317"/>
      <c r="F106" s="301"/>
      <c r="G106" s="301"/>
    </row>
    <row r="107" spans="1:7" x14ac:dyDescent="0.2">
      <c r="A107" s="301"/>
      <c r="B107" s="301"/>
      <c r="C107" s="301"/>
      <c r="D107" s="301"/>
      <c r="E107" s="317"/>
      <c r="F107" s="301"/>
      <c r="G107" s="301"/>
    </row>
    <row r="108" spans="1:7" x14ac:dyDescent="0.2">
      <c r="A108" s="301"/>
      <c r="B108" s="301"/>
      <c r="C108" s="301"/>
      <c r="D108" s="301"/>
      <c r="E108" s="317"/>
      <c r="F108" s="301"/>
      <c r="G108" s="301"/>
    </row>
    <row r="109" spans="1:7" x14ac:dyDescent="0.2">
      <c r="A109" s="301"/>
      <c r="B109" s="301"/>
      <c r="C109" s="301"/>
      <c r="D109" s="301"/>
      <c r="E109" s="317"/>
      <c r="F109" s="301"/>
      <c r="G109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602</v>
      </c>
      <c r="B5" s="118"/>
      <c r="C5" s="119" t="s">
        <v>603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'05 1 Rek'!E22</f>
        <v>0</v>
      </c>
      <c r="D15" s="160" t="str">
        <f>'05 1 Rek'!A27</f>
        <v>Ztížené výrobní podmínky</v>
      </c>
      <c r="E15" s="161"/>
      <c r="F15" s="162"/>
      <c r="G15" s="159">
        <f>'05 1 Rek'!I27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'05 1 Rek'!F22</f>
        <v>0</v>
      </c>
      <c r="D16" s="109" t="str">
        <f>'05 1 Rek'!A28</f>
        <v>Oborová přirážka</v>
      </c>
      <c r="E16" s="163"/>
      <c r="F16" s="164"/>
      <c r="G16" s="159">
        <f>'05 1 Rek'!I28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'05 1 Rek'!H22</f>
        <v>0</v>
      </c>
      <c r="D17" s="109" t="str">
        <f>'05 1 Rek'!A29</f>
        <v>Přesun stavebních kapacit</v>
      </c>
      <c r="E17" s="163"/>
      <c r="F17" s="164"/>
      <c r="G17" s="159">
        <f>'05 1 Rek'!I29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'05 1 Rek'!G22</f>
        <v>0</v>
      </c>
      <c r="D18" s="109" t="str">
        <f>'05 1 Rek'!A30</f>
        <v>Mimostaveništní doprava</v>
      </c>
      <c r="E18" s="163"/>
      <c r="F18" s="164"/>
      <c r="G18" s="159">
        <f>'05 1 Rek'!I30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'05 1 Rek'!A31</f>
        <v>Zařízení staveniště</v>
      </c>
      <c r="E19" s="163"/>
      <c r="F19" s="164"/>
      <c r="G19" s="159">
        <f>'05 1 Rek'!I31</f>
        <v>0</v>
      </c>
    </row>
    <row r="20" spans="1:7" ht="15.95" customHeight="1" x14ac:dyDescent="0.2">
      <c r="A20" s="167"/>
      <c r="B20" s="158"/>
      <c r="C20" s="159"/>
      <c r="D20" s="109" t="str">
        <f>'05 1 Rek'!A32</f>
        <v>Provoz investora</v>
      </c>
      <c r="E20" s="163"/>
      <c r="F20" s="164"/>
      <c r="G20" s="159">
        <f>'05 1 Rek'!I32</f>
        <v>0</v>
      </c>
    </row>
    <row r="21" spans="1:7" ht="15.95" customHeight="1" x14ac:dyDescent="0.2">
      <c r="A21" s="167" t="s">
        <v>29</v>
      </c>
      <c r="B21" s="158"/>
      <c r="C21" s="159">
        <f>'05 1 Rek'!I22</f>
        <v>0</v>
      </c>
      <c r="D21" s="109" t="str">
        <f>'05 1 Rek'!A33</f>
        <v>Kompletační činnost (IČD)</v>
      </c>
      <c r="E21" s="163"/>
      <c r="F21" s="164"/>
      <c r="G21" s="159">
        <f>'05 1 Rek'!I33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'05 1 Rek'!H35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320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/>
  <dimension ref="A1:BE86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604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'05 1 Pol'!B7</f>
        <v>1</v>
      </c>
      <c r="B7" s="70" t="str">
        <f>'05 1 Pol'!C7</f>
        <v>Zemní práce</v>
      </c>
      <c r="D7" s="230"/>
      <c r="E7" s="319">
        <f>'05 1 Pol'!BA11</f>
        <v>0</v>
      </c>
      <c r="F7" s="320">
        <f>'05 1 Pol'!BB11</f>
        <v>0</v>
      </c>
      <c r="G7" s="320">
        <f>'05 1 Pol'!BC11</f>
        <v>0</v>
      </c>
      <c r="H7" s="320">
        <f>'05 1 Pol'!BD11</f>
        <v>0</v>
      </c>
      <c r="I7" s="321">
        <f>'05 1 Pol'!BE11</f>
        <v>0</v>
      </c>
    </row>
    <row r="8" spans="1:9" s="137" customFormat="1" x14ac:dyDescent="0.2">
      <c r="A8" s="318" t="str">
        <f>'05 1 Pol'!B12</f>
        <v>281</v>
      </c>
      <c r="B8" s="70" t="str">
        <f>'05 1 Pol'!C12</f>
        <v>SANACE KONSTRUKCÍ</v>
      </c>
      <c r="D8" s="230"/>
      <c r="E8" s="319">
        <f>'05 1 Pol'!BA15</f>
        <v>0</v>
      </c>
      <c r="F8" s="320">
        <f>'05 1 Pol'!BB15</f>
        <v>0</v>
      </c>
      <c r="G8" s="320">
        <f>'05 1 Pol'!BC15</f>
        <v>0</v>
      </c>
      <c r="H8" s="320">
        <f>'05 1 Pol'!BD15</f>
        <v>0</v>
      </c>
      <c r="I8" s="321">
        <f>'05 1 Pol'!BE15</f>
        <v>0</v>
      </c>
    </row>
    <row r="9" spans="1:9" s="137" customFormat="1" x14ac:dyDescent="0.2">
      <c r="A9" s="318" t="str">
        <f>'05 1 Pol'!B16</f>
        <v>6</v>
      </c>
      <c r="B9" s="70" t="str">
        <f>'05 1 Pol'!C16</f>
        <v>Úpravy povrchu, podlahy</v>
      </c>
      <c r="D9" s="230"/>
      <c r="E9" s="319">
        <f>'05 1 Pol'!BA19</f>
        <v>0</v>
      </c>
      <c r="F9" s="320">
        <f>'05 1 Pol'!BB19</f>
        <v>0</v>
      </c>
      <c r="G9" s="320">
        <f>'05 1 Pol'!BC19</f>
        <v>0</v>
      </c>
      <c r="H9" s="320">
        <f>'05 1 Pol'!BD19</f>
        <v>0</v>
      </c>
      <c r="I9" s="321">
        <f>'05 1 Pol'!BE19</f>
        <v>0</v>
      </c>
    </row>
    <row r="10" spans="1:9" s="137" customFormat="1" x14ac:dyDescent="0.2">
      <c r="A10" s="318" t="str">
        <f>'05 1 Pol'!B20</f>
        <v>62</v>
      </c>
      <c r="B10" s="70" t="str">
        <f>'05 1 Pol'!C20</f>
        <v>Úpravy povrchů vnější</v>
      </c>
      <c r="D10" s="230"/>
      <c r="E10" s="319">
        <f>'05 1 Pol'!BA22</f>
        <v>0</v>
      </c>
      <c r="F10" s="320">
        <f>'05 1 Pol'!BB22</f>
        <v>0</v>
      </c>
      <c r="G10" s="320">
        <f>'05 1 Pol'!BC22</f>
        <v>0</v>
      </c>
      <c r="H10" s="320">
        <f>'05 1 Pol'!BD22</f>
        <v>0</v>
      </c>
      <c r="I10" s="321">
        <f>'05 1 Pol'!BE22</f>
        <v>0</v>
      </c>
    </row>
    <row r="11" spans="1:9" s="137" customFormat="1" x14ac:dyDescent="0.2">
      <c r="A11" s="318" t="str">
        <f>'05 1 Pol'!B23</f>
        <v>621</v>
      </c>
      <c r="B11" s="70" t="str">
        <f>'05 1 Pol'!C23</f>
        <v>Zateplení vnější</v>
      </c>
      <c r="D11" s="230"/>
      <c r="E11" s="319">
        <f>'05 1 Pol'!BA49</f>
        <v>0</v>
      </c>
      <c r="F11" s="320">
        <f>'05 1 Pol'!BB49</f>
        <v>0</v>
      </c>
      <c r="G11" s="320">
        <f>'05 1 Pol'!BC49</f>
        <v>0</v>
      </c>
      <c r="H11" s="320">
        <f>'05 1 Pol'!BD49</f>
        <v>0</v>
      </c>
      <c r="I11" s="321">
        <f>'05 1 Pol'!BE49</f>
        <v>0</v>
      </c>
    </row>
    <row r="12" spans="1:9" s="137" customFormat="1" x14ac:dyDescent="0.2">
      <c r="A12" s="318" t="str">
        <f>'05 1 Pol'!B50</f>
        <v>63</v>
      </c>
      <c r="B12" s="70" t="str">
        <f>'05 1 Pol'!C50</f>
        <v>Podlahy a podlahové konstrukce</v>
      </c>
      <c r="D12" s="230"/>
      <c r="E12" s="319">
        <f>'05 1 Pol'!BA52</f>
        <v>0</v>
      </c>
      <c r="F12" s="320">
        <f>'05 1 Pol'!BB52</f>
        <v>0</v>
      </c>
      <c r="G12" s="320">
        <f>'05 1 Pol'!BC52</f>
        <v>0</v>
      </c>
      <c r="H12" s="320">
        <f>'05 1 Pol'!BD52</f>
        <v>0</v>
      </c>
      <c r="I12" s="321">
        <f>'05 1 Pol'!BE52</f>
        <v>0</v>
      </c>
    </row>
    <row r="13" spans="1:9" s="137" customFormat="1" x14ac:dyDescent="0.2">
      <c r="A13" s="318" t="str">
        <f>'05 1 Pol'!B53</f>
        <v>9</v>
      </c>
      <c r="B13" s="70" t="str">
        <f>'05 1 Pol'!C53</f>
        <v>Ostatní konstrukce, bourání</v>
      </c>
      <c r="D13" s="230"/>
      <c r="E13" s="319">
        <f>'05 1 Pol'!BA66</f>
        <v>0</v>
      </c>
      <c r="F13" s="320">
        <f>'05 1 Pol'!BB66</f>
        <v>0</v>
      </c>
      <c r="G13" s="320">
        <f>'05 1 Pol'!BC66</f>
        <v>0</v>
      </c>
      <c r="H13" s="320">
        <f>'05 1 Pol'!BD66</f>
        <v>0</v>
      </c>
      <c r="I13" s="321">
        <f>'05 1 Pol'!BE66</f>
        <v>0</v>
      </c>
    </row>
    <row r="14" spans="1:9" s="137" customFormat="1" x14ac:dyDescent="0.2">
      <c r="A14" s="318" t="str">
        <f>'05 1 Pol'!B67</f>
        <v>94</v>
      </c>
      <c r="B14" s="70" t="str">
        <f>'05 1 Pol'!C67</f>
        <v>Lešení a stavební výtahy</v>
      </c>
      <c r="D14" s="230"/>
      <c r="E14" s="319">
        <f>'05 1 Pol'!BA75</f>
        <v>0</v>
      </c>
      <c r="F14" s="320">
        <f>'05 1 Pol'!BB75</f>
        <v>0</v>
      </c>
      <c r="G14" s="320">
        <f>'05 1 Pol'!BC75</f>
        <v>0</v>
      </c>
      <c r="H14" s="320">
        <f>'05 1 Pol'!BD75</f>
        <v>0</v>
      </c>
      <c r="I14" s="321">
        <f>'05 1 Pol'!BE75</f>
        <v>0</v>
      </c>
    </row>
    <row r="15" spans="1:9" s="137" customFormat="1" x14ac:dyDescent="0.2">
      <c r="A15" s="318" t="str">
        <f>'05 1 Pol'!B76</f>
        <v>95</v>
      </c>
      <c r="B15" s="70" t="str">
        <f>'05 1 Pol'!C76</f>
        <v>Dokončovací konstrukce na pozemních stavbách</v>
      </c>
      <c r="D15" s="230"/>
      <c r="E15" s="319">
        <f>'05 1 Pol'!BA82</f>
        <v>0</v>
      </c>
      <c r="F15" s="320">
        <f>'05 1 Pol'!BB82</f>
        <v>0</v>
      </c>
      <c r="G15" s="320">
        <f>'05 1 Pol'!BC82</f>
        <v>0</v>
      </c>
      <c r="H15" s="320">
        <f>'05 1 Pol'!BD82</f>
        <v>0</v>
      </c>
      <c r="I15" s="321">
        <f>'05 1 Pol'!BE82</f>
        <v>0</v>
      </c>
    </row>
    <row r="16" spans="1:9" s="137" customFormat="1" x14ac:dyDescent="0.2">
      <c r="A16" s="318" t="str">
        <f>'05 1 Pol'!B83</f>
        <v>99</v>
      </c>
      <c r="B16" s="70" t="str">
        <f>'05 1 Pol'!C83</f>
        <v>Staveništní přesun hmot</v>
      </c>
      <c r="D16" s="230"/>
      <c r="E16" s="319">
        <f>'05 1 Pol'!BA85</f>
        <v>0</v>
      </c>
      <c r="F16" s="320">
        <f>'05 1 Pol'!BB85</f>
        <v>0</v>
      </c>
      <c r="G16" s="320">
        <f>'05 1 Pol'!BC85</f>
        <v>0</v>
      </c>
      <c r="H16" s="320">
        <f>'05 1 Pol'!BD85</f>
        <v>0</v>
      </c>
      <c r="I16" s="321">
        <f>'05 1 Pol'!BE85</f>
        <v>0</v>
      </c>
    </row>
    <row r="17" spans="1:57" s="137" customFormat="1" x14ac:dyDescent="0.2">
      <c r="A17" s="318" t="str">
        <f>'05 1 Pol'!B86</f>
        <v>711</v>
      </c>
      <c r="B17" s="70" t="str">
        <f>'05 1 Pol'!C86</f>
        <v>Izolace proti vodě</v>
      </c>
      <c r="D17" s="230"/>
      <c r="E17" s="319">
        <f>'05 1 Pol'!BA90</f>
        <v>0</v>
      </c>
      <c r="F17" s="320">
        <f>'05 1 Pol'!BB90</f>
        <v>0</v>
      </c>
      <c r="G17" s="320">
        <f>'05 1 Pol'!BC90</f>
        <v>0</v>
      </c>
      <c r="H17" s="320">
        <f>'05 1 Pol'!BD90</f>
        <v>0</v>
      </c>
      <c r="I17" s="321">
        <f>'05 1 Pol'!BE90</f>
        <v>0</v>
      </c>
    </row>
    <row r="18" spans="1:57" s="137" customFormat="1" x14ac:dyDescent="0.2">
      <c r="A18" s="318" t="str">
        <f>'05 1 Pol'!B91</f>
        <v>723b</v>
      </c>
      <c r="B18" s="70" t="str">
        <f>'05 1 Pol'!C91</f>
        <v>Plynovod</v>
      </c>
      <c r="D18" s="230"/>
      <c r="E18" s="319">
        <f>'05 1 Pol'!BA93</f>
        <v>0</v>
      </c>
      <c r="F18" s="320">
        <f>'05 1 Pol'!BB93</f>
        <v>0</v>
      </c>
      <c r="G18" s="320">
        <f>'05 1 Pol'!BC93</f>
        <v>0</v>
      </c>
      <c r="H18" s="320">
        <f>'05 1 Pol'!BD93</f>
        <v>0</v>
      </c>
      <c r="I18" s="321">
        <f>'05 1 Pol'!BE93</f>
        <v>0</v>
      </c>
    </row>
    <row r="19" spans="1:57" s="137" customFormat="1" x14ac:dyDescent="0.2">
      <c r="A19" s="318" t="str">
        <f>'05 1 Pol'!B94</f>
        <v>762</v>
      </c>
      <c r="B19" s="70" t="str">
        <f>'05 1 Pol'!C94</f>
        <v>Konstrukce tesařské</v>
      </c>
      <c r="D19" s="230"/>
      <c r="E19" s="319">
        <f>'05 1 Pol'!BA98</f>
        <v>0</v>
      </c>
      <c r="F19" s="320">
        <f>'05 1 Pol'!BB98</f>
        <v>0</v>
      </c>
      <c r="G19" s="320">
        <f>'05 1 Pol'!BC98</f>
        <v>0</v>
      </c>
      <c r="H19" s="320">
        <f>'05 1 Pol'!BD98</f>
        <v>0</v>
      </c>
      <c r="I19" s="321">
        <f>'05 1 Pol'!BE98</f>
        <v>0</v>
      </c>
    </row>
    <row r="20" spans="1:57" s="137" customFormat="1" x14ac:dyDescent="0.2">
      <c r="A20" s="318" t="str">
        <f>'05 1 Pol'!B99</f>
        <v>764</v>
      </c>
      <c r="B20" s="70" t="str">
        <f>'05 1 Pol'!C99</f>
        <v>Konstrukce klempířské</v>
      </c>
      <c r="D20" s="230"/>
      <c r="E20" s="319">
        <f>'05 1 Pol'!BA115</f>
        <v>0</v>
      </c>
      <c r="F20" s="320">
        <f>'05 1 Pol'!BB115</f>
        <v>0</v>
      </c>
      <c r="G20" s="320">
        <f>'05 1 Pol'!BC115</f>
        <v>0</v>
      </c>
      <c r="H20" s="320">
        <f>'05 1 Pol'!BD115</f>
        <v>0</v>
      </c>
      <c r="I20" s="321">
        <f>'05 1 Pol'!BE115</f>
        <v>0</v>
      </c>
    </row>
    <row r="21" spans="1:57" s="137" customFormat="1" ht="13.5" thickBot="1" x14ac:dyDescent="0.25">
      <c r="A21" s="318" t="str">
        <f>'05 1 Pol'!B116</f>
        <v>783</v>
      </c>
      <c r="B21" s="70" t="str">
        <f>'05 1 Pol'!C116</f>
        <v>Nátěry</v>
      </c>
      <c r="D21" s="230"/>
      <c r="E21" s="319">
        <f>'05 1 Pol'!BA118</f>
        <v>0</v>
      </c>
      <c r="F21" s="320">
        <f>'05 1 Pol'!BB118</f>
        <v>0</v>
      </c>
      <c r="G21" s="320">
        <f>'05 1 Pol'!BC118</f>
        <v>0</v>
      </c>
      <c r="H21" s="320">
        <f>'05 1 Pol'!BD118</f>
        <v>0</v>
      </c>
      <c r="I21" s="321">
        <f>'05 1 Pol'!BE118</f>
        <v>0</v>
      </c>
    </row>
    <row r="22" spans="1:57" s="14" customFormat="1" ht="13.5" thickBot="1" x14ac:dyDescent="0.25">
      <c r="A22" s="231"/>
      <c r="B22" s="232" t="s">
        <v>79</v>
      </c>
      <c r="C22" s="232"/>
      <c r="D22" s="233"/>
      <c r="E22" s="234">
        <f>SUM(E7:E21)</f>
        <v>0</v>
      </c>
      <c r="F22" s="235">
        <f>SUM(F7:F21)</f>
        <v>0</v>
      </c>
      <c r="G22" s="235">
        <f>SUM(G7:G21)</f>
        <v>0</v>
      </c>
      <c r="H22" s="235">
        <f>SUM(H7:H21)</f>
        <v>0</v>
      </c>
      <c r="I22" s="236">
        <f>SUM(I7:I21)</f>
        <v>0</v>
      </c>
    </row>
    <row r="23" spans="1:57" x14ac:dyDescent="0.2">
      <c r="A23" s="137"/>
      <c r="B23" s="137"/>
      <c r="C23" s="137"/>
      <c r="D23" s="137"/>
      <c r="E23" s="137"/>
      <c r="F23" s="137"/>
      <c r="G23" s="137"/>
      <c r="H23" s="137"/>
      <c r="I23" s="137"/>
    </row>
    <row r="24" spans="1:57" ht="19.5" customHeight="1" x14ac:dyDescent="0.25">
      <c r="A24" s="222" t="s">
        <v>80</v>
      </c>
      <c r="B24" s="222"/>
      <c r="C24" s="222"/>
      <c r="D24" s="222"/>
      <c r="E24" s="222"/>
      <c r="F24" s="222"/>
      <c r="G24" s="237"/>
      <c r="H24" s="222"/>
      <c r="I24" s="222"/>
      <c r="BA24" s="143"/>
      <c r="BB24" s="143"/>
      <c r="BC24" s="143"/>
      <c r="BD24" s="143"/>
      <c r="BE24" s="143"/>
    </row>
    <row r="25" spans="1:57" ht="13.5" thickBot="1" x14ac:dyDescent="0.25"/>
    <row r="26" spans="1:57" x14ac:dyDescent="0.2">
      <c r="A26" s="175" t="s">
        <v>81</v>
      </c>
      <c r="B26" s="176"/>
      <c r="C26" s="176"/>
      <c r="D26" s="238"/>
      <c r="E26" s="239" t="s">
        <v>82</v>
      </c>
      <c r="F26" s="240" t="s">
        <v>12</v>
      </c>
      <c r="G26" s="241" t="s">
        <v>83</v>
      </c>
      <c r="H26" s="242"/>
      <c r="I26" s="243" t="s">
        <v>82</v>
      </c>
    </row>
    <row r="27" spans="1:57" x14ac:dyDescent="0.2">
      <c r="A27" s="167" t="s">
        <v>312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0</v>
      </c>
    </row>
    <row r="28" spans="1:57" x14ac:dyDescent="0.2">
      <c r="A28" s="167" t="s">
        <v>313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314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315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0</v>
      </c>
    </row>
    <row r="31" spans="1:57" x14ac:dyDescent="0.2">
      <c r="A31" s="167" t="s">
        <v>316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1</v>
      </c>
    </row>
    <row r="32" spans="1:57" x14ac:dyDescent="0.2">
      <c r="A32" s="167" t="s">
        <v>317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1</v>
      </c>
    </row>
    <row r="33" spans="1:53" x14ac:dyDescent="0.2">
      <c r="A33" s="167" t="s">
        <v>318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2</v>
      </c>
    </row>
    <row r="34" spans="1:53" x14ac:dyDescent="0.2">
      <c r="A34" s="167" t="s">
        <v>319</v>
      </c>
      <c r="B34" s="158"/>
      <c r="C34" s="158"/>
      <c r="D34" s="244"/>
      <c r="E34" s="245"/>
      <c r="F34" s="246"/>
      <c r="G34" s="247">
        <v>0</v>
      </c>
      <c r="H34" s="248"/>
      <c r="I34" s="249">
        <f>E34+F34*G34/100</f>
        <v>0</v>
      </c>
      <c r="BA34" s="1">
        <v>2</v>
      </c>
    </row>
    <row r="35" spans="1:53" ht="13.5" thickBot="1" x14ac:dyDescent="0.25">
      <c r="A35" s="250"/>
      <c r="B35" s="251" t="s">
        <v>84</v>
      </c>
      <c r="C35" s="252"/>
      <c r="D35" s="253"/>
      <c r="E35" s="254"/>
      <c r="F35" s="255"/>
      <c r="G35" s="255"/>
      <c r="H35" s="256">
        <f>SUM(I27:I34)</f>
        <v>0</v>
      </c>
      <c r="I35" s="257"/>
    </row>
    <row r="37" spans="1:53" x14ac:dyDescent="0.2">
      <c r="B37" s="14"/>
      <c r="F37" s="258"/>
      <c r="G37" s="259"/>
      <c r="H37" s="259"/>
      <c r="I37" s="54"/>
    </row>
    <row r="38" spans="1:53" x14ac:dyDescent="0.2"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  <row r="86" spans="6:9" x14ac:dyDescent="0.2">
      <c r="F86" s="258"/>
      <c r="G86" s="259"/>
      <c r="H86" s="259"/>
      <c r="I86" s="54"/>
    </row>
  </sheetData>
  <mergeCells count="4">
    <mergeCell ref="A1:B1"/>
    <mergeCell ref="A2:B2"/>
    <mergeCell ref="G2:I2"/>
    <mergeCell ref="H35:I35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193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'01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109</v>
      </c>
      <c r="D4" s="270"/>
      <c r="E4" s="271" t="str">
        <f>'01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111</v>
      </c>
      <c r="C7" s="284" t="s">
        <v>112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114</v>
      </c>
      <c r="C8" s="295" t="s">
        <v>115</v>
      </c>
      <c r="D8" s="296" t="s">
        <v>116</v>
      </c>
      <c r="E8" s="297">
        <v>508.31689999999998</v>
      </c>
      <c r="F8" s="297">
        <v>0</v>
      </c>
      <c r="G8" s="298">
        <f>E8*F8</f>
        <v>0</v>
      </c>
      <c r="H8" s="299">
        <v>1E-3</v>
      </c>
      <c r="I8" s="300">
        <f>E8*H8</f>
        <v>0.50831689999999996</v>
      </c>
      <c r="J8" s="299"/>
      <c r="K8" s="300">
        <f>E8*J8</f>
        <v>0</v>
      </c>
      <c r="O8" s="292">
        <v>2</v>
      </c>
      <c r="AA8" s="261">
        <v>12</v>
      </c>
      <c r="AB8" s="261">
        <v>0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12</v>
      </c>
      <c r="CB8" s="292">
        <v>0</v>
      </c>
    </row>
    <row r="9" spans="1:80" ht="22.5" x14ac:dyDescent="0.2">
      <c r="A9" s="293">
        <v>2</v>
      </c>
      <c r="B9" s="294" t="s">
        <v>117</v>
      </c>
      <c r="C9" s="295" t="s">
        <v>118</v>
      </c>
      <c r="D9" s="296" t="s">
        <v>116</v>
      </c>
      <c r="E9" s="297">
        <v>34.934100000000001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/>
      <c r="K9" s="300">
        <f>E9*J9</f>
        <v>0</v>
      </c>
      <c r="O9" s="292">
        <v>2</v>
      </c>
      <c r="AA9" s="261">
        <v>12</v>
      </c>
      <c r="AB9" s="261">
        <v>1</v>
      </c>
      <c r="AC9" s="261">
        <v>90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12</v>
      </c>
      <c r="CB9" s="292">
        <v>1</v>
      </c>
    </row>
    <row r="10" spans="1:80" x14ac:dyDescent="0.2">
      <c r="A10" s="302"/>
      <c r="B10" s="303" t="s">
        <v>101</v>
      </c>
      <c r="C10" s="304" t="s">
        <v>113</v>
      </c>
      <c r="D10" s="305"/>
      <c r="E10" s="306"/>
      <c r="F10" s="307"/>
      <c r="G10" s="308">
        <f>SUM(G7:G9)</f>
        <v>0</v>
      </c>
      <c r="H10" s="309"/>
      <c r="I10" s="310">
        <f>SUM(I7:I9)</f>
        <v>0.50831689999999996</v>
      </c>
      <c r="J10" s="309"/>
      <c r="K10" s="310">
        <f>SUM(K7:K9)</f>
        <v>0</v>
      </c>
      <c r="O10" s="292">
        <v>4</v>
      </c>
      <c r="BA10" s="311">
        <f>SUM(BA7:BA9)</f>
        <v>0</v>
      </c>
      <c r="BB10" s="311">
        <f>SUM(BB7:BB9)</f>
        <v>0</v>
      </c>
      <c r="BC10" s="311">
        <f>SUM(BC7:BC9)</f>
        <v>0</v>
      </c>
      <c r="BD10" s="311">
        <f>SUM(BD7:BD9)</f>
        <v>0</v>
      </c>
      <c r="BE10" s="311">
        <f>SUM(BE7:BE9)</f>
        <v>0</v>
      </c>
    </row>
    <row r="11" spans="1:80" x14ac:dyDescent="0.2">
      <c r="A11" s="282" t="s">
        <v>97</v>
      </c>
      <c r="B11" s="283" t="s">
        <v>119</v>
      </c>
      <c r="C11" s="284" t="s">
        <v>120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x14ac:dyDescent="0.2">
      <c r="A12" s="293">
        <v>3</v>
      </c>
      <c r="B12" s="294" t="s">
        <v>122</v>
      </c>
      <c r="C12" s="295" t="s">
        <v>123</v>
      </c>
      <c r="D12" s="296" t="s">
        <v>116</v>
      </c>
      <c r="E12" s="297">
        <v>198.9931</v>
      </c>
      <c r="F12" s="297">
        <v>0</v>
      </c>
      <c r="G12" s="298">
        <f>E12*F12</f>
        <v>0</v>
      </c>
      <c r="H12" s="299">
        <v>6.7000000000000002E-3</v>
      </c>
      <c r="I12" s="300">
        <f>E12*H12</f>
        <v>1.33325377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1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1</v>
      </c>
    </row>
    <row r="13" spans="1:80" x14ac:dyDescent="0.2">
      <c r="A13" s="293">
        <v>4</v>
      </c>
      <c r="B13" s="294" t="s">
        <v>124</v>
      </c>
      <c r="C13" s="295" t="s">
        <v>125</v>
      </c>
      <c r="D13" s="296" t="s">
        <v>116</v>
      </c>
      <c r="E13" s="297">
        <v>198.9931</v>
      </c>
      <c r="F13" s="297">
        <v>0</v>
      </c>
      <c r="G13" s="298">
        <f>E13*F13</f>
        <v>0</v>
      </c>
      <c r="H13" s="299">
        <v>2.8000000000000001E-2</v>
      </c>
      <c r="I13" s="300">
        <f>E13*H13</f>
        <v>5.5718068000000001</v>
      </c>
      <c r="J13" s="299">
        <v>0</v>
      </c>
      <c r="K13" s="300">
        <f>E13*J13</f>
        <v>0</v>
      </c>
      <c r="O13" s="292">
        <v>2</v>
      </c>
      <c r="AA13" s="261">
        <v>1</v>
      </c>
      <c r="AB13" s="261">
        <v>1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</v>
      </c>
      <c r="CB13" s="292">
        <v>1</v>
      </c>
    </row>
    <row r="14" spans="1:80" x14ac:dyDescent="0.2">
      <c r="A14" s="302"/>
      <c r="B14" s="303" t="s">
        <v>101</v>
      </c>
      <c r="C14" s="304" t="s">
        <v>121</v>
      </c>
      <c r="D14" s="305"/>
      <c r="E14" s="306"/>
      <c r="F14" s="307"/>
      <c r="G14" s="308">
        <f>SUM(G11:G13)</f>
        <v>0</v>
      </c>
      <c r="H14" s="309"/>
      <c r="I14" s="310">
        <f>SUM(I11:I13)</f>
        <v>6.9050605699999998</v>
      </c>
      <c r="J14" s="309"/>
      <c r="K14" s="310">
        <f>SUM(K11:K13)</f>
        <v>0</v>
      </c>
      <c r="O14" s="292">
        <v>4</v>
      </c>
      <c r="BA14" s="311">
        <f>SUM(BA11:BA13)</f>
        <v>0</v>
      </c>
      <c r="BB14" s="311">
        <f>SUM(BB11:BB13)</f>
        <v>0</v>
      </c>
      <c r="BC14" s="311">
        <f>SUM(BC11:BC13)</f>
        <v>0</v>
      </c>
      <c r="BD14" s="311">
        <f>SUM(BD11:BD13)</f>
        <v>0</v>
      </c>
      <c r="BE14" s="311">
        <f>SUM(BE11:BE13)</f>
        <v>0</v>
      </c>
    </row>
    <row r="15" spans="1:80" x14ac:dyDescent="0.2">
      <c r="A15" s="282" t="s">
        <v>97</v>
      </c>
      <c r="B15" s="283" t="s">
        <v>126</v>
      </c>
      <c r="C15" s="284" t="s">
        <v>127</v>
      </c>
      <c r="D15" s="285"/>
      <c r="E15" s="286"/>
      <c r="F15" s="286"/>
      <c r="G15" s="287"/>
      <c r="H15" s="288"/>
      <c r="I15" s="289"/>
      <c r="J15" s="290"/>
      <c r="K15" s="291"/>
      <c r="O15" s="292">
        <v>1</v>
      </c>
    </row>
    <row r="16" spans="1:80" x14ac:dyDescent="0.2">
      <c r="A16" s="293">
        <v>5</v>
      </c>
      <c r="B16" s="294" t="s">
        <v>129</v>
      </c>
      <c r="C16" s="295" t="s">
        <v>130</v>
      </c>
      <c r="D16" s="296" t="s">
        <v>116</v>
      </c>
      <c r="E16" s="297">
        <v>508.31689999999998</v>
      </c>
      <c r="F16" s="297">
        <v>0</v>
      </c>
      <c r="G16" s="298">
        <f>E16*F16</f>
        <v>0</v>
      </c>
      <c r="H16" s="299">
        <v>2.0000000000000002E-5</v>
      </c>
      <c r="I16" s="300">
        <f>E16*H16</f>
        <v>1.0166338E-2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302"/>
      <c r="B17" s="303" t="s">
        <v>101</v>
      </c>
      <c r="C17" s="304" t="s">
        <v>128</v>
      </c>
      <c r="D17" s="305"/>
      <c r="E17" s="306"/>
      <c r="F17" s="307"/>
      <c r="G17" s="308">
        <f>SUM(G15:G16)</f>
        <v>0</v>
      </c>
      <c r="H17" s="309"/>
      <c r="I17" s="310">
        <f>SUM(I15:I16)</f>
        <v>1.0166338E-2</v>
      </c>
      <c r="J17" s="309"/>
      <c r="K17" s="310">
        <f>SUM(K15:K16)</f>
        <v>0</v>
      </c>
      <c r="O17" s="292">
        <v>4</v>
      </c>
      <c r="BA17" s="311">
        <f>SUM(BA15:BA16)</f>
        <v>0</v>
      </c>
      <c r="BB17" s="311">
        <f>SUM(BB15:BB16)</f>
        <v>0</v>
      </c>
      <c r="BC17" s="311">
        <f>SUM(BC15:BC16)</f>
        <v>0</v>
      </c>
      <c r="BD17" s="311">
        <f>SUM(BD15:BD16)</f>
        <v>0</v>
      </c>
      <c r="BE17" s="311">
        <f>SUM(BE15:BE16)</f>
        <v>0</v>
      </c>
    </row>
    <row r="18" spans="1:80" x14ac:dyDescent="0.2">
      <c r="A18" s="282" t="s">
        <v>97</v>
      </c>
      <c r="B18" s="283" t="s">
        <v>131</v>
      </c>
      <c r="C18" s="284" t="s">
        <v>132</v>
      </c>
      <c r="D18" s="285"/>
      <c r="E18" s="286"/>
      <c r="F18" s="286"/>
      <c r="G18" s="287"/>
      <c r="H18" s="288"/>
      <c r="I18" s="289"/>
      <c r="J18" s="290"/>
      <c r="K18" s="291"/>
      <c r="O18" s="292">
        <v>1</v>
      </c>
    </row>
    <row r="19" spans="1:80" x14ac:dyDescent="0.2">
      <c r="A19" s="293">
        <v>6</v>
      </c>
      <c r="B19" s="294" t="s">
        <v>134</v>
      </c>
      <c r="C19" s="295" t="s">
        <v>135</v>
      </c>
      <c r="D19" s="296" t="s">
        <v>136</v>
      </c>
      <c r="E19" s="297">
        <v>191.715</v>
      </c>
      <c r="F19" s="297">
        <v>0</v>
      </c>
      <c r="G19" s="298">
        <f>E19*F19</f>
        <v>0</v>
      </c>
      <c r="H19" s="299">
        <v>2.9999999999999997E-4</v>
      </c>
      <c r="I19" s="300">
        <f>E19*H19</f>
        <v>5.7514499999999996E-2</v>
      </c>
      <c r="J19" s="299">
        <v>0</v>
      </c>
      <c r="K19" s="300">
        <f>E19*J19</f>
        <v>0</v>
      </c>
      <c r="O19" s="292">
        <v>2</v>
      </c>
      <c r="AA19" s="261">
        <v>1</v>
      </c>
      <c r="AB19" s="261">
        <v>0</v>
      </c>
      <c r="AC19" s="261">
        <v>0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</v>
      </c>
      <c r="CB19" s="292">
        <v>0</v>
      </c>
    </row>
    <row r="20" spans="1:80" x14ac:dyDescent="0.2">
      <c r="A20" s="293">
        <v>7</v>
      </c>
      <c r="B20" s="294" t="s">
        <v>137</v>
      </c>
      <c r="C20" s="295" t="s">
        <v>138</v>
      </c>
      <c r="D20" s="296" t="s">
        <v>136</v>
      </c>
      <c r="E20" s="297">
        <v>104.35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12</v>
      </c>
      <c r="AB20" s="261">
        <v>0</v>
      </c>
      <c r="AC20" s="261">
        <v>2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12</v>
      </c>
      <c r="CB20" s="292">
        <v>0</v>
      </c>
    </row>
    <row r="21" spans="1:80" x14ac:dyDescent="0.2">
      <c r="A21" s="293">
        <v>8</v>
      </c>
      <c r="B21" s="294" t="s">
        <v>139</v>
      </c>
      <c r="C21" s="295" t="s">
        <v>140</v>
      </c>
      <c r="D21" s="296" t="s">
        <v>136</v>
      </c>
      <c r="E21" s="297">
        <v>11.9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/>
      <c r="K21" s="300">
        <f>E21*J21</f>
        <v>0</v>
      </c>
      <c r="O21" s="292">
        <v>2</v>
      </c>
      <c r="AA21" s="261">
        <v>12</v>
      </c>
      <c r="AB21" s="261">
        <v>0</v>
      </c>
      <c r="AC21" s="261">
        <v>63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12</v>
      </c>
      <c r="CB21" s="292">
        <v>0</v>
      </c>
    </row>
    <row r="22" spans="1:80" ht="22.5" x14ac:dyDescent="0.2">
      <c r="A22" s="293">
        <v>9</v>
      </c>
      <c r="B22" s="294" t="s">
        <v>141</v>
      </c>
      <c r="C22" s="295" t="s">
        <v>142</v>
      </c>
      <c r="D22" s="296" t="s">
        <v>116</v>
      </c>
      <c r="E22" s="297">
        <v>354.19209999999998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12</v>
      </c>
      <c r="AB22" s="261">
        <v>0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12</v>
      </c>
      <c r="CB22" s="292">
        <v>0</v>
      </c>
    </row>
    <row r="23" spans="1:80" ht="22.5" x14ac:dyDescent="0.2">
      <c r="A23" s="293">
        <v>10</v>
      </c>
      <c r="B23" s="294" t="s">
        <v>143</v>
      </c>
      <c r="C23" s="295" t="s">
        <v>144</v>
      </c>
      <c r="D23" s="296" t="s">
        <v>116</v>
      </c>
      <c r="E23" s="297">
        <v>80.8095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12</v>
      </c>
      <c r="AB23" s="261">
        <v>0</v>
      </c>
      <c r="AC23" s="261">
        <v>61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12</v>
      </c>
      <c r="CB23" s="292">
        <v>0</v>
      </c>
    </row>
    <row r="24" spans="1:80" x14ac:dyDescent="0.2">
      <c r="A24" s="293">
        <v>11</v>
      </c>
      <c r="B24" s="294" t="s">
        <v>145</v>
      </c>
      <c r="C24" s="295" t="s">
        <v>146</v>
      </c>
      <c r="D24" s="296" t="s">
        <v>116</v>
      </c>
      <c r="E24" s="297">
        <v>403.72379999999998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12</v>
      </c>
      <c r="AB24" s="261">
        <v>0</v>
      </c>
      <c r="AC24" s="261">
        <v>4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12</v>
      </c>
      <c r="CB24" s="292">
        <v>0</v>
      </c>
    </row>
    <row r="25" spans="1:80" x14ac:dyDescent="0.2">
      <c r="A25" s="293">
        <v>12</v>
      </c>
      <c r="B25" s="294" t="s">
        <v>147</v>
      </c>
      <c r="C25" s="295" t="s">
        <v>148</v>
      </c>
      <c r="D25" s="296" t="s">
        <v>136</v>
      </c>
      <c r="E25" s="297">
        <v>300.07499999999999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12</v>
      </c>
      <c r="AB25" s="261">
        <v>0</v>
      </c>
      <c r="AC25" s="261">
        <v>5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12</v>
      </c>
      <c r="CB25" s="292">
        <v>0</v>
      </c>
    </row>
    <row r="26" spans="1:80" x14ac:dyDescent="0.2">
      <c r="A26" s="293">
        <v>13</v>
      </c>
      <c r="B26" s="294" t="s">
        <v>149</v>
      </c>
      <c r="C26" s="295" t="s">
        <v>150</v>
      </c>
      <c r="D26" s="296" t="s">
        <v>116</v>
      </c>
      <c r="E26" s="297">
        <v>425.47089999999997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12</v>
      </c>
      <c r="AB26" s="261">
        <v>0</v>
      </c>
      <c r="AC26" s="261">
        <v>6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12</v>
      </c>
      <c r="CB26" s="292">
        <v>0</v>
      </c>
    </row>
    <row r="27" spans="1:80" x14ac:dyDescent="0.2">
      <c r="A27" s="293">
        <v>14</v>
      </c>
      <c r="B27" s="294" t="s">
        <v>151</v>
      </c>
      <c r="C27" s="295" t="s">
        <v>152</v>
      </c>
      <c r="D27" s="296" t="s">
        <v>116</v>
      </c>
      <c r="E27" s="297">
        <v>80.8095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12</v>
      </c>
      <c r="AB27" s="261">
        <v>0</v>
      </c>
      <c r="AC27" s="261">
        <v>62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12</v>
      </c>
      <c r="CB27" s="292">
        <v>0</v>
      </c>
    </row>
    <row r="28" spans="1:80" x14ac:dyDescent="0.2">
      <c r="A28" s="293">
        <v>15</v>
      </c>
      <c r="B28" s="294" t="s">
        <v>153</v>
      </c>
      <c r="C28" s="295" t="s">
        <v>154</v>
      </c>
      <c r="D28" s="296" t="s">
        <v>116</v>
      </c>
      <c r="E28" s="297">
        <v>425.74700000000001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12</v>
      </c>
      <c r="AB28" s="261">
        <v>0</v>
      </c>
      <c r="AC28" s="261">
        <v>7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12</v>
      </c>
      <c r="CB28" s="292">
        <v>0</v>
      </c>
    </row>
    <row r="29" spans="1:80" x14ac:dyDescent="0.2">
      <c r="A29" s="293">
        <v>16</v>
      </c>
      <c r="B29" s="294" t="s">
        <v>155</v>
      </c>
      <c r="C29" s="295" t="s">
        <v>156</v>
      </c>
      <c r="D29" s="296" t="s">
        <v>116</v>
      </c>
      <c r="E29" s="297">
        <v>425.74700000000001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12</v>
      </c>
      <c r="AB29" s="261">
        <v>0</v>
      </c>
      <c r="AC29" s="261">
        <v>8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12</v>
      </c>
      <c r="CB29" s="292">
        <v>0</v>
      </c>
    </row>
    <row r="30" spans="1:80" x14ac:dyDescent="0.2">
      <c r="A30" s="293">
        <v>17</v>
      </c>
      <c r="B30" s="294" t="s">
        <v>157</v>
      </c>
      <c r="C30" s="295" t="s">
        <v>158</v>
      </c>
      <c r="D30" s="296" t="s">
        <v>116</v>
      </c>
      <c r="E30" s="297">
        <v>425.74700000000001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12</v>
      </c>
      <c r="AB30" s="261">
        <v>0</v>
      </c>
      <c r="AC30" s="261">
        <v>9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12</v>
      </c>
      <c r="CB30" s="292">
        <v>0</v>
      </c>
    </row>
    <row r="31" spans="1:80" ht="22.5" x14ac:dyDescent="0.2">
      <c r="A31" s="293">
        <v>18</v>
      </c>
      <c r="B31" s="294" t="s">
        <v>159</v>
      </c>
      <c r="C31" s="295" t="s">
        <v>160</v>
      </c>
      <c r="D31" s="296" t="s">
        <v>116</v>
      </c>
      <c r="E31" s="297">
        <v>14.1912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12</v>
      </c>
      <c r="AB31" s="261">
        <v>0</v>
      </c>
      <c r="AC31" s="261">
        <v>58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12</v>
      </c>
      <c r="CB31" s="292">
        <v>0</v>
      </c>
    </row>
    <row r="32" spans="1:80" ht="22.5" x14ac:dyDescent="0.2">
      <c r="A32" s="293">
        <v>19</v>
      </c>
      <c r="B32" s="294" t="s">
        <v>161</v>
      </c>
      <c r="C32" s="295" t="s">
        <v>162</v>
      </c>
      <c r="D32" s="296" t="s">
        <v>116</v>
      </c>
      <c r="E32" s="297">
        <v>57.715200000000003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12</v>
      </c>
      <c r="AB32" s="261">
        <v>0</v>
      </c>
      <c r="AC32" s="261">
        <v>10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12</v>
      </c>
      <c r="CB32" s="292">
        <v>0</v>
      </c>
    </row>
    <row r="33" spans="1:80" ht="22.5" x14ac:dyDescent="0.2">
      <c r="A33" s="293">
        <v>20</v>
      </c>
      <c r="B33" s="294" t="s">
        <v>163</v>
      </c>
      <c r="C33" s="295" t="s">
        <v>164</v>
      </c>
      <c r="D33" s="296" t="s">
        <v>116</v>
      </c>
      <c r="E33" s="297">
        <v>230.72890000000001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12</v>
      </c>
      <c r="AB33" s="261">
        <v>1</v>
      </c>
      <c r="AC33" s="261">
        <v>11</v>
      </c>
      <c r="AZ33" s="261">
        <v>1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12</v>
      </c>
      <c r="CB33" s="292">
        <v>1</v>
      </c>
    </row>
    <row r="34" spans="1:80" ht="22.5" x14ac:dyDescent="0.2">
      <c r="A34" s="293">
        <v>21</v>
      </c>
      <c r="B34" s="294" t="s">
        <v>165</v>
      </c>
      <c r="C34" s="295" t="s">
        <v>166</v>
      </c>
      <c r="D34" s="296" t="s">
        <v>116</v>
      </c>
      <c r="E34" s="297">
        <v>80.8095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12</v>
      </c>
      <c r="AB34" s="261">
        <v>1</v>
      </c>
      <c r="AC34" s="261">
        <v>59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12</v>
      </c>
      <c r="CB34" s="292">
        <v>1</v>
      </c>
    </row>
    <row r="35" spans="1:80" x14ac:dyDescent="0.2">
      <c r="A35" s="293">
        <v>22</v>
      </c>
      <c r="B35" s="294" t="s">
        <v>167</v>
      </c>
      <c r="C35" s="295" t="s">
        <v>168</v>
      </c>
      <c r="D35" s="296" t="s">
        <v>116</v>
      </c>
      <c r="E35" s="297">
        <v>4.319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1</v>
      </c>
      <c r="AC35" s="261">
        <v>73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1</v>
      </c>
    </row>
    <row r="36" spans="1:80" ht="22.5" x14ac:dyDescent="0.2">
      <c r="A36" s="293">
        <v>23</v>
      </c>
      <c r="B36" s="294" t="s">
        <v>169</v>
      </c>
      <c r="C36" s="295" t="s">
        <v>170</v>
      </c>
      <c r="D36" s="296" t="s">
        <v>116</v>
      </c>
      <c r="E36" s="297">
        <v>22.6508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12</v>
      </c>
      <c r="AB36" s="261">
        <v>1</v>
      </c>
      <c r="AC36" s="261">
        <v>14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12</v>
      </c>
      <c r="CB36" s="292">
        <v>1</v>
      </c>
    </row>
    <row r="37" spans="1:80" ht="22.5" x14ac:dyDescent="0.2">
      <c r="A37" s="293">
        <v>24</v>
      </c>
      <c r="B37" s="294" t="s">
        <v>171</v>
      </c>
      <c r="C37" s="295" t="s">
        <v>172</v>
      </c>
      <c r="D37" s="296" t="s">
        <v>116</v>
      </c>
      <c r="E37" s="297">
        <v>8.6270000000000007</v>
      </c>
      <c r="F37" s="297">
        <v>0</v>
      </c>
      <c r="G37" s="298">
        <f>E37*F37</f>
        <v>0</v>
      </c>
      <c r="H37" s="299">
        <v>0</v>
      </c>
      <c r="I37" s="300">
        <f>E37*H37</f>
        <v>0</v>
      </c>
      <c r="J37" s="299"/>
      <c r="K37" s="300">
        <f>E37*J37</f>
        <v>0</v>
      </c>
      <c r="O37" s="292">
        <v>2</v>
      </c>
      <c r="AA37" s="261">
        <v>12</v>
      </c>
      <c r="AB37" s="261">
        <v>1</v>
      </c>
      <c r="AC37" s="261">
        <v>78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12</v>
      </c>
      <c r="CB37" s="292">
        <v>1</v>
      </c>
    </row>
    <row r="38" spans="1:80" ht="22.5" x14ac:dyDescent="0.2">
      <c r="A38" s="293">
        <v>25</v>
      </c>
      <c r="B38" s="294" t="s">
        <v>173</v>
      </c>
      <c r="C38" s="295" t="s">
        <v>174</v>
      </c>
      <c r="D38" s="296" t="s">
        <v>116</v>
      </c>
      <c r="E38" s="297">
        <v>15.96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12</v>
      </c>
      <c r="AB38" s="261">
        <v>1</v>
      </c>
      <c r="AC38" s="261">
        <v>15</v>
      </c>
      <c r="AZ38" s="261">
        <v>1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1</v>
      </c>
    </row>
    <row r="39" spans="1:80" x14ac:dyDescent="0.2">
      <c r="A39" s="293">
        <v>26</v>
      </c>
      <c r="B39" s="294" t="s">
        <v>175</v>
      </c>
      <c r="C39" s="295" t="s">
        <v>176</v>
      </c>
      <c r="D39" s="296" t="s">
        <v>136</v>
      </c>
      <c r="E39" s="297">
        <v>11.9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12</v>
      </c>
      <c r="AB39" s="261">
        <v>1</v>
      </c>
      <c r="AC39" s="261">
        <v>64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1</v>
      </c>
    </row>
    <row r="40" spans="1:80" x14ac:dyDescent="0.2">
      <c r="A40" s="293">
        <v>27</v>
      </c>
      <c r="B40" s="294" t="s">
        <v>177</v>
      </c>
      <c r="C40" s="295" t="s">
        <v>178</v>
      </c>
      <c r="D40" s="296" t="s">
        <v>136</v>
      </c>
      <c r="E40" s="297">
        <v>125.22499999999999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12</v>
      </c>
      <c r="AB40" s="261">
        <v>1</v>
      </c>
      <c r="AC40" s="261">
        <v>16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12</v>
      </c>
      <c r="CB40" s="292">
        <v>1</v>
      </c>
    </row>
    <row r="41" spans="1:80" x14ac:dyDescent="0.2">
      <c r="A41" s="293">
        <v>28</v>
      </c>
      <c r="B41" s="294" t="s">
        <v>179</v>
      </c>
      <c r="C41" s="295" t="s">
        <v>180</v>
      </c>
      <c r="D41" s="296" t="s">
        <v>136</v>
      </c>
      <c r="E41" s="297">
        <v>144.65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12</v>
      </c>
      <c r="AB41" s="261">
        <v>1</v>
      </c>
      <c r="AC41" s="261">
        <v>17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12</v>
      </c>
      <c r="CB41" s="292">
        <v>1</v>
      </c>
    </row>
    <row r="42" spans="1:80" x14ac:dyDescent="0.2">
      <c r="A42" s="293">
        <v>29</v>
      </c>
      <c r="B42" s="294" t="s">
        <v>181</v>
      </c>
      <c r="C42" s="295" t="s">
        <v>182</v>
      </c>
      <c r="D42" s="296" t="s">
        <v>136</v>
      </c>
      <c r="E42" s="297">
        <v>30.2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12</v>
      </c>
      <c r="AB42" s="261">
        <v>1</v>
      </c>
      <c r="AC42" s="261">
        <v>18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1</v>
      </c>
    </row>
    <row r="43" spans="1:80" ht="22.5" x14ac:dyDescent="0.2">
      <c r="A43" s="293">
        <v>30</v>
      </c>
      <c r="B43" s="294" t="s">
        <v>183</v>
      </c>
      <c r="C43" s="295" t="s">
        <v>184</v>
      </c>
      <c r="D43" s="296" t="s">
        <v>116</v>
      </c>
      <c r="E43" s="297">
        <v>80.5334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12</v>
      </c>
      <c r="AB43" s="261">
        <v>1</v>
      </c>
      <c r="AC43" s="261">
        <v>19</v>
      </c>
      <c r="AZ43" s="261">
        <v>1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12</v>
      </c>
      <c r="CB43" s="292">
        <v>1</v>
      </c>
    </row>
    <row r="44" spans="1:80" x14ac:dyDescent="0.2">
      <c r="A44" s="293">
        <v>31</v>
      </c>
      <c r="B44" s="294" t="s">
        <v>185</v>
      </c>
      <c r="C44" s="295" t="s">
        <v>186</v>
      </c>
      <c r="D44" s="296" t="s">
        <v>116</v>
      </c>
      <c r="E44" s="297">
        <v>63.552799999999998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12</v>
      </c>
      <c r="AB44" s="261">
        <v>1</v>
      </c>
      <c r="AC44" s="261">
        <v>20</v>
      </c>
      <c r="AZ44" s="261">
        <v>1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12</v>
      </c>
      <c r="CB44" s="292">
        <v>1</v>
      </c>
    </row>
    <row r="45" spans="1:80" x14ac:dyDescent="0.2">
      <c r="A45" s="293">
        <v>32</v>
      </c>
      <c r="B45" s="294" t="s">
        <v>187</v>
      </c>
      <c r="C45" s="295" t="s">
        <v>188</v>
      </c>
      <c r="D45" s="296" t="s">
        <v>116</v>
      </c>
      <c r="E45" s="297">
        <v>75.597800000000007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12</v>
      </c>
      <c r="AB45" s="261">
        <v>1</v>
      </c>
      <c r="AC45" s="261">
        <v>21</v>
      </c>
      <c r="AZ45" s="261">
        <v>1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12</v>
      </c>
      <c r="CB45" s="292">
        <v>1</v>
      </c>
    </row>
    <row r="46" spans="1:80" x14ac:dyDescent="0.2">
      <c r="A46" s="302"/>
      <c r="B46" s="303" t="s">
        <v>101</v>
      </c>
      <c r="C46" s="304" t="s">
        <v>133</v>
      </c>
      <c r="D46" s="305"/>
      <c r="E46" s="306"/>
      <c r="F46" s="307"/>
      <c r="G46" s="308">
        <f>SUM(G18:G45)</f>
        <v>0</v>
      </c>
      <c r="H46" s="309"/>
      <c r="I46" s="310">
        <f>SUM(I18:I45)</f>
        <v>5.7514499999999996E-2</v>
      </c>
      <c r="J46" s="309"/>
      <c r="K46" s="310">
        <f>SUM(K18:K45)</f>
        <v>0</v>
      </c>
      <c r="O46" s="292">
        <v>4</v>
      </c>
      <c r="BA46" s="311">
        <f>SUM(BA18:BA45)</f>
        <v>0</v>
      </c>
      <c r="BB46" s="311">
        <f>SUM(BB18:BB45)</f>
        <v>0</v>
      </c>
      <c r="BC46" s="311">
        <f>SUM(BC18:BC45)</f>
        <v>0</v>
      </c>
      <c r="BD46" s="311">
        <f>SUM(BD18:BD45)</f>
        <v>0</v>
      </c>
      <c r="BE46" s="311">
        <f>SUM(BE18:BE45)</f>
        <v>0</v>
      </c>
    </row>
    <row r="47" spans="1:80" x14ac:dyDescent="0.2">
      <c r="A47" s="282" t="s">
        <v>97</v>
      </c>
      <c r="B47" s="283" t="s">
        <v>189</v>
      </c>
      <c r="C47" s="284" t="s">
        <v>190</v>
      </c>
      <c r="D47" s="285"/>
      <c r="E47" s="286"/>
      <c r="F47" s="286"/>
      <c r="G47" s="287"/>
      <c r="H47" s="288"/>
      <c r="I47" s="289"/>
      <c r="J47" s="290"/>
      <c r="K47" s="291"/>
      <c r="O47" s="292">
        <v>1</v>
      </c>
    </row>
    <row r="48" spans="1:80" x14ac:dyDescent="0.2">
      <c r="A48" s="293">
        <v>33</v>
      </c>
      <c r="B48" s="294" t="s">
        <v>192</v>
      </c>
      <c r="C48" s="295" t="s">
        <v>193</v>
      </c>
      <c r="D48" s="296" t="s">
        <v>116</v>
      </c>
      <c r="E48" s="297">
        <v>35.573399999999999</v>
      </c>
      <c r="F48" s="297">
        <v>0</v>
      </c>
      <c r="G48" s="298">
        <f>E48*F48</f>
        <v>0</v>
      </c>
      <c r="H48" s="299">
        <v>4.9840000000000002E-2</v>
      </c>
      <c r="I48" s="300">
        <f>E48*H48</f>
        <v>1.772978256</v>
      </c>
      <c r="J48" s="299">
        <v>0</v>
      </c>
      <c r="K48" s="300">
        <f>E48*J48</f>
        <v>0</v>
      </c>
      <c r="O48" s="292">
        <v>2</v>
      </c>
      <c r="AA48" s="261">
        <v>1</v>
      </c>
      <c r="AB48" s="261">
        <v>1</v>
      </c>
      <c r="AC48" s="261">
        <v>1</v>
      </c>
      <c r="AZ48" s="261">
        <v>1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</v>
      </c>
      <c r="CB48" s="292">
        <v>1</v>
      </c>
    </row>
    <row r="49" spans="1:80" x14ac:dyDescent="0.2">
      <c r="A49" s="293">
        <v>34</v>
      </c>
      <c r="B49" s="294" t="s">
        <v>194</v>
      </c>
      <c r="C49" s="295" t="s">
        <v>195</v>
      </c>
      <c r="D49" s="296" t="s">
        <v>116</v>
      </c>
      <c r="E49" s="297">
        <v>6.8112000000000004</v>
      </c>
      <c r="F49" s="297">
        <v>0</v>
      </c>
      <c r="G49" s="298">
        <f>E49*F49</f>
        <v>0</v>
      </c>
      <c r="H49" s="299">
        <v>7.4260000000000007E-2</v>
      </c>
      <c r="I49" s="300">
        <f>E49*H49</f>
        <v>0.50579971200000007</v>
      </c>
      <c r="J49" s="299">
        <v>0</v>
      </c>
      <c r="K49" s="300">
        <f>E49*J49</f>
        <v>0</v>
      </c>
      <c r="O49" s="292">
        <v>2</v>
      </c>
      <c r="AA49" s="261">
        <v>1</v>
      </c>
      <c r="AB49" s="261">
        <v>0</v>
      </c>
      <c r="AC49" s="261">
        <v>0</v>
      </c>
      <c r="AZ49" s="261">
        <v>1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1</v>
      </c>
      <c r="CB49" s="292">
        <v>0</v>
      </c>
    </row>
    <row r="50" spans="1:80" ht="22.5" x14ac:dyDescent="0.2">
      <c r="A50" s="293">
        <v>35</v>
      </c>
      <c r="B50" s="294" t="s">
        <v>196</v>
      </c>
      <c r="C50" s="295" t="s">
        <v>197</v>
      </c>
      <c r="D50" s="296" t="s">
        <v>116</v>
      </c>
      <c r="E50" s="297">
        <v>6.8112000000000004</v>
      </c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/>
      <c r="K50" s="300">
        <f>E50*J50</f>
        <v>0</v>
      </c>
      <c r="O50" s="292">
        <v>2</v>
      </c>
      <c r="AA50" s="261">
        <v>12</v>
      </c>
      <c r="AB50" s="261">
        <v>0</v>
      </c>
      <c r="AC50" s="261">
        <v>96</v>
      </c>
      <c r="AZ50" s="261">
        <v>1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12</v>
      </c>
      <c r="CB50" s="292">
        <v>0</v>
      </c>
    </row>
    <row r="51" spans="1:80" x14ac:dyDescent="0.2">
      <c r="A51" s="293">
        <v>36</v>
      </c>
      <c r="B51" s="294" t="s">
        <v>198</v>
      </c>
      <c r="C51" s="295" t="s">
        <v>199</v>
      </c>
      <c r="D51" s="296" t="s">
        <v>116</v>
      </c>
      <c r="E51" s="297">
        <v>7.4923000000000002</v>
      </c>
      <c r="F51" s="297">
        <v>0</v>
      </c>
      <c r="G51" s="298">
        <f>E51*F51</f>
        <v>0</v>
      </c>
      <c r="H51" s="299">
        <v>8.5000000000000006E-2</v>
      </c>
      <c r="I51" s="300">
        <f>E51*H51</f>
        <v>0.63684550000000006</v>
      </c>
      <c r="J51" s="299"/>
      <c r="K51" s="300">
        <f>E51*J51</f>
        <v>0</v>
      </c>
      <c r="O51" s="292">
        <v>2</v>
      </c>
      <c r="AA51" s="261">
        <v>3</v>
      </c>
      <c r="AB51" s="261">
        <v>1</v>
      </c>
      <c r="AC51" s="261" t="s">
        <v>198</v>
      </c>
      <c r="AZ51" s="261">
        <v>1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3</v>
      </c>
      <c r="CB51" s="292">
        <v>1</v>
      </c>
    </row>
    <row r="52" spans="1:80" x14ac:dyDescent="0.2">
      <c r="A52" s="302"/>
      <c r="B52" s="303" t="s">
        <v>101</v>
      </c>
      <c r="C52" s="304" t="s">
        <v>191</v>
      </c>
      <c r="D52" s="305"/>
      <c r="E52" s="306"/>
      <c r="F52" s="307"/>
      <c r="G52" s="308">
        <f>SUM(G47:G51)</f>
        <v>0</v>
      </c>
      <c r="H52" s="309"/>
      <c r="I52" s="310">
        <f>SUM(I47:I51)</f>
        <v>2.9156234680000002</v>
      </c>
      <c r="J52" s="309"/>
      <c r="K52" s="310">
        <f>SUM(K47:K51)</f>
        <v>0</v>
      </c>
      <c r="O52" s="292">
        <v>4</v>
      </c>
      <c r="BA52" s="311">
        <f>SUM(BA47:BA51)</f>
        <v>0</v>
      </c>
      <c r="BB52" s="311">
        <f>SUM(BB47:BB51)</f>
        <v>0</v>
      </c>
      <c r="BC52" s="311">
        <f>SUM(BC47:BC51)</f>
        <v>0</v>
      </c>
      <c r="BD52" s="311">
        <f>SUM(BD47:BD51)</f>
        <v>0</v>
      </c>
      <c r="BE52" s="311">
        <f>SUM(BE47:BE51)</f>
        <v>0</v>
      </c>
    </row>
    <row r="53" spans="1:80" x14ac:dyDescent="0.2">
      <c r="A53" s="282" t="s">
        <v>97</v>
      </c>
      <c r="B53" s="283" t="s">
        <v>200</v>
      </c>
      <c r="C53" s="284" t="s">
        <v>201</v>
      </c>
      <c r="D53" s="285"/>
      <c r="E53" s="286"/>
      <c r="F53" s="286"/>
      <c r="G53" s="287"/>
      <c r="H53" s="288"/>
      <c r="I53" s="289"/>
      <c r="J53" s="290"/>
      <c r="K53" s="291"/>
      <c r="O53" s="292">
        <v>1</v>
      </c>
    </row>
    <row r="54" spans="1:80" ht="22.5" x14ac:dyDescent="0.2">
      <c r="A54" s="293">
        <v>37</v>
      </c>
      <c r="B54" s="294" t="s">
        <v>203</v>
      </c>
      <c r="C54" s="295" t="s">
        <v>204</v>
      </c>
      <c r="D54" s="296" t="s">
        <v>116</v>
      </c>
      <c r="E54" s="297">
        <v>6.8112000000000004</v>
      </c>
      <c r="F54" s="297">
        <v>0</v>
      </c>
      <c r="G54" s="298">
        <f>E54*F54</f>
        <v>0</v>
      </c>
      <c r="H54" s="299">
        <v>0</v>
      </c>
      <c r="I54" s="300">
        <f>E54*H54</f>
        <v>0</v>
      </c>
      <c r="J54" s="299">
        <v>-0.24</v>
      </c>
      <c r="K54" s="300">
        <f>E54*J54</f>
        <v>-1.6346879999999999</v>
      </c>
      <c r="O54" s="292">
        <v>2</v>
      </c>
      <c r="AA54" s="261">
        <v>1</v>
      </c>
      <c r="AB54" s="261">
        <v>1</v>
      </c>
      <c r="AC54" s="261">
        <v>1</v>
      </c>
      <c r="AZ54" s="261">
        <v>1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</v>
      </c>
      <c r="CB54" s="292">
        <v>1</v>
      </c>
    </row>
    <row r="55" spans="1:80" x14ac:dyDescent="0.2">
      <c r="A55" s="293">
        <v>38</v>
      </c>
      <c r="B55" s="294" t="s">
        <v>205</v>
      </c>
      <c r="C55" s="295" t="s">
        <v>206</v>
      </c>
      <c r="D55" s="296" t="s">
        <v>116</v>
      </c>
      <c r="E55" s="297">
        <v>6.8112000000000004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>
        <v>0</v>
      </c>
      <c r="K55" s="300">
        <f>E55*J55</f>
        <v>0</v>
      </c>
      <c r="O55" s="292">
        <v>2</v>
      </c>
      <c r="AA55" s="261">
        <v>1</v>
      </c>
      <c r="AB55" s="261">
        <v>0</v>
      </c>
      <c r="AC55" s="261">
        <v>0</v>
      </c>
      <c r="AZ55" s="261">
        <v>1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</v>
      </c>
      <c r="CB55" s="292">
        <v>0</v>
      </c>
    </row>
    <row r="56" spans="1:80" x14ac:dyDescent="0.2">
      <c r="A56" s="293">
        <v>39</v>
      </c>
      <c r="B56" s="294" t="s">
        <v>207</v>
      </c>
      <c r="C56" s="295" t="s">
        <v>208</v>
      </c>
      <c r="D56" s="296" t="s">
        <v>209</v>
      </c>
      <c r="E56" s="297">
        <v>0.58520000000000005</v>
      </c>
      <c r="F56" s="297">
        <v>0</v>
      </c>
      <c r="G56" s="298">
        <f>E56*F56</f>
        <v>0</v>
      </c>
      <c r="H56" s="299">
        <v>1.47E-3</v>
      </c>
      <c r="I56" s="300">
        <f>E56*H56</f>
        <v>8.6024400000000003E-4</v>
      </c>
      <c r="J56" s="299">
        <v>-2.2000000000000002</v>
      </c>
      <c r="K56" s="300">
        <f>E56*J56</f>
        <v>-1.2874400000000001</v>
      </c>
      <c r="O56" s="292">
        <v>2</v>
      </c>
      <c r="AA56" s="261">
        <v>1</v>
      </c>
      <c r="AB56" s="261">
        <v>1</v>
      </c>
      <c r="AC56" s="261">
        <v>1</v>
      </c>
      <c r="AZ56" s="261">
        <v>1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</v>
      </c>
      <c r="CB56" s="292">
        <v>1</v>
      </c>
    </row>
    <row r="57" spans="1:80" x14ac:dyDescent="0.2">
      <c r="A57" s="293">
        <v>40</v>
      </c>
      <c r="B57" s="294" t="s">
        <v>210</v>
      </c>
      <c r="C57" s="295" t="s">
        <v>211</v>
      </c>
      <c r="D57" s="296" t="s">
        <v>212</v>
      </c>
      <c r="E57" s="297">
        <v>2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>
        <v>-8.9999999999999993E-3</v>
      </c>
      <c r="K57" s="300">
        <f>E57*J57</f>
        <v>-1.7999999999999999E-2</v>
      </c>
      <c r="O57" s="292">
        <v>2</v>
      </c>
      <c r="AA57" s="261">
        <v>1</v>
      </c>
      <c r="AB57" s="261">
        <v>1</v>
      </c>
      <c r="AC57" s="261">
        <v>1</v>
      </c>
      <c r="AZ57" s="261">
        <v>1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</v>
      </c>
      <c r="CB57" s="292">
        <v>1</v>
      </c>
    </row>
    <row r="58" spans="1:80" x14ac:dyDescent="0.2">
      <c r="A58" s="293">
        <v>41</v>
      </c>
      <c r="B58" s="294" t="s">
        <v>213</v>
      </c>
      <c r="C58" s="295" t="s">
        <v>214</v>
      </c>
      <c r="D58" s="296" t="s">
        <v>116</v>
      </c>
      <c r="E58" s="297">
        <v>508.31689999999998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>
        <v>-1.6E-2</v>
      </c>
      <c r="K58" s="300">
        <f>E58*J58</f>
        <v>-8.1330703999999994</v>
      </c>
      <c r="O58" s="292">
        <v>2</v>
      </c>
      <c r="AA58" s="261">
        <v>1</v>
      </c>
      <c r="AB58" s="261">
        <v>1</v>
      </c>
      <c r="AC58" s="261">
        <v>1</v>
      </c>
      <c r="AZ58" s="261">
        <v>1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</v>
      </c>
      <c r="CB58" s="292">
        <v>1</v>
      </c>
    </row>
    <row r="59" spans="1:80" x14ac:dyDescent="0.2">
      <c r="A59" s="293">
        <v>42</v>
      </c>
      <c r="B59" s="294" t="s">
        <v>215</v>
      </c>
      <c r="C59" s="295" t="s">
        <v>216</v>
      </c>
      <c r="D59" s="296" t="s">
        <v>116</v>
      </c>
      <c r="E59" s="297">
        <v>45.359299999999998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>
        <v>-0.05</v>
      </c>
      <c r="K59" s="300">
        <f>E59*J59</f>
        <v>-2.2679649999999998</v>
      </c>
      <c r="O59" s="292">
        <v>2</v>
      </c>
      <c r="AA59" s="261">
        <v>1</v>
      </c>
      <c r="AB59" s="261">
        <v>1</v>
      </c>
      <c r="AC59" s="261">
        <v>1</v>
      </c>
      <c r="AZ59" s="261">
        <v>1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</v>
      </c>
      <c r="CB59" s="292">
        <v>1</v>
      </c>
    </row>
    <row r="60" spans="1:80" x14ac:dyDescent="0.2">
      <c r="A60" s="293">
        <v>43</v>
      </c>
      <c r="B60" s="294" t="s">
        <v>217</v>
      </c>
      <c r="C60" s="295" t="s">
        <v>218</v>
      </c>
      <c r="D60" s="296" t="s">
        <v>116</v>
      </c>
      <c r="E60" s="297">
        <v>120.1292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>
        <v>-0.16900000000000001</v>
      </c>
      <c r="K60" s="300">
        <f>E60*J60</f>
        <v>-20.301834800000002</v>
      </c>
      <c r="O60" s="292">
        <v>2</v>
      </c>
      <c r="AA60" s="261">
        <v>1</v>
      </c>
      <c r="AB60" s="261">
        <v>1</v>
      </c>
      <c r="AC60" s="261">
        <v>1</v>
      </c>
      <c r="AZ60" s="261">
        <v>1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1</v>
      </c>
      <c r="CB60" s="292">
        <v>1</v>
      </c>
    </row>
    <row r="61" spans="1:80" x14ac:dyDescent="0.2">
      <c r="A61" s="293">
        <v>44</v>
      </c>
      <c r="B61" s="294" t="s">
        <v>219</v>
      </c>
      <c r="C61" s="295" t="s">
        <v>220</v>
      </c>
      <c r="D61" s="296" t="s">
        <v>116</v>
      </c>
      <c r="E61" s="297">
        <v>80.8095</v>
      </c>
      <c r="F61" s="297">
        <v>0</v>
      </c>
      <c r="G61" s="298">
        <f>E61*F61</f>
        <v>0</v>
      </c>
      <c r="H61" s="299">
        <v>0</v>
      </c>
      <c r="I61" s="300">
        <f>E61*H61</f>
        <v>0</v>
      </c>
      <c r="J61" s="299"/>
      <c r="K61" s="300">
        <f>E61*J61</f>
        <v>0</v>
      </c>
      <c r="O61" s="292">
        <v>2</v>
      </c>
      <c r="AA61" s="261">
        <v>12</v>
      </c>
      <c r="AB61" s="261">
        <v>0</v>
      </c>
      <c r="AC61" s="261">
        <v>60</v>
      </c>
      <c r="AZ61" s="261">
        <v>1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12</v>
      </c>
      <c r="CB61" s="292">
        <v>0</v>
      </c>
    </row>
    <row r="62" spans="1:80" ht="22.5" x14ac:dyDescent="0.2">
      <c r="A62" s="293">
        <v>45</v>
      </c>
      <c r="B62" s="294" t="s">
        <v>221</v>
      </c>
      <c r="C62" s="295" t="s">
        <v>222</v>
      </c>
      <c r="D62" s="296" t="s">
        <v>223</v>
      </c>
      <c r="E62" s="297">
        <v>1</v>
      </c>
      <c r="F62" s="297">
        <v>0</v>
      </c>
      <c r="G62" s="298">
        <f>E62*F62</f>
        <v>0</v>
      </c>
      <c r="H62" s="299">
        <v>0</v>
      </c>
      <c r="I62" s="300">
        <f>E62*H62</f>
        <v>0</v>
      </c>
      <c r="J62" s="299"/>
      <c r="K62" s="300">
        <f>E62*J62</f>
        <v>0</v>
      </c>
      <c r="O62" s="292">
        <v>2</v>
      </c>
      <c r="AA62" s="261">
        <v>12</v>
      </c>
      <c r="AB62" s="261">
        <v>0</v>
      </c>
      <c r="AC62" s="261">
        <v>89</v>
      </c>
      <c r="AZ62" s="261">
        <v>1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12</v>
      </c>
      <c r="CB62" s="292">
        <v>0</v>
      </c>
    </row>
    <row r="63" spans="1:80" x14ac:dyDescent="0.2">
      <c r="A63" s="293">
        <v>46</v>
      </c>
      <c r="B63" s="294" t="s">
        <v>224</v>
      </c>
      <c r="C63" s="295" t="s">
        <v>225</v>
      </c>
      <c r="D63" s="296" t="s">
        <v>226</v>
      </c>
      <c r="E63" s="297">
        <v>35.634952374999997</v>
      </c>
      <c r="F63" s="297">
        <v>0</v>
      </c>
      <c r="G63" s="298">
        <f>E63*F63</f>
        <v>0</v>
      </c>
      <c r="H63" s="299">
        <v>0</v>
      </c>
      <c r="I63" s="300">
        <f>E63*H63</f>
        <v>0</v>
      </c>
      <c r="J63" s="299"/>
      <c r="K63" s="300">
        <f>E63*J63</f>
        <v>0</v>
      </c>
      <c r="O63" s="292">
        <v>2</v>
      </c>
      <c r="AA63" s="261">
        <v>8</v>
      </c>
      <c r="AB63" s="261">
        <v>0</v>
      </c>
      <c r="AC63" s="261">
        <v>3</v>
      </c>
      <c r="AZ63" s="261">
        <v>1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8</v>
      </c>
      <c r="CB63" s="292">
        <v>0</v>
      </c>
    </row>
    <row r="64" spans="1:80" x14ac:dyDescent="0.2">
      <c r="A64" s="293">
        <v>47</v>
      </c>
      <c r="B64" s="294" t="s">
        <v>227</v>
      </c>
      <c r="C64" s="295" t="s">
        <v>228</v>
      </c>
      <c r="D64" s="296" t="s">
        <v>226</v>
      </c>
      <c r="E64" s="297">
        <v>35.634952374999997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/>
      <c r="K64" s="300">
        <f>E64*J64</f>
        <v>0</v>
      </c>
      <c r="O64" s="292">
        <v>2</v>
      </c>
      <c r="AA64" s="261">
        <v>8</v>
      </c>
      <c r="AB64" s="261">
        <v>1</v>
      </c>
      <c r="AC64" s="261">
        <v>3</v>
      </c>
      <c r="AZ64" s="261">
        <v>1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8</v>
      </c>
      <c r="CB64" s="292">
        <v>1</v>
      </c>
    </row>
    <row r="65" spans="1:80" x14ac:dyDescent="0.2">
      <c r="A65" s="293">
        <v>48</v>
      </c>
      <c r="B65" s="294" t="s">
        <v>229</v>
      </c>
      <c r="C65" s="295" t="s">
        <v>230</v>
      </c>
      <c r="D65" s="296" t="s">
        <v>226</v>
      </c>
      <c r="E65" s="297">
        <v>356.34952375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/>
      <c r="K65" s="300">
        <f>E65*J65</f>
        <v>0</v>
      </c>
      <c r="O65" s="292">
        <v>2</v>
      </c>
      <c r="AA65" s="261">
        <v>8</v>
      </c>
      <c r="AB65" s="261">
        <v>1</v>
      </c>
      <c r="AC65" s="261">
        <v>3</v>
      </c>
      <c r="AZ65" s="261">
        <v>1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8</v>
      </c>
      <c r="CB65" s="292">
        <v>1</v>
      </c>
    </row>
    <row r="66" spans="1:80" x14ac:dyDescent="0.2">
      <c r="A66" s="293">
        <v>49</v>
      </c>
      <c r="B66" s="294" t="s">
        <v>231</v>
      </c>
      <c r="C66" s="295" t="s">
        <v>232</v>
      </c>
      <c r="D66" s="296" t="s">
        <v>226</v>
      </c>
      <c r="E66" s="297">
        <v>35.634952374999997</v>
      </c>
      <c r="F66" s="297">
        <v>0</v>
      </c>
      <c r="G66" s="298">
        <f>E66*F66</f>
        <v>0</v>
      </c>
      <c r="H66" s="299">
        <v>0</v>
      </c>
      <c r="I66" s="300">
        <f>E66*H66</f>
        <v>0</v>
      </c>
      <c r="J66" s="299"/>
      <c r="K66" s="300">
        <f>E66*J66</f>
        <v>0</v>
      </c>
      <c r="O66" s="292">
        <v>2</v>
      </c>
      <c r="AA66" s="261">
        <v>8</v>
      </c>
      <c r="AB66" s="261">
        <v>1</v>
      </c>
      <c r="AC66" s="261">
        <v>3</v>
      </c>
      <c r="AZ66" s="261">
        <v>1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8</v>
      </c>
      <c r="CB66" s="292">
        <v>1</v>
      </c>
    </row>
    <row r="67" spans="1:80" x14ac:dyDescent="0.2">
      <c r="A67" s="293">
        <v>50</v>
      </c>
      <c r="B67" s="294" t="s">
        <v>233</v>
      </c>
      <c r="C67" s="295" t="s">
        <v>234</v>
      </c>
      <c r="D67" s="296" t="s">
        <v>226</v>
      </c>
      <c r="E67" s="297">
        <v>106.90485712500001</v>
      </c>
      <c r="F67" s="297">
        <v>0</v>
      </c>
      <c r="G67" s="298">
        <f>E67*F67</f>
        <v>0</v>
      </c>
      <c r="H67" s="299">
        <v>0</v>
      </c>
      <c r="I67" s="300">
        <f>E67*H67</f>
        <v>0</v>
      </c>
      <c r="J67" s="299"/>
      <c r="K67" s="300">
        <f>E67*J67</f>
        <v>0</v>
      </c>
      <c r="O67" s="292">
        <v>2</v>
      </c>
      <c r="AA67" s="261">
        <v>8</v>
      </c>
      <c r="AB67" s="261">
        <v>1</v>
      </c>
      <c r="AC67" s="261">
        <v>3</v>
      </c>
      <c r="AZ67" s="261">
        <v>1</v>
      </c>
      <c r="BA67" s="261">
        <f>IF(AZ67=1,G67,0)</f>
        <v>0</v>
      </c>
      <c r="BB67" s="261">
        <f>IF(AZ67=2,G67,0)</f>
        <v>0</v>
      </c>
      <c r="BC67" s="261">
        <f>IF(AZ67=3,G67,0)</f>
        <v>0</v>
      </c>
      <c r="BD67" s="261">
        <f>IF(AZ67=4,G67,0)</f>
        <v>0</v>
      </c>
      <c r="BE67" s="261">
        <f>IF(AZ67=5,G67,0)</f>
        <v>0</v>
      </c>
      <c r="CA67" s="292">
        <v>8</v>
      </c>
      <c r="CB67" s="292">
        <v>1</v>
      </c>
    </row>
    <row r="68" spans="1:80" x14ac:dyDescent="0.2">
      <c r="A68" s="293">
        <v>51</v>
      </c>
      <c r="B68" s="294" t="s">
        <v>235</v>
      </c>
      <c r="C68" s="295" t="s">
        <v>236</v>
      </c>
      <c r="D68" s="296" t="s">
        <v>226</v>
      </c>
      <c r="E68" s="297">
        <v>35.634952374999997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/>
      <c r="K68" s="300">
        <f>E68*J68</f>
        <v>0</v>
      </c>
      <c r="O68" s="292">
        <v>2</v>
      </c>
      <c r="AA68" s="261">
        <v>8</v>
      </c>
      <c r="AB68" s="261">
        <v>0</v>
      </c>
      <c r="AC68" s="261">
        <v>3</v>
      </c>
      <c r="AZ68" s="261">
        <v>1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8</v>
      </c>
      <c r="CB68" s="292">
        <v>0</v>
      </c>
    </row>
    <row r="69" spans="1:80" x14ac:dyDescent="0.2">
      <c r="A69" s="302"/>
      <c r="B69" s="303" t="s">
        <v>101</v>
      </c>
      <c r="C69" s="304" t="s">
        <v>202</v>
      </c>
      <c r="D69" s="305"/>
      <c r="E69" s="306"/>
      <c r="F69" s="307"/>
      <c r="G69" s="308">
        <f>SUM(G53:G68)</f>
        <v>0</v>
      </c>
      <c r="H69" s="309"/>
      <c r="I69" s="310">
        <f>SUM(I53:I68)</f>
        <v>8.6024400000000003E-4</v>
      </c>
      <c r="J69" s="309"/>
      <c r="K69" s="310">
        <f>SUM(K53:K68)</f>
        <v>-33.642998200000001</v>
      </c>
      <c r="O69" s="292">
        <v>4</v>
      </c>
      <c r="BA69" s="311">
        <f>SUM(BA53:BA68)</f>
        <v>0</v>
      </c>
      <c r="BB69" s="311">
        <f>SUM(BB53:BB68)</f>
        <v>0</v>
      </c>
      <c r="BC69" s="311">
        <f>SUM(BC53:BC68)</f>
        <v>0</v>
      </c>
      <c r="BD69" s="311">
        <f>SUM(BD53:BD68)</f>
        <v>0</v>
      </c>
      <c r="BE69" s="311">
        <f>SUM(BE53:BE68)</f>
        <v>0</v>
      </c>
    </row>
    <row r="70" spans="1:80" x14ac:dyDescent="0.2">
      <c r="A70" s="282" t="s">
        <v>97</v>
      </c>
      <c r="B70" s="283" t="s">
        <v>237</v>
      </c>
      <c r="C70" s="284" t="s">
        <v>238</v>
      </c>
      <c r="D70" s="285"/>
      <c r="E70" s="286"/>
      <c r="F70" s="286"/>
      <c r="G70" s="287"/>
      <c r="H70" s="288"/>
      <c r="I70" s="289"/>
      <c r="J70" s="290"/>
      <c r="K70" s="291"/>
      <c r="O70" s="292">
        <v>1</v>
      </c>
    </row>
    <row r="71" spans="1:80" x14ac:dyDescent="0.2">
      <c r="A71" s="293">
        <v>52</v>
      </c>
      <c r="B71" s="294" t="s">
        <v>240</v>
      </c>
      <c r="C71" s="295" t="s">
        <v>241</v>
      </c>
      <c r="D71" s="296" t="s">
        <v>116</v>
      </c>
      <c r="E71" s="297">
        <v>506.38299999999998</v>
      </c>
      <c r="F71" s="297">
        <v>0</v>
      </c>
      <c r="G71" s="298">
        <f>E71*F71</f>
        <v>0</v>
      </c>
      <c r="H71" s="299">
        <v>0</v>
      </c>
      <c r="I71" s="300">
        <f>E71*H71</f>
        <v>0</v>
      </c>
      <c r="J71" s="299">
        <v>0</v>
      </c>
      <c r="K71" s="300">
        <f>E71*J71</f>
        <v>0</v>
      </c>
      <c r="O71" s="292">
        <v>2</v>
      </c>
      <c r="AA71" s="261">
        <v>1</v>
      </c>
      <c r="AB71" s="261">
        <v>1</v>
      </c>
      <c r="AC71" s="261">
        <v>1</v>
      </c>
      <c r="AZ71" s="261">
        <v>1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1</v>
      </c>
      <c r="CB71" s="292">
        <v>1</v>
      </c>
    </row>
    <row r="72" spans="1:80" x14ac:dyDescent="0.2">
      <c r="A72" s="293">
        <v>53</v>
      </c>
      <c r="B72" s="294" t="s">
        <v>242</v>
      </c>
      <c r="C72" s="295" t="s">
        <v>243</v>
      </c>
      <c r="D72" s="296" t="s">
        <v>116</v>
      </c>
      <c r="E72" s="297">
        <v>1012.766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>
        <v>0</v>
      </c>
      <c r="K72" s="300">
        <f>E72*J72</f>
        <v>0</v>
      </c>
      <c r="O72" s="292">
        <v>2</v>
      </c>
      <c r="AA72" s="261">
        <v>1</v>
      </c>
      <c r="AB72" s="261">
        <v>1</v>
      </c>
      <c r="AC72" s="261">
        <v>1</v>
      </c>
      <c r="AZ72" s="261">
        <v>1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1</v>
      </c>
      <c r="CB72" s="292">
        <v>1</v>
      </c>
    </row>
    <row r="73" spans="1:80" x14ac:dyDescent="0.2">
      <c r="A73" s="293">
        <v>54</v>
      </c>
      <c r="B73" s="294" t="s">
        <v>244</v>
      </c>
      <c r="C73" s="295" t="s">
        <v>245</v>
      </c>
      <c r="D73" s="296" t="s">
        <v>116</v>
      </c>
      <c r="E73" s="297">
        <v>506.38299999999998</v>
      </c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>
        <v>0</v>
      </c>
      <c r="K73" s="300">
        <f>E73*J73</f>
        <v>0</v>
      </c>
      <c r="O73" s="292">
        <v>2</v>
      </c>
      <c r="AA73" s="261">
        <v>1</v>
      </c>
      <c r="AB73" s="261">
        <v>1</v>
      </c>
      <c r="AC73" s="261">
        <v>1</v>
      </c>
      <c r="AZ73" s="261">
        <v>1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1</v>
      </c>
      <c r="CB73" s="292">
        <v>1</v>
      </c>
    </row>
    <row r="74" spans="1:80" x14ac:dyDescent="0.2">
      <c r="A74" s="293">
        <v>55</v>
      </c>
      <c r="B74" s="294" t="s">
        <v>246</v>
      </c>
      <c r="C74" s="295" t="s">
        <v>247</v>
      </c>
      <c r="D74" s="296" t="s">
        <v>116</v>
      </c>
      <c r="E74" s="297">
        <v>106.5415</v>
      </c>
      <c r="F74" s="297">
        <v>0</v>
      </c>
      <c r="G74" s="298">
        <f>E74*F74</f>
        <v>0</v>
      </c>
      <c r="H74" s="299">
        <v>1.2700000000000001E-3</v>
      </c>
      <c r="I74" s="300">
        <f>E74*H74</f>
        <v>0.135307705</v>
      </c>
      <c r="J74" s="299">
        <v>0</v>
      </c>
      <c r="K74" s="300">
        <f>E74*J74</f>
        <v>0</v>
      </c>
      <c r="O74" s="292">
        <v>2</v>
      </c>
      <c r="AA74" s="261">
        <v>1</v>
      </c>
      <c r="AB74" s="261">
        <v>1</v>
      </c>
      <c r="AC74" s="261">
        <v>1</v>
      </c>
      <c r="AZ74" s="261">
        <v>1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1</v>
      </c>
      <c r="CB74" s="292">
        <v>1</v>
      </c>
    </row>
    <row r="75" spans="1:80" x14ac:dyDescent="0.2">
      <c r="A75" s="293">
        <v>56</v>
      </c>
      <c r="B75" s="294" t="s">
        <v>248</v>
      </c>
      <c r="C75" s="295" t="s">
        <v>249</v>
      </c>
      <c r="D75" s="296" t="s">
        <v>116</v>
      </c>
      <c r="E75" s="297">
        <v>506.38299999999998</v>
      </c>
      <c r="F75" s="297">
        <v>0</v>
      </c>
      <c r="G75" s="298">
        <f>E75*F75</f>
        <v>0</v>
      </c>
      <c r="H75" s="299">
        <v>0</v>
      </c>
      <c r="I75" s="300">
        <f>E75*H75</f>
        <v>0</v>
      </c>
      <c r="J75" s="299">
        <v>0</v>
      </c>
      <c r="K75" s="300">
        <f>E75*J75</f>
        <v>0</v>
      </c>
      <c r="O75" s="292">
        <v>2</v>
      </c>
      <c r="AA75" s="261">
        <v>1</v>
      </c>
      <c r="AB75" s="261">
        <v>0</v>
      </c>
      <c r="AC75" s="261">
        <v>0</v>
      </c>
      <c r="AZ75" s="261">
        <v>1</v>
      </c>
      <c r="BA75" s="261">
        <f>IF(AZ75=1,G75,0)</f>
        <v>0</v>
      </c>
      <c r="BB75" s="261">
        <f>IF(AZ75=2,G75,0)</f>
        <v>0</v>
      </c>
      <c r="BC75" s="261">
        <f>IF(AZ75=3,G75,0)</f>
        <v>0</v>
      </c>
      <c r="BD75" s="261">
        <f>IF(AZ75=4,G75,0)</f>
        <v>0</v>
      </c>
      <c r="BE75" s="261">
        <f>IF(AZ75=5,G75,0)</f>
        <v>0</v>
      </c>
      <c r="CA75" s="292">
        <v>1</v>
      </c>
      <c r="CB75" s="292">
        <v>0</v>
      </c>
    </row>
    <row r="76" spans="1:80" x14ac:dyDescent="0.2">
      <c r="A76" s="293">
        <v>57</v>
      </c>
      <c r="B76" s="294" t="s">
        <v>250</v>
      </c>
      <c r="C76" s="295" t="s">
        <v>251</v>
      </c>
      <c r="D76" s="296" t="s">
        <v>116</v>
      </c>
      <c r="E76" s="297">
        <v>1012.766</v>
      </c>
      <c r="F76" s="297">
        <v>0</v>
      </c>
      <c r="G76" s="298">
        <f>E76*F76</f>
        <v>0</v>
      </c>
      <c r="H76" s="299">
        <v>0</v>
      </c>
      <c r="I76" s="300">
        <f>E76*H76</f>
        <v>0</v>
      </c>
      <c r="J76" s="299">
        <v>0</v>
      </c>
      <c r="K76" s="300">
        <f>E76*J76</f>
        <v>0</v>
      </c>
      <c r="O76" s="292">
        <v>2</v>
      </c>
      <c r="AA76" s="261">
        <v>1</v>
      </c>
      <c r="AB76" s="261">
        <v>1</v>
      </c>
      <c r="AC76" s="261">
        <v>1</v>
      </c>
      <c r="AZ76" s="261">
        <v>1</v>
      </c>
      <c r="BA76" s="261">
        <f>IF(AZ76=1,G76,0)</f>
        <v>0</v>
      </c>
      <c r="BB76" s="261">
        <f>IF(AZ76=2,G76,0)</f>
        <v>0</v>
      </c>
      <c r="BC76" s="261">
        <f>IF(AZ76=3,G76,0)</f>
        <v>0</v>
      </c>
      <c r="BD76" s="261">
        <f>IF(AZ76=4,G76,0)</f>
        <v>0</v>
      </c>
      <c r="BE76" s="261">
        <f>IF(AZ76=5,G76,0)</f>
        <v>0</v>
      </c>
      <c r="CA76" s="292">
        <v>1</v>
      </c>
      <c r="CB76" s="292">
        <v>1</v>
      </c>
    </row>
    <row r="77" spans="1:80" x14ac:dyDescent="0.2">
      <c r="A77" s="293">
        <v>58</v>
      </c>
      <c r="B77" s="294" t="s">
        <v>252</v>
      </c>
      <c r="C77" s="295" t="s">
        <v>253</v>
      </c>
      <c r="D77" s="296" t="s">
        <v>116</v>
      </c>
      <c r="E77" s="297">
        <v>506.38299999999998</v>
      </c>
      <c r="F77" s="297">
        <v>0</v>
      </c>
      <c r="G77" s="298">
        <f>E77*F77</f>
        <v>0</v>
      </c>
      <c r="H77" s="299">
        <v>0</v>
      </c>
      <c r="I77" s="300">
        <f>E77*H77</f>
        <v>0</v>
      </c>
      <c r="J77" s="299">
        <v>0</v>
      </c>
      <c r="K77" s="300">
        <f>E77*J77</f>
        <v>0</v>
      </c>
      <c r="O77" s="292">
        <v>2</v>
      </c>
      <c r="AA77" s="261">
        <v>1</v>
      </c>
      <c r="AB77" s="261">
        <v>1</v>
      </c>
      <c r="AC77" s="261">
        <v>1</v>
      </c>
      <c r="AZ77" s="261">
        <v>1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1</v>
      </c>
      <c r="CB77" s="292">
        <v>1</v>
      </c>
    </row>
    <row r="78" spans="1:80" x14ac:dyDescent="0.2">
      <c r="A78" s="302"/>
      <c r="B78" s="303" t="s">
        <v>101</v>
      </c>
      <c r="C78" s="304" t="s">
        <v>239</v>
      </c>
      <c r="D78" s="305"/>
      <c r="E78" s="306"/>
      <c r="F78" s="307"/>
      <c r="G78" s="308">
        <f>SUM(G70:G77)</f>
        <v>0</v>
      </c>
      <c r="H78" s="309"/>
      <c r="I78" s="310">
        <f>SUM(I70:I77)</f>
        <v>0.135307705</v>
      </c>
      <c r="J78" s="309"/>
      <c r="K78" s="310">
        <f>SUM(K70:K77)</f>
        <v>0</v>
      </c>
      <c r="O78" s="292">
        <v>4</v>
      </c>
      <c r="BA78" s="311">
        <f>SUM(BA70:BA77)</f>
        <v>0</v>
      </c>
      <c r="BB78" s="311">
        <f>SUM(BB70:BB77)</f>
        <v>0</v>
      </c>
      <c r="BC78" s="311">
        <f>SUM(BC70:BC77)</f>
        <v>0</v>
      </c>
      <c r="BD78" s="311">
        <f>SUM(BD70:BD77)</f>
        <v>0</v>
      </c>
      <c r="BE78" s="311">
        <f>SUM(BE70:BE77)</f>
        <v>0</v>
      </c>
    </row>
    <row r="79" spans="1:80" x14ac:dyDescent="0.2">
      <c r="A79" s="282" t="s">
        <v>97</v>
      </c>
      <c r="B79" s="283" t="s">
        <v>254</v>
      </c>
      <c r="C79" s="284" t="s">
        <v>255</v>
      </c>
      <c r="D79" s="285"/>
      <c r="E79" s="286"/>
      <c r="F79" s="286"/>
      <c r="G79" s="287"/>
      <c r="H79" s="288"/>
      <c r="I79" s="289"/>
      <c r="J79" s="290"/>
      <c r="K79" s="291"/>
      <c r="O79" s="292">
        <v>1</v>
      </c>
    </row>
    <row r="80" spans="1:80" x14ac:dyDescent="0.2">
      <c r="A80" s="293">
        <v>59</v>
      </c>
      <c r="B80" s="294" t="s">
        <v>257</v>
      </c>
      <c r="C80" s="295" t="s">
        <v>258</v>
      </c>
      <c r="D80" s="296" t="s">
        <v>212</v>
      </c>
      <c r="E80" s="297">
        <v>2</v>
      </c>
      <c r="F80" s="297">
        <v>0</v>
      </c>
      <c r="G80" s="298">
        <f>E80*F80</f>
        <v>0</v>
      </c>
      <c r="H80" s="299">
        <v>1.17E-2</v>
      </c>
      <c r="I80" s="300">
        <f>E80*H80</f>
        <v>2.3400000000000001E-2</v>
      </c>
      <c r="J80" s="299">
        <v>0</v>
      </c>
      <c r="K80" s="300">
        <f>E80*J80</f>
        <v>0</v>
      </c>
      <c r="O80" s="292">
        <v>2</v>
      </c>
      <c r="AA80" s="261">
        <v>1</v>
      </c>
      <c r="AB80" s="261">
        <v>1</v>
      </c>
      <c r="AC80" s="261">
        <v>1</v>
      </c>
      <c r="AZ80" s="261">
        <v>1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1</v>
      </c>
      <c r="CB80" s="292">
        <v>1</v>
      </c>
    </row>
    <row r="81" spans="1:80" x14ac:dyDescent="0.2">
      <c r="A81" s="293">
        <v>60</v>
      </c>
      <c r="B81" s="294" t="s">
        <v>259</v>
      </c>
      <c r="C81" s="295" t="s">
        <v>260</v>
      </c>
      <c r="D81" s="296" t="s">
        <v>212</v>
      </c>
      <c r="E81" s="297">
        <v>2</v>
      </c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11</v>
      </c>
      <c r="AB81" s="261">
        <v>0</v>
      </c>
      <c r="AC81" s="261">
        <v>23</v>
      </c>
      <c r="AZ81" s="261">
        <v>1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11</v>
      </c>
      <c r="CB81" s="292">
        <v>0</v>
      </c>
    </row>
    <row r="82" spans="1:80" x14ac:dyDescent="0.2">
      <c r="A82" s="302"/>
      <c r="B82" s="303" t="s">
        <v>101</v>
      </c>
      <c r="C82" s="304" t="s">
        <v>256</v>
      </c>
      <c r="D82" s="305"/>
      <c r="E82" s="306"/>
      <c r="F82" s="307"/>
      <c r="G82" s="308">
        <f>SUM(G79:G81)</f>
        <v>0</v>
      </c>
      <c r="H82" s="309"/>
      <c r="I82" s="310">
        <f>SUM(I79:I81)</f>
        <v>2.3400000000000001E-2</v>
      </c>
      <c r="J82" s="309"/>
      <c r="K82" s="310">
        <f>SUM(K79:K81)</f>
        <v>0</v>
      </c>
      <c r="O82" s="292">
        <v>4</v>
      </c>
      <c r="BA82" s="311">
        <f>SUM(BA79:BA81)</f>
        <v>0</v>
      </c>
      <c r="BB82" s="311">
        <f>SUM(BB79:BB81)</f>
        <v>0</v>
      </c>
      <c r="BC82" s="311">
        <f>SUM(BC79:BC81)</f>
        <v>0</v>
      </c>
      <c r="BD82" s="311">
        <f>SUM(BD79:BD81)</f>
        <v>0</v>
      </c>
      <c r="BE82" s="311">
        <f>SUM(BE79:BE81)</f>
        <v>0</v>
      </c>
    </row>
    <row r="83" spans="1:80" x14ac:dyDescent="0.2">
      <c r="A83" s="282" t="s">
        <v>97</v>
      </c>
      <c r="B83" s="283" t="s">
        <v>261</v>
      </c>
      <c r="C83" s="284" t="s">
        <v>262</v>
      </c>
      <c r="D83" s="285"/>
      <c r="E83" s="286"/>
      <c r="F83" s="286"/>
      <c r="G83" s="287"/>
      <c r="H83" s="288"/>
      <c r="I83" s="289"/>
      <c r="J83" s="290"/>
      <c r="K83" s="291"/>
      <c r="O83" s="292">
        <v>1</v>
      </c>
    </row>
    <row r="84" spans="1:80" x14ac:dyDescent="0.2">
      <c r="A84" s="293">
        <v>61</v>
      </c>
      <c r="B84" s="294" t="s">
        <v>264</v>
      </c>
      <c r="C84" s="295" t="s">
        <v>265</v>
      </c>
      <c r="D84" s="296" t="s">
        <v>226</v>
      </c>
      <c r="E84" s="297">
        <v>10.556249725000001</v>
      </c>
      <c r="F84" s="297">
        <v>0</v>
      </c>
      <c r="G84" s="298">
        <f>E84*F84</f>
        <v>0</v>
      </c>
      <c r="H84" s="299">
        <v>0</v>
      </c>
      <c r="I84" s="300">
        <f>E84*H84</f>
        <v>0</v>
      </c>
      <c r="J84" s="299"/>
      <c r="K84" s="300">
        <f>E84*J84</f>
        <v>0</v>
      </c>
      <c r="O84" s="292">
        <v>2</v>
      </c>
      <c r="AA84" s="261">
        <v>7</v>
      </c>
      <c r="AB84" s="261">
        <v>1</v>
      </c>
      <c r="AC84" s="261">
        <v>2</v>
      </c>
      <c r="AZ84" s="261">
        <v>1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7</v>
      </c>
      <c r="CB84" s="292">
        <v>1</v>
      </c>
    </row>
    <row r="85" spans="1:80" x14ac:dyDescent="0.2">
      <c r="A85" s="302"/>
      <c r="B85" s="303" t="s">
        <v>101</v>
      </c>
      <c r="C85" s="304" t="s">
        <v>263</v>
      </c>
      <c r="D85" s="305"/>
      <c r="E85" s="306"/>
      <c r="F85" s="307"/>
      <c r="G85" s="308">
        <f>SUM(G83:G84)</f>
        <v>0</v>
      </c>
      <c r="H85" s="309"/>
      <c r="I85" s="310">
        <f>SUM(I83:I84)</f>
        <v>0</v>
      </c>
      <c r="J85" s="309"/>
      <c r="K85" s="310">
        <f>SUM(K83:K84)</f>
        <v>0</v>
      </c>
      <c r="O85" s="292">
        <v>4</v>
      </c>
      <c r="BA85" s="311">
        <f>SUM(BA83:BA84)</f>
        <v>0</v>
      </c>
      <c r="BB85" s="311">
        <f>SUM(BB83:BB84)</f>
        <v>0</v>
      </c>
      <c r="BC85" s="311">
        <f>SUM(BC83:BC84)</f>
        <v>0</v>
      </c>
      <c r="BD85" s="311">
        <f>SUM(BD83:BD84)</f>
        <v>0</v>
      </c>
      <c r="BE85" s="311">
        <f>SUM(BE83:BE84)</f>
        <v>0</v>
      </c>
    </row>
    <row r="86" spans="1:80" x14ac:dyDescent="0.2">
      <c r="A86" s="282" t="s">
        <v>97</v>
      </c>
      <c r="B86" s="283" t="s">
        <v>266</v>
      </c>
      <c r="C86" s="284" t="s">
        <v>267</v>
      </c>
      <c r="D86" s="285"/>
      <c r="E86" s="286"/>
      <c r="F86" s="286"/>
      <c r="G86" s="287"/>
      <c r="H86" s="288"/>
      <c r="I86" s="289"/>
      <c r="J86" s="290"/>
      <c r="K86" s="291"/>
      <c r="O86" s="292">
        <v>1</v>
      </c>
    </row>
    <row r="87" spans="1:80" x14ac:dyDescent="0.2">
      <c r="A87" s="293">
        <v>62</v>
      </c>
      <c r="B87" s="294" t="s">
        <v>269</v>
      </c>
      <c r="C87" s="295" t="s">
        <v>270</v>
      </c>
      <c r="D87" s="296" t="s">
        <v>212</v>
      </c>
      <c r="E87" s="297">
        <v>1</v>
      </c>
      <c r="F87" s="297">
        <v>0</v>
      </c>
      <c r="G87" s="298">
        <f>E87*F87</f>
        <v>0</v>
      </c>
      <c r="H87" s="299">
        <v>6.9999999999999999E-4</v>
      </c>
      <c r="I87" s="300">
        <f>E87*H87</f>
        <v>6.9999999999999999E-4</v>
      </c>
      <c r="J87" s="299"/>
      <c r="K87" s="300">
        <f>E87*J87</f>
        <v>0</v>
      </c>
      <c r="O87" s="292">
        <v>2</v>
      </c>
      <c r="AA87" s="261">
        <v>12</v>
      </c>
      <c r="AB87" s="261">
        <v>0</v>
      </c>
      <c r="AC87" s="261">
        <v>86</v>
      </c>
      <c r="AZ87" s="261">
        <v>2</v>
      </c>
      <c r="BA87" s="261">
        <f>IF(AZ87=1,G87,0)</f>
        <v>0</v>
      </c>
      <c r="BB87" s="261">
        <f>IF(AZ87=2,G87,0)</f>
        <v>0</v>
      </c>
      <c r="BC87" s="261">
        <f>IF(AZ87=3,G87,0)</f>
        <v>0</v>
      </c>
      <c r="BD87" s="261">
        <f>IF(AZ87=4,G87,0)</f>
        <v>0</v>
      </c>
      <c r="BE87" s="261">
        <f>IF(AZ87=5,G87,0)</f>
        <v>0</v>
      </c>
      <c r="CA87" s="292">
        <v>12</v>
      </c>
      <c r="CB87" s="292">
        <v>0</v>
      </c>
    </row>
    <row r="88" spans="1:80" x14ac:dyDescent="0.2">
      <c r="A88" s="293">
        <v>63</v>
      </c>
      <c r="B88" s="294" t="s">
        <v>271</v>
      </c>
      <c r="C88" s="295" t="s">
        <v>272</v>
      </c>
      <c r="D88" s="296" t="s">
        <v>212</v>
      </c>
      <c r="E88" s="297">
        <v>12</v>
      </c>
      <c r="F88" s="297">
        <v>0</v>
      </c>
      <c r="G88" s="298">
        <f>E88*F88</f>
        <v>0</v>
      </c>
      <c r="H88" s="299">
        <v>6.9999999999999999E-4</v>
      </c>
      <c r="I88" s="300">
        <f>E88*H88</f>
        <v>8.3999999999999995E-3</v>
      </c>
      <c r="J88" s="299"/>
      <c r="K88" s="300">
        <f>E88*J88</f>
        <v>0</v>
      </c>
      <c r="O88" s="292">
        <v>2</v>
      </c>
      <c r="AA88" s="261">
        <v>12</v>
      </c>
      <c r="AB88" s="261">
        <v>0</v>
      </c>
      <c r="AC88" s="261">
        <v>87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12</v>
      </c>
      <c r="CB88" s="292">
        <v>0</v>
      </c>
    </row>
    <row r="89" spans="1:80" x14ac:dyDescent="0.2">
      <c r="A89" s="293">
        <v>64</v>
      </c>
      <c r="B89" s="294" t="s">
        <v>273</v>
      </c>
      <c r="C89" s="295" t="s">
        <v>274</v>
      </c>
      <c r="D89" s="296" t="s">
        <v>226</v>
      </c>
      <c r="E89" s="297">
        <v>9.1000000000000004E-3</v>
      </c>
      <c r="F89" s="297">
        <v>0</v>
      </c>
      <c r="G89" s="298">
        <f>E89*F89</f>
        <v>0</v>
      </c>
      <c r="H89" s="299">
        <v>0</v>
      </c>
      <c r="I89" s="300">
        <f>E89*H89</f>
        <v>0</v>
      </c>
      <c r="J89" s="299"/>
      <c r="K89" s="300">
        <f>E89*J89</f>
        <v>0</v>
      </c>
      <c r="O89" s="292">
        <v>2</v>
      </c>
      <c r="AA89" s="261">
        <v>7</v>
      </c>
      <c r="AB89" s="261">
        <v>1001</v>
      </c>
      <c r="AC89" s="261">
        <v>5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7</v>
      </c>
      <c r="CB89" s="292">
        <v>1001</v>
      </c>
    </row>
    <row r="90" spans="1:80" x14ac:dyDescent="0.2">
      <c r="A90" s="302"/>
      <c r="B90" s="303" t="s">
        <v>101</v>
      </c>
      <c r="C90" s="304" t="s">
        <v>268</v>
      </c>
      <c r="D90" s="305"/>
      <c r="E90" s="306"/>
      <c r="F90" s="307"/>
      <c r="G90" s="308">
        <f>SUM(G86:G89)</f>
        <v>0</v>
      </c>
      <c r="H90" s="309"/>
      <c r="I90" s="310">
        <f>SUM(I86:I89)</f>
        <v>9.0999999999999987E-3</v>
      </c>
      <c r="J90" s="309"/>
      <c r="K90" s="310">
        <f>SUM(K86:K89)</f>
        <v>0</v>
      </c>
      <c r="O90" s="292">
        <v>4</v>
      </c>
      <c r="BA90" s="311">
        <f>SUM(BA86:BA89)</f>
        <v>0</v>
      </c>
      <c r="BB90" s="311">
        <f>SUM(BB86:BB89)</f>
        <v>0</v>
      </c>
      <c r="BC90" s="311">
        <f>SUM(BC86:BC89)</f>
        <v>0</v>
      </c>
      <c r="BD90" s="311">
        <f>SUM(BD86:BD89)</f>
        <v>0</v>
      </c>
      <c r="BE90" s="311">
        <f>SUM(BE86:BE89)</f>
        <v>0</v>
      </c>
    </row>
    <row r="91" spans="1:80" x14ac:dyDescent="0.2">
      <c r="A91" s="282" t="s">
        <v>97</v>
      </c>
      <c r="B91" s="283" t="s">
        <v>275</v>
      </c>
      <c r="C91" s="284" t="s">
        <v>276</v>
      </c>
      <c r="D91" s="285"/>
      <c r="E91" s="286"/>
      <c r="F91" s="286"/>
      <c r="G91" s="287"/>
      <c r="H91" s="288"/>
      <c r="I91" s="289"/>
      <c r="J91" s="290"/>
      <c r="K91" s="291"/>
      <c r="O91" s="292">
        <v>1</v>
      </c>
    </row>
    <row r="92" spans="1:80" ht="22.5" x14ac:dyDescent="0.2">
      <c r="A92" s="293">
        <v>65</v>
      </c>
      <c r="B92" s="294" t="s">
        <v>278</v>
      </c>
      <c r="C92" s="295" t="s">
        <v>279</v>
      </c>
      <c r="D92" s="296" t="s">
        <v>136</v>
      </c>
      <c r="E92" s="297">
        <v>78.415000000000006</v>
      </c>
      <c r="F92" s="297">
        <v>0</v>
      </c>
      <c r="G92" s="298">
        <f>E92*F92</f>
        <v>0</v>
      </c>
      <c r="H92" s="299">
        <v>4.3699999999999998E-3</v>
      </c>
      <c r="I92" s="300">
        <f>E92*H92</f>
        <v>0.34267354999999999</v>
      </c>
      <c r="J92" s="299">
        <v>0</v>
      </c>
      <c r="K92" s="300">
        <f>E92*J92</f>
        <v>0</v>
      </c>
      <c r="O92" s="292">
        <v>2</v>
      </c>
      <c r="AA92" s="261">
        <v>1</v>
      </c>
      <c r="AB92" s="261">
        <v>7</v>
      </c>
      <c r="AC92" s="261">
        <v>7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1</v>
      </c>
      <c r="CB92" s="292">
        <v>7</v>
      </c>
    </row>
    <row r="93" spans="1:80" x14ac:dyDescent="0.2">
      <c r="A93" s="293">
        <v>66</v>
      </c>
      <c r="B93" s="294" t="s">
        <v>280</v>
      </c>
      <c r="C93" s="295" t="s">
        <v>281</v>
      </c>
      <c r="D93" s="296" t="s">
        <v>136</v>
      </c>
      <c r="E93" s="297">
        <v>78.415000000000006</v>
      </c>
      <c r="F93" s="297">
        <v>0</v>
      </c>
      <c r="G93" s="298">
        <f>E93*F93</f>
        <v>0</v>
      </c>
      <c r="H93" s="299">
        <v>0</v>
      </c>
      <c r="I93" s="300">
        <f>E93*H93</f>
        <v>0</v>
      </c>
      <c r="J93" s="299">
        <v>-1.3500000000000001E-3</v>
      </c>
      <c r="K93" s="300">
        <f>E93*J93</f>
        <v>-0.10586025000000002</v>
      </c>
      <c r="O93" s="292">
        <v>2</v>
      </c>
      <c r="AA93" s="261">
        <v>1</v>
      </c>
      <c r="AB93" s="261">
        <v>7</v>
      </c>
      <c r="AC93" s="261">
        <v>7</v>
      </c>
      <c r="AZ93" s="261">
        <v>2</v>
      </c>
      <c r="BA93" s="261">
        <f>IF(AZ93=1,G93,0)</f>
        <v>0</v>
      </c>
      <c r="BB93" s="261">
        <f>IF(AZ93=2,G93,0)</f>
        <v>0</v>
      </c>
      <c r="BC93" s="261">
        <f>IF(AZ93=3,G93,0)</f>
        <v>0</v>
      </c>
      <c r="BD93" s="261">
        <f>IF(AZ93=4,G93,0)</f>
        <v>0</v>
      </c>
      <c r="BE93" s="261">
        <f>IF(AZ93=5,G93,0)</f>
        <v>0</v>
      </c>
      <c r="CA93" s="292">
        <v>1</v>
      </c>
      <c r="CB93" s="292">
        <v>7</v>
      </c>
    </row>
    <row r="94" spans="1:80" ht="22.5" x14ac:dyDescent="0.2">
      <c r="A94" s="293">
        <v>67</v>
      </c>
      <c r="B94" s="294" t="s">
        <v>282</v>
      </c>
      <c r="C94" s="295" t="s">
        <v>283</v>
      </c>
      <c r="D94" s="296" t="s">
        <v>136</v>
      </c>
      <c r="E94" s="297">
        <v>2.6</v>
      </c>
      <c r="F94" s="297">
        <v>0</v>
      </c>
      <c r="G94" s="298">
        <f>E94*F94</f>
        <v>0</v>
      </c>
      <c r="H94" s="299">
        <v>2.63E-3</v>
      </c>
      <c r="I94" s="300">
        <f>E94*H94</f>
        <v>6.8380000000000003E-3</v>
      </c>
      <c r="J94" s="299">
        <v>0</v>
      </c>
      <c r="K94" s="300">
        <f>E94*J94</f>
        <v>0</v>
      </c>
      <c r="O94" s="292">
        <v>2</v>
      </c>
      <c r="AA94" s="261">
        <v>1</v>
      </c>
      <c r="AB94" s="261">
        <v>7</v>
      </c>
      <c r="AC94" s="261">
        <v>7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1</v>
      </c>
      <c r="CB94" s="292">
        <v>7</v>
      </c>
    </row>
    <row r="95" spans="1:80" x14ac:dyDescent="0.2">
      <c r="A95" s="293">
        <v>68</v>
      </c>
      <c r="B95" s="294" t="s">
        <v>284</v>
      </c>
      <c r="C95" s="295" t="s">
        <v>285</v>
      </c>
      <c r="D95" s="296" t="s">
        <v>136</v>
      </c>
      <c r="E95" s="297">
        <v>2.6</v>
      </c>
      <c r="F95" s="297">
        <v>0</v>
      </c>
      <c r="G95" s="298">
        <f>E95*F95</f>
        <v>0</v>
      </c>
      <c r="H95" s="299">
        <v>0</v>
      </c>
      <c r="I95" s="300">
        <f>E95*H95</f>
        <v>0</v>
      </c>
      <c r="J95" s="299">
        <v>-2.2599999999999999E-3</v>
      </c>
      <c r="K95" s="300">
        <f>E95*J95</f>
        <v>-5.8760000000000001E-3</v>
      </c>
      <c r="O95" s="292">
        <v>2</v>
      </c>
      <c r="AA95" s="261">
        <v>1</v>
      </c>
      <c r="AB95" s="261">
        <v>7</v>
      </c>
      <c r="AC95" s="261">
        <v>7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1</v>
      </c>
      <c r="CB95" s="292">
        <v>7</v>
      </c>
    </row>
    <row r="96" spans="1:80" x14ac:dyDescent="0.2">
      <c r="A96" s="293">
        <v>69</v>
      </c>
      <c r="B96" s="294" t="s">
        <v>286</v>
      </c>
      <c r="C96" s="295" t="s">
        <v>287</v>
      </c>
      <c r="D96" s="296" t="s">
        <v>12</v>
      </c>
      <c r="E96" s="297"/>
      <c r="F96" s="297">
        <v>0</v>
      </c>
      <c r="G96" s="298">
        <f>E96*F96</f>
        <v>0</v>
      </c>
      <c r="H96" s="299">
        <v>0</v>
      </c>
      <c r="I96" s="300">
        <f>E96*H96</f>
        <v>0</v>
      </c>
      <c r="J96" s="299"/>
      <c r="K96" s="300">
        <f>E96*J96</f>
        <v>0</v>
      </c>
      <c r="O96" s="292">
        <v>2</v>
      </c>
      <c r="AA96" s="261">
        <v>7</v>
      </c>
      <c r="AB96" s="261">
        <v>1002</v>
      </c>
      <c r="AC96" s="261">
        <v>5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7</v>
      </c>
      <c r="CB96" s="292">
        <v>1002</v>
      </c>
    </row>
    <row r="97" spans="1:80" x14ac:dyDescent="0.2">
      <c r="A97" s="293">
        <v>70</v>
      </c>
      <c r="B97" s="294" t="s">
        <v>224</v>
      </c>
      <c r="C97" s="295" t="s">
        <v>225</v>
      </c>
      <c r="D97" s="296" t="s">
        <v>226</v>
      </c>
      <c r="E97" s="297">
        <v>0.11173625</v>
      </c>
      <c r="F97" s="297">
        <v>0</v>
      </c>
      <c r="G97" s="298">
        <f>E97*F97</f>
        <v>0</v>
      </c>
      <c r="H97" s="299">
        <v>0</v>
      </c>
      <c r="I97" s="300">
        <f>E97*H97</f>
        <v>0</v>
      </c>
      <c r="J97" s="299"/>
      <c r="K97" s="300">
        <f>E97*J97</f>
        <v>0</v>
      </c>
      <c r="O97" s="292">
        <v>2</v>
      </c>
      <c r="AA97" s="261">
        <v>8</v>
      </c>
      <c r="AB97" s="261">
        <v>0</v>
      </c>
      <c r="AC97" s="261">
        <v>3</v>
      </c>
      <c r="AZ97" s="261">
        <v>2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8</v>
      </c>
      <c r="CB97" s="292">
        <v>0</v>
      </c>
    </row>
    <row r="98" spans="1:80" x14ac:dyDescent="0.2">
      <c r="A98" s="293">
        <v>71</v>
      </c>
      <c r="B98" s="294" t="s">
        <v>227</v>
      </c>
      <c r="C98" s="295" t="s">
        <v>228</v>
      </c>
      <c r="D98" s="296" t="s">
        <v>226</v>
      </c>
      <c r="E98" s="297">
        <v>0.11173625</v>
      </c>
      <c r="F98" s="297">
        <v>0</v>
      </c>
      <c r="G98" s="298">
        <f>E98*F98</f>
        <v>0</v>
      </c>
      <c r="H98" s="299">
        <v>0</v>
      </c>
      <c r="I98" s="300">
        <f>E98*H98</f>
        <v>0</v>
      </c>
      <c r="J98" s="299"/>
      <c r="K98" s="300">
        <f>E98*J98</f>
        <v>0</v>
      </c>
      <c r="O98" s="292">
        <v>2</v>
      </c>
      <c r="AA98" s="261">
        <v>8</v>
      </c>
      <c r="AB98" s="261">
        <v>1</v>
      </c>
      <c r="AC98" s="261">
        <v>3</v>
      </c>
      <c r="AZ98" s="261">
        <v>2</v>
      </c>
      <c r="BA98" s="261">
        <f>IF(AZ98=1,G98,0)</f>
        <v>0</v>
      </c>
      <c r="BB98" s="261">
        <f>IF(AZ98=2,G98,0)</f>
        <v>0</v>
      </c>
      <c r="BC98" s="261">
        <f>IF(AZ98=3,G98,0)</f>
        <v>0</v>
      </c>
      <c r="BD98" s="261">
        <f>IF(AZ98=4,G98,0)</f>
        <v>0</v>
      </c>
      <c r="BE98" s="261">
        <f>IF(AZ98=5,G98,0)</f>
        <v>0</v>
      </c>
      <c r="CA98" s="292">
        <v>8</v>
      </c>
      <c r="CB98" s="292">
        <v>1</v>
      </c>
    </row>
    <row r="99" spans="1:80" x14ac:dyDescent="0.2">
      <c r="A99" s="293">
        <v>72</v>
      </c>
      <c r="B99" s="294" t="s">
        <v>229</v>
      </c>
      <c r="C99" s="295" t="s">
        <v>230</v>
      </c>
      <c r="D99" s="296" t="s">
        <v>226</v>
      </c>
      <c r="E99" s="297">
        <v>1.1173625</v>
      </c>
      <c r="F99" s="297">
        <v>0</v>
      </c>
      <c r="G99" s="298">
        <f>E99*F99</f>
        <v>0</v>
      </c>
      <c r="H99" s="299">
        <v>0</v>
      </c>
      <c r="I99" s="300">
        <f>E99*H99</f>
        <v>0</v>
      </c>
      <c r="J99" s="299"/>
      <c r="K99" s="300">
        <f>E99*J99</f>
        <v>0</v>
      </c>
      <c r="O99" s="292">
        <v>2</v>
      </c>
      <c r="AA99" s="261">
        <v>8</v>
      </c>
      <c r="AB99" s="261">
        <v>1</v>
      </c>
      <c r="AC99" s="261">
        <v>3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8</v>
      </c>
      <c r="CB99" s="292">
        <v>1</v>
      </c>
    </row>
    <row r="100" spans="1:80" x14ac:dyDescent="0.2">
      <c r="A100" s="293">
        <v>73</v>
      </c>
      <c r="B100" s="294" t="s">
        <v>231</v>
      </c>
      <c r="C100" s="295" t="s">
        <v>232</v>
      </c>
      <c r="D100" s="296" t="s">
        <v>226</v>
      </c>
      <c r="E100" s="297">
        <v>0.11173625</v>
      </c>
      <c r="F100" s="297">
        <v>0</v>
      </c>
      <c r="G100" s="298">
        <f>E100*F100</f>
        <v>0</v>
      </c>
      <c r="H100" s="299">
        <v>0</v>
      </c>
      <c r="I100" s="300">
        <f>E100*H100</f>
        <v>0</v>
      </c>
      <c r="J100" s="299"/>
      <c r="K100" s="300">
        <f>E100*J100</f>
        <v>0</v>
      </c>
      <c r="O100" s="292">
        <v>2</v>
      </c>
      <c r="AA100" s="261">
        <v>8</v>
      </c>
      <c r="AB100" s="261">
        <v>1</v>
      </c>
      <c r="AC100" s="261">
        <v>3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8</v>
      </c>
      <c r="CB100" s="292">
        <v>1</v>
      </c>
    </row>
    <row r="101" spans="1:80" x14ac:dyDescent="0.2">
      <c r="A101" s="293">
        <v>74</v>
      </c>
      <c r="B101" s="294" t="s">
        <v>233</v>
      </c>
      <c r="C101" s="295" t="s">
        <v>234</v>
      </c>
      <c r="D101" s="296" t="s">
        <v>226</v>
      </c>
      <c r="E101" s="297">
        <v>0.33520875</v>
      </c>
      <c r="F101" s="297">
        <v>0</v>
      </c>
      <c r="G101" s="298">
        <f>E101*F101</f>
        <v>0</v>
      </c>
      <c r="H101" s="299">
        <v>0</v>
      </c>
      <c r="I101" s="300">
        <f>E101*H101</f>
        <v>0</v>
      </c>
      <c r="J101" s="299"/>
      <c r="K101" s="300">
        <f>E101*J101</f>
        <v>0</v>
      </c>
      <c r="O101" s="292">
        <v>2</v>
      </c>
      <c r="AA101" s="261">
        <v>8</v>
      </c>
      <c r="AB101" s="261">
        <v>1</v>
      </c>
      <c r="AC101" s="261">
        <v>3</v>
      </c>
      <c r="AZ101" s="261">
        <v>2</v>
      </c>
      <c r="BA101" s="261">
        <f>IF(AZ101=1,G101,0)</f>
        <v>0</v>
      </c>
      <c r="BB101" s="261">
        <f>IF(AZ101=2,G101,0)</f>
        <v>0</v>
      </c>
      <c r="BC101" s="261">
        <f>IF(AZ101=3,G101,0)</f>
        <v>0</v>
      </c>
      <c r="BD101" s="261">
        <f>IF(AZ101=4,G101,0)</f>
        <v>0</v>
      </c>
      <c r="BE101" s="261">
        <f>IF(AZ101=5,G101,0)</f>
        <v>0</v>
      </c>
      <c r="CA101" s="292">
        <v>8</v>
      </c>
      <c r="CB101" s="292">
        <v>1</v>
      </c>
    </row>
    <row r="102" spans="1:80" x14ac:dyDescent="0.2">
      <c r="A102" s="302"/>
      <c r="B102" s="303" t="s">
        <v>101</v>
      </c>
      <c r="C102" s="304" t="s">
        <v>277</v>
      </c>
      <c r="D102" s="305"/>
      <c r="E102" s="306"/>
      <c r="F102" s="307"/>
      <c r="G102" s="308">
        <f>SUM(G91:G101)</f>
        <v>0</v>
      </c>
      <c r="H102" s="309"/>
      <c r="I102" s="310">
        <f>SUM(I91:I101)</f>
        <v>0.34951155</v>
      </c>
      <c r="J102" s="309"/>
      <c r="K102" s="310">
        <f>SUM(K91:K101)</f>
        <v>-0.11173625000000002</v>
      </c>
      <c r="O102" s="292">
        <v>4</v>
      </c>
      <c r="BA102" s="311">
        <f>SUM(BA91:BA101)</f>
        <v>0</v>
      </c>
      <c r="BB102" s="311">
        <f>SUM(BB91:BB101)</f>
        <v>0</v>
      </c>
      <c r="BC102" s="311">
        <f>SUM(BC91:BC101)</f>
        <v>0</v>
      </c>
      <c r="BD102" s="311">
        <f>SUM(BD91:BD101)</f>
        <v>0</v>
      </c>
      <c r="BE102" s="311">
        <f>SUM(BE91:BE101)</f>
        <v>0</v>
      </c>
    </row>
    <row r="103" spans="1:80" x14ac:dyDescent="0.2">
      <c r="A103" s="282" t="s">
        <v>97</v>
      </c>
      <c r="B103" s="283" t="s">
        <v>288</v>
      </c>
      <c r="C103" s="284" t="s">
        <v>289</v>
      </c>
      <c r="D103" s="285"/>
      <c r="E103" s="286"/>
      <c r="F103" s="286"/>
      <c r="G103" s="287"/>
      <c r="H103" s="288"/>
      <c r="I103" s="289"/>
      <c r="J103" s="290"/>
      <c r="K103" s="291"/>
      <c r="O103" s="292">
        <v>1</v>
      </c>
    </row>
    <row r="104" spans="1:80" x14ac:dyDescent="0.2">
      <c r="A104" s="293">
        <v>75</v>
      </c>
      <c r="B104" s="294" t="s">
        <v>291</v>
      </c>
      <c r="C104" s="295" t="s">
        <v>292</v>
      </c>
      <c r="D104" s="296" t="s">
        <v>293</v>
      </c>
      <c r="E104" s="297">
        <v>1546.2</v>
      </c>
      <c r="F104" s="297">
        <v>0</v>
      </c>
      <c r="G104" s="298">
        <f>E104*F104</f>
        <v>0</v>
      </c>
      <c r="H104" s="299">
        <v>5.0000000000000002E-5</v>
      </c>
      <c r="I104" s="300">
        <f>E104*H104</f>
        <v>7.7310000000000004E-2</v>
      </c>
      <c r="J104" s="299">
        <v>-1E-3</v>
      </c>
      <c r="K104" s="300">
        <f>E104*J104</f>
        <v>-1.5462</v>
      </c>
      <c r="O104" s="292">
        <v>2</v>
      </c>
      <c r="AA104" s="261">
        <v>1</v>
      </c>
      <c r="AB104" s="261">
        <v>7</v>
      </c>
      <c r="AC104" s="261">
        <v>7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1</v>
      </c>
      <c r="CB104" s="292">
        <v>7</v>
      </c>
    </row>
    <row r="105" spans="1:80" x14ac:dyDescent="0.2">
      <c r="A105" s="293">
        <v>76</v>
      </c>
      <c r="B105" s="294" t="s">
        <v>294</v>
      </c>
      <c r="C105" s="295" t="s">
        <v>295</v>
      </c>
      <c r="D105" s="296" t="s">
        <v>12</v>
      </c>
      <c r="E105" s="297"/>
      <c r="F105" s="297">
        <v>0</v>
      </c>
      <c r="G105" s="298">
        <f>E105*F105</f>
        <v>0</v>
      </c>
      <c r="H105" s="299">
        <v>0</v>
      </c>
      <c r="I105" s="300">
        <f>E105*H105</f>
        <v>0</v>
      </c>
      <c r="J105" s="299"/>
      <c r="K105" s="300">
        <f>E105*J105</f>
        <v>0</v>
      </c>
      <c r="O105" s="292">
        <v>2</v>
      </c>
      <c r="AA105" s="261">
        <v>7</v>
      </c>
      <c r="AB105" s="261">
        <v>1002</v>
      </c>
      <c r="AC105" s="261">
        <v>5</v>
      </c>
      <c r="AZ105" s="261">
        <v>2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7</v>
      </c>
      <c r="CB105" s="292">
        <v>1002</v>
      </c>
    </row>
    <row r="106" spans="1:80" x14ac:dyDescent="0.2">
      <c r="A106" s="293">
        <v>77</v>
      </c>
      <c r="B106" s="294" t="s">
        <v>224</v>
      </c>
      <c r="C106" s="295" t="s">
        <v>225</v>
      </c>
      <c r="D106" s="296" t="s">
        <v>226</v>
      </c>
      <c r="E106" s="297">
        <v>1.5462</v>
      </c>
      <c r="F106" s="297">
        <v>0</v>
      </c>
      <c r="G106" s="298">
        <f>E106*F106</f>
        <v>0</v>
      </c>
      <c r="H106" s="299">
        <v>0</v>
      </c>
      <c r="I106" s="300">
        <f>E106*H106</f>
        <v>0</v>
      </c>
      <c r="J106" s="299"/>
      <c r="K106" s="300">
        <f>E106*J106</f>
        <v>0</v>
      </c>
      <c r="O106" s="292">
        <v>2</v>
      </c>
      <c r="AA106" s="261">
        <v>8</v>
      </c>
      <c r="AB106" s="261">
        <v>0</v>
      </c>
      <c r="AC106" s="261">
        <v>3</v>
      </c>
      <c r="AZ106" s="261">
        <v>2</v>
      </c>
      <c r="BA106" s="261">
        <f>IF(AZ106=1,G106,0)</f>
        <v>0</v>
      </c>
      <c r="BB106" s="261">
        <f>IF(AZ106=2,G106,0)</f>
        <v>0</v>
      </c>
      <c r="BC106" s="261">
        <f>IF(AZ106=3,G106,0)</f>
        <v>0</v>
      </c>
      <c r="BD106" s="261">
        <f>IF(AZ106=4,G106,0)</f>
        <v>0</v>
      </c>
      <c r="BE106" s="261">
        <f>IF(AZ106=5,G106,0)</f>
        <v>0</v>
      </c>
      <c r="CA106" s="292">
        <v>8</v>
      </c>
      <c r="CB106" s="292">
        <v>0</v>
      </c>
    </row>
    <row r="107" spans="1:80" x14ac:dyDescent="0.2">
      <c r="A107" s="293">
        <v>78</v>
      </c>
      <c r="B107" s="294" t="s">
        <v>227</v>
      </c>
      <c r="C107" s="295" t="s">
        <v>228</v>
      </c>
      <c r="D107" s="296" t="s">
        <v>226</v>
      </c>
      <c r="E107" s="297">
        <v>1.5462</v>
      </c>
      <c r="F107" s="297">
        <v>0</v>
      </c>
      <c r="G107" s="298">
        <f>E107*F107</f>
        <v>0</v>
      </c>
      <c r="H107" s="299">
        <v>0</v>
      </c>
      <c r="I107" s="300">
        <f>E107*H107</f>
        <v>0</v>
      </c>
      <c r="J107" s="299"/>
      <c r="K107" s="300">
        <f>E107*J107</f>
        <v>0</v>
      </c>
      <c r="O107" s="292">
        <v>2</v>
      </c>
      <c r="AA107" s="261">
        <v>8</v>
      </c>
      <c r="AB107" s="261">
        <v>1</v>
      </c>
      <c r="AC107" s="261">
        <v>3</v>
      </c>
      <c r="AZ107" s="261">
        <v>2</v>
      </c>
      <c r="BA107" s="261">
        <f>IF(AZ107=1,G107,0)</f>
        <v>0</v>
      </c>
      <c r="BB107" s="261">
        <f>IF(AZ107=2,G107,0)</f>
        <v>0</v>
      </c>
      <c r="BC107" s="261">
        <f>IF(AZ107=3,G107,0)</f>
        <v>0</v>
      </c>
      <c r="BD107" s="261">
        <f>IF(AZ107=4,G107,0)</f>
        <v>0</v>
      </c>
      <c r="BE107" s="261">
        <f>IF(AZ107=5,G107,0)</f>
        <v>0</v>
      </c>
      <c r="CA107" s="292">
        <v>8</v>
      </c>
      <c r="CB107" s="292">
        <v>1</v>
      </c>
    </row>
    <row r="108" spans="1:80" x14ac:dyDescent="0.2">
      <c r="A108" s="293">
        <v>79</v>
      </c>
      <c r="B108" s="294" t="s">
        <v>229</v>
      </c>
      <c r="C108" s="295" t="s">
        <v>230</v>
      </c>
      <c r="D108" s="296" t="s">
        <v>226</v>
      </c>
      <c r="E108" s="297">
        <v>15.462</v>
      </c>
      <c r="F108" s="297">
        <v>0</v>
      </c>
      <c r="G108" s="298">
        <f>E108*F108</f>
        <v>0</v>
      </c>
      <c r="H108" s="299">
        <v>0</v>
      </c>
      <c r="I108" s="300">
        <f>E108*H108</f>
        <v>0</v>
      </c>
      <c r="J108" s="299"/>
      <c r="K108" s="300">
        <f>E108*J108</f>
        <v>0</v>
      </c>
      <c r="O108" s="292">
        <v>2</v>
      </c>
      <c r="AA108" s="261">
        <v>8</v>
      </c>
      <c r="AB108" s="261">
        <v>1</v>
      </c>
      <c r="AC108" s="261">
        <v>3</v>
      </c>
      <c r="AZ108" s="261">
        <v>2</v>
      </c>
      <c r="BA108" s="261">
        <f>IF(AZ108=1,G108,0)</f>
        <v>0</v>
      </c>
      <c r="BB108" s="261">
        <f>IF(AZ108=2,G108,0)</f>
        <v>0</v>
      </c>
      <c r="BC108" s="261">
        <f>IF(AZ108=3,G108,0)</f>
        <v>0</v>
      </c>
      <c r="BD108" s="261">
        <f>IF(AZ108=4,G108,0)</f>
        <v>0</v>
      </c>
      <c r="BE108" s="261">
        <f>IF(AZ108=5,G108,0)</f>
        <v>0</v>
      </c>
      <c r="CA108" s="292">
        <v>8</v>
      </c>
      <c r="CB108" s="292">
        <v>1</v>
      </c>
    </row>
    <row r="109" spans="1:80" x14ac:dyDescent="0.2">
      <c r="A109" s="293">
        <v>80</v>
      </c>
      <c r="B109" s="294" t="s">
        <v>231</v>
      </c>
      <c r="C109" s="295" t="s">
        <v>232</v>
      </c>
      <c r="D109" s="296" t="s">
        <v>226</v>
      </c>
      <c r="E109" s="297">
        <v>1.5462</v>
      </c>
      <c r="F109" s="297">
        <v>0</v>
      </c>
      <c r="G109" s="298">
        <f>E109*F109</f>
        <v>0</v>
      </c>
      <c r="H109" s="299">
        <v>0</v>
      </c>
      <c r="I109" s="300">
        <f>E109*H109</f>
        <v>0</v>
      </c>
      <c r="J109" s="299"/>
      <c r="K109" s="300">
        <f>E109*J109</f>
        <v>0</v>
      </c>
      <c r="O109" s="292">
        <v>2</v>
      </c>
      <c r="AA109" s="261">
        <v>8</v>
      </c>
      <c r="AB109" s="261">
        <v>1</v>
      </c>
      <c r="AC109" s="261">
        <v>3</v>
      </c>
      <c r="AZ109" s="261">
        <v>2</v>
      </c>
      <c r="BA109" s="261">
        <f>IF(AZ109=1,G109,0)</f>
        <v>0</v>
      </c>
      <c r="BB109" s="261">
        <f>IF(AZ109=2,G109,0)</f>
        <v>0</v>
      </c>
      <c r="BC109" s="261">
        <f>IF(AZ109=3,G109,0)</f>
        <v>0</v>
      </c>
      <c r="BD109" s="261">
        <f>IF(AZ109=4,G109,0)</f>
        <v>0</v>
      </c>
      <c r="BE109" s="261">
        <f>IF(AZ109=5,G109,0)</f>
        <v>0</v>
      </c>
      <c r="CA109" s="292">
        <v>8</v>
      </c>
      <c r="CB109" s="292">
        <v>1</v>
      </c>
    </row>
    <row r="110" spans="1:80" x14ac:dyDescent="0.2">
      <c r="A110" s="293">
        <v>81</v>
      </c>
      <c r="B110" s="294" t="s">
        <v>233</v>
      </c>
      <c r="C110" s="295" t="s">
        <v>234</v>
      </c>
      <c r="D110" s="296" t="s">
        <v>226</v>
      </c>
      <c r="E110" s="297">
        <v>4.6386000000000003</v>
      </c>
      <c r="F110" s="297">
        <v>0</v>
      </c>
      <c r="G110" s="298">
        <f>E110*F110</f>
        <v>0</v>
      </c>
      <c r="H110" s="299">
        <v>0</v>
      </c>
      <c r="I110" s="300">
        <f>E110*H110</f>
        <v>0</v>
      </c>
      <c r="J110" s="299"/>
      <c r="K110" s="300">
        <f>E110*J110</f>
        <v>0</v>
      </c>
      <c r="O110" s="292">
        <v>2</v>
      </c>
      <c r="AA110" s="261">
        <v>8</v>
      </c>
      <c r="AB110" s="261">
        <v>1</v>
      </c>
      <c r="AC110" s="261">
        <v>3</v>
      </c>
      <c r="AZ110" s="261">
        <v>2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8</v>
      </c>
      <c r="CB110" s="292">
        <v>1</v>
      </c>
    </row>
    <row r="111" spans="1:80" x14ac:dyDescent="0.2">
      <c r="A111" s="302"/>
      <c r="B111" s="303" t="s">
        <v>101</v>
      </c>
      <c r="C111" s="304" t="s">
        <v>290</v>
      </c>
      <c r="D111" s="305"/>
      <c r="E111" s="306"/>
      <c r="F111" s="307"/>
      <c r="G111" s="308">
        <f>SUM(G103:G110)</f>
        <v>0</v>
      </c>
      <c r="H111" s="309"/>
      <c r="I111" s="310">
        <f>SUM(I103:I110)</f>
        <v>7.7310000000000004E-2</v>
      </c>
      <c r="J111" s="309"/>
      <c r="K111" s="310">
        <f>SUM(K103:K110)</f>
        <v>-1.5462</v>
      </c>
      <c r="O111" s="292">
        <v>4</v>
      </c>
      <c r="BA111" s="311">
        <f>SUM(BA103:BA110)</f>
        <v>0</v>
      </c>
      <c r="BB111" s="311">
        <f>SUM(BB103:BB110)</f>
        <v>0</v>
      </c>
      <c r="BC111" s="311">
        <f>SUM(BC103:BC110)</f>
        <v>0</v>
      </c>
      <c r="BD111" s="311">
        <f>SUM(BD103:BD110)</f>
        <v>0</v>
      </c>
      <c r="BE111" s="311">
        <f>SUM(BE103:BE110)</f>
        <v>0</v>
      </c>
    </row>
    <row r="112" spans="1:80" x14ac:dyDescent="0.2">
      <c r="A112" s="282" t="s">
        <v>97</v>
      </c>
      <c r="B112" s="283" t="s">
        <v>296</v>
      </c>
      <c r="C112" s="284" t="s">
        <v>297</v>
      </c>
      <c r="D112" s="285"/>
      <c r="E112" s="286"/>
      <c r="F112" s="286"/>
      <c r="G112" s="287"/>
      <c r="H112" s="288"/>
      <c r="I112" s="289"/>
      <c r="J112" s="290"/>
      <c r="K112" s="291"/>
      <c r="O112" s="292">
        <v>1</v>
      </c>
    </row>
    <row r="113" spans="1:80" x14ac:dyDescent="0.2">
      <c r="A113" s="293">
        <v>82</v>
      </c>
      <c r="B113" s="294" t="s">
        <v>299</v>
      </c>
      <c r="C113" s="295" t="s">
        <v>300</v>
      </c>
      <c r="D113" s="296" t="s">
        <v>136</v>
      </c>
      <c r="E113" s="297">
        <v>29.15</v>
      </c>
      <c r="F113" s="297">
        <v>0</v>
      </c>
      <c r="G113" s="298">
        <f>E113*F113</f>
        <v>0</v>
      </c>
      <c r="H113" s="299">
        <v>2.4000000000000001E-4</v>
      </c>
      <c r="I113" s="300">
        <f>E113*H113</f>
        <v>6.9959999999999996E-3</v>
      </c>
      <c r="J113" s="299">
        <v>0</v>
      </c>
      <c r="K113" s="300">
        <f>E113*J113</f>
        <v>0</v>
      </c>
      <c r="O113" s="292">
        <v>2</v>
      </c>
      <c r="AA113" s="261">
        <v>1</v>
      </c>
      <c r="AB113" s="261">
        <v>0</v>
      </c>
      <c r="AC113" s="261">
        <v>0</v>
      </c>
      <c r="AZ113" s="261">
        <v>2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1</v>
      </c>
      <c r="CB113" s="292">
        <v>0</v>
      </c>
    </row>
    <row r="114" spans="1:80" x14ac:dyDescent="0.2">
      <c r="A114" s="293">
        <v>83</v>
      </c>
      <c r="B114" s="294" t="s">
        <v>301</v>
      </c>
      <c r="C114" s="295" t="s">
        <v>302</v>
      </c>
      <c r="D114" s="296" t="s">
        <v>136</v>
      </c>
      <c r="E114" s="297">
        <v>29.15</v>
      </c>
      <c r="F114" s="297">
        <v>0</v>
      </c>
      <c r="G114" s="298">
        <f>E114*F114</f>
        <v>0</v>
      </c>
      <c r="H114" s="299">
        <v>4.0000000000000003E-5</v>
      </c>
      <c r="I114" s="300">
        <f>E114*H114</f>
        <v>1.1659999999999999E-3</v>
      </c>
      <c r="J114" s="299">
        <v>0</v>
      </c>
      <c r="K114" s="300">
        <f>E114*J114</f>
        <v>0</v>
      </c>
      <c r="O114" s="292">
        <v>2</v>
      </c>
      <c r="AA114" s="261">
        <v>1</v>
      </c>
      <c r="AB114" s="261">
        <v>7</v>
      </c>
      <c r="AC114" s="261">
        <v>7</v>
      </c>
      <c r="AZ114" s="261">
        <v>2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1</v>
      </c>
      <c r="CB114" s="292">
        <v>7</v>
      </c>
    </row>
    <row r="115" spans="1:80" x14ac:dyDescent="0.2">
      <c r="A115" s="293">
        <v>84</v>
      </c>
      <c r="B115" s="294" t="s">
        <v>303</v>
      </c>
      <c r="C115" s="295" t="s">
        <v>304</v>
      </c>
      <c r="D115" s="296" t="s">
        <v>116</v>
      </c>
      <c r="E115" s="297">
        <v>4.8098000000000001</v>
      </c>
      <c r="F115" s="297">
        <v>0</v>
      </c>
      <c r="G115" s="298">
        <f>E115*F115</f>
        <v>0</v>
      </c>
      <c r="H115" s="299">
        <v>1.9E-2</v>
      </c>
      <c r="I115" s="300">
        <f>E115*H115</f>
        <v>9.1386200000000001E-2</v>
      </c>
      <c r="J115" s="299"/>
      <c r="K115" s="300">
        <f>E115*J115</f>
        <v>0</v>
      </c>
      <c r="O115" s="292">
        <v>2</v>
      </c>
      <c r="AA115" s="261">
        <v>3</v>
      </c>
      <c r="AB115" s="261">
        <v>7</v>
      </c>
      <c r="AC115" s="261">
        <v>59764049</v>
      </c>
      <c r="AZ115" s="261">
        <v>2</v>
      </c>
      <c r="BA115" s="261">
        <f>IF(AZ115=1,G115,0)</f>
        <v>0</v>
      </c>
      <c r="BB115" s="261">
        <f>IF(AZ115=2,G115,0)</f>
        <v>0</v>
      </c>
      <c r="BC115" s="261">
        <f>IF(AZ115=3,G115,0)</f>
        <v>0</v>
      </c>
      <c r="BD115" s="261">
        <f>IF(AZ115=4,G115,0)</f>
        <v>0</v>
      </c>
      <c r="BE115" s="261">
        <f>IF(AZ115=5,G115,0)</f>
        <v>0</v>
      </c>
      <c r="CA115" s="292">
        <v>3</v>
      </c>
      <c r="CB115" s="292">
        <v>7</v>
      </c>
    </row>
    <row r="116" spans="1:80" x14ac:dyDescent="0.2">
      <c r="A116" s="293">
        <v>85</v>
      </c>
      <c r="B116" s="294" t="s">
        <v>305</v>
      </c>
      <c r="C116" s="295" t="s">
        <v>306</v>
      </c>
      <c r="D116" s="296" t="s">
        <v>12</v>
      </c>
      <c r="E116" s="297"/>
      <c r="F116" s="297">
        <v>0</v>
      </c>
      <c r="G116" s="298">
        <f>E116*F116</f>
        <v>0</v>
      </c>
      <c r="H116" s="299">
        <v>0</v>
      </c>
      <c r="I116" s="300">
        <f>E116*H116</f>
        <v>0</v>
      </c>
      <c r="J116" s="299"/>
      <c r="K116" s="300">
        <f>E116*J116</f>
        <v>0</v>
      </c>
      <c r="O116" s="292">
        <v>2</v>
      </c>
      <c r="AA116" s="261">
        <v>7</v>
      </c>
      <c r="AB116" s="261">
        <v>1002</v>
      </c>
      <c r="AC116" s="261">
        <v>5</v>
      </c>
      <c r="AZ116" s="261">
        <v>2</v>
      </c>
      <c r="BA116" s="261">
        <f>IF(AZ116=1,G116,0)</f>
        <v>0</v>
      </c>
      <c r="BB116" s="261">
        <f>IF(AZ116=2,G116,0)</f>
        <v>0</v>
      </c>
      <c r="BC116" s="261">
        <f>IF(AZ116=3,G116,0)</f>
        <v>0</v>
      </c>
      <c r="BD116" s="261">
        <f>IF(AZ116=4,G116,0)</f>
        <v>0</v>
      </c>
      <c r="BE116" s="261">
        <f>IF(AZ116=5,G116,0)</f>
        <v>0</v>
      </c>
      <c r="CA116" s="292">
        <v>7</v>
      </c>
      <c r="CB116" s="292">
        <v>1002</v>
      </c>
    </row>
    <row r="117" spans="1:80" x14ac:dyDescent="0.2">
      <c r="A117" s="302"/>
      <c r="B117" s="303" t="s">
        <v>101</v>
      </c>
      <c r="C117" s="304" t="s">
        <v>298</v>
      </c>
      <c r="D117" s="305"/>
      <c r="E117" s="306"/>
      <c r="F117" s="307"/>
      <c r="G117" s="308">
        <f>SUM(G112:G116)</f>
        <v>0</v>
      </c>
      <c r="H117" s="309"/>
      <c r="I117" s="310">
        <f>SUM(I112:I116)</f>
        <v>9.9548200000000003E-2</v>
      </c>
      <c r="J117" s="309"/>
      <c r="K117" s="310">
        <f>SUM(K112:K116)</f>
        <v>0</v>
      </c>
      <c r="O117" s="292">
        <v>4</v>
      </c>
      <c r="BA117" s="311">
        <f>SUM(BA112:BA116)</f>
        <v>0</v>
      </c>
      <c r="BB117" s="311">
        <f>SUM(BB112:BB116)</f>
        <v>0</v>
      </c>
      <c r="BC117" s="311">
        <f>SUM(BC112:BC116)</f>
        <v>0</v>
      </c>
      <c r="BD117" s="311">
        <f>SUM(BD112:BD116)</f>
        <v>0</v>
      </c>
      <c r="BE117" s="311">
        <f>SUM(BE112:BE116)</f>
        <v>0</v>
      </c>
    </row>
    <row r="118" spans="1:80" x14ac:dyDescent="0.2">
      <c r="A118" s="282" t="s">
        <v>97</v>
      </c>
      <c r="B118" s="283" t="s">
        <v>307</v>
      </c>
      <c r="C118" s="284" t="s">
        <v>308</v>
      </c>
      <c r="D118" s="285"/>
      <c r="E118" s="286"/>
      <c r="F118" s="286"/>
      <c r="G118" s="287"/>
      <c r="H118" s="288"/>
      <c r="I118" s="289"/>
      <c r="J118" s="290"/>
      <c r="K118" s="291"/>
      <c r="O118" s="292">
        <v>1</v>
      </c>
    </row>
    <row r="119" spans="1:80" x14ac:dyDescent="0.2">
      <c r="A119" s="293">
        <v>86</v>
      </c>
      <c r="B119" s="294" t="s">
        <v>310</v>
      </c>
      <c r="C119" s="295" t="s">
        <v>311</v>
      </c>
      <c r="D119" s="296" t="s">
        <v>116</v>
      </c>
      <c r="E119" s="297">
        <v>1.08</v>
      </c>
      <c r="F119" s="297">
        <v>0</v>
      </c>
      <c r="G119" s="298">
        <f>E119*F119</f>
        <v>0</v>
      </c>
      <c r="H119" s="299">
        <v>3.1E-4</v>
      </c>
      <c r="I119" s="300">
        <f>E119*H119</f>
        <v>3.3480000000000001E-4</v>
      </c>
      <c r="J119" s="299">
        <v>0</v>
      </c>
      <c r="K119" s="300">
        <f>E119*J119</f>
        <v>0</v>
      </c>
      <c r="O119" s="292">
        <v>2</v>
      </c>
      <c r="AA119" s="261">
        <v>1</v>
      </c>
      <c r="AB119" s="261">
        <v>7</v>
      </c>
      <c r="AC119" s="261">
        <v>7</v>
      </c>
      <c r="AZ119" s="261">
        <v>2</v>
      </c>
      <c r="BA119" s="261">
        <f>IF(AZ119=1,G119,0)</f>
        <v>0</v>
      </c>
      <c r="BB119" s="261">
        <f>IF(AZ119=2,G119,0)</f>
        <v>0</v>
      </c>
      <c r="BC119" s="261">
        <f>IF(AZ119=3,G119,0)</f>
        <v>0</v>
      </c>
      <c r="BD119" s="261">
        <f>IF(AZ119=4,G119,0)</f>
        <v>0</v>
      </c>
      <c r="BE119" s="261">
        <f>IF(AZ119=5,G119,0)</f>
        <v>0</v>
      </c>
      <c r="CA119" s="292">
        <v>1</v>
      </c>
      <c r="CB119" s="292">
        <v>7</v>
      </c>
    </row>
    <row r="120" spans="1:80" x14ac:dyDescent="0.2">
      <c r="A120" s="302"/>
      <c r="B120" s="303" t="s">
        <v>101</v>
      </c>
      <c r="C120" s="304" t="s">
        <v>309</v>
      </c>
      <c r="D120" s="305"/>
      <c r="E120" s="306"/>
      <c r="F120" s="307"/>
      <c r="G120" s="308">
        <f>SUM(G118:G119)</f>
        <v>0</v>
      </c>
      <c r="H120" s="309"/>
      <c r="I120" s="310">
        <f>SUM(I118:I119)</f>
        <v>3.3480000000000001E-4</v>
      </c>
      <c r="J120" s="309"/>
      <c r="K120" s="310">
        <f>SUM(K118:K119)</f>
        <v>0</v>
      </c>
      <c r="O120" s="292">
        <v>4</v>
      </c>
      <c r="BA120" s="311">
        <f>SUM(BA118:BA119)</f>
        <v>0</v>
      </c>
      <c r="BB120" s="311">
        <f>SUM(BB118:BB119)</f>
        <v>0</v>
      </c>
      <c r="BC120" s="311">
        <f>SUM(BC118:BC119)</f>
        <v>0</v>
      </c>
      <c r="BD120" s="311">
        <f>SUM(BD118:BD119)</f>
        <v>0</v>
      </c>
      <c r="BE120" s="311">
        <f>SUM(BE118:BE119)</f>
        <v>0</v>
      </c>
    </row>
    <row r="121" spans="1:80" x14ac:dyDescent="0.2">
      <c r="E121" s="261"/>
    </row>
    <row r="122" spans="1:80" x14ac:dyDescent="0.2">
      <c r="E122" s="261"/>
    </row>
    <row r="123" spans="1:80" x14ac:dyDescent="0.2">
      <c r="E123" s="261"/>
    </row>
    <row r="124" spans="1:80" x14ac:dyDescent="0.2">
      <c r="E124" s="261"/>
    </row>
    <row r="125" spans="1:80" x14ac:dyDescent="0.2">
      <c r="E125" s="261"/>
    </row>
    <row r="126" spans="1:80" x14ac:dyDescent="0.2">
      <c r="E126" s="261"/>
    </row>
    <row r="127" spans="1:80" x14ac:dyDescent="0.2">
      <c r="E127" s="261"/>
    </row>
    <row r="128" spans="1:80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E140" s="261"/>
    </row>
    <row r="141" spans="1:7" x14ac:dyDescent="0.2">
      <c r="E141" s="261"/>
    </row>
    <row r="142" spans="1:7" x14ac:dyDescent="0.2">
      <c r="E142" s="261"/>
    </row>
    <row r="143" spans="1:7" x14ac:dyDescent="0.2">
      <c r="E143" s="261"/>
    </row>
    <row r="144" spans="1:7" x14ac:dyDescent="0.2">
      <c r="A144" s="301"/>
      <c r="B144" s="301"/>
      <c r="C144" s="301"/>
      <c r="D144" s="301"/>
      <c r="E144" s="301"/>
      <c r="F144" s="301"/>
      <c r="G144" s="301"/>
    </row>
    <row r="145" spans="1:7" x14ac:dyDescent="0.2">
      <c r="A145" s="301"/>
      <c r="B145" s="301"/>
      <c r="C145" s="301"/>
      <c r="D145" s="301"/>
      <c r="E145" s="301"/>
      <c r="F145" s="301"/>
      <c r="G145" s="301"/>
    </row>
    <row r="146" spans="1:7" x14ac:dyDescent="0.2">
      <c r="A146" s="301"/>
      <c r="B146" s="301"/>
      <c r="C146" s="301"/>
      <c r="D146" s="301"/>
      <c r="E146" s="301"/>
      <c r="F146" s="301"/>
      <c r="G146" s="301"/>
    </row>
    <row r="147" spans="1:7" x14ac:dyDescent="0.2">
      <c r="A147" s="301"/>
      <c r="B147" s="301"/>
      <c r="C147" s="301"/>
      <c r="D147" s="301"/>
      <c r="E147" s="301"/>
      <c r="F147" s="301"/>
      <c r="G147" s="301"/>
    </row>
    <row r="148" spans="1:7" x14ac:dyDescent="0.2">
      <c r="E148" s="261"/>
    </row>
    <row r="149" spans="1:7" x14ac:dyDescent="0.2">
      <c r="E149" s="261"/>
    </row>
    <row r="150" spans="1:7" x14ac:dyDescent="0.2">
      <c r="E150" s="261"/>
    </row>
    <row r="151" spans="1:7" x14ac:dyDescent="0.2">
      <c r="E151" s="261"/>
    </row>
    <row r="152" spans="1:7" x14ac:dyDescent="0.2">
      <c r="E152" s="261"/>
    </row>
    <row r="153" spans="1:7" x14ac:dyDescent="0.2">
      <c r="E153" s="261"/>
    </row>
    <row r="154" spans="1:7" x14ac:dyDescent="0.2">
      <c r="E154" s="261"/>
    </row>
    <row r="155" spans="1:7" x14ac:dyDescent="0.2">
      <c r="E155" s="261"/>
    </row>
    <row r="156" spans="1:7" x14ac:dyDescent="0.2">
      <c r="E156" s="261"/>
    </row>
    <row r="157" spans="1:7" x14ac:dyDescent="0.2">
      <c r="E157" s="261"/>
    </row>
    <row r="158" spans="1:7" x14ac:dyDescent="0.2">
      <c r="E158" s="261"/>
    </row>
    <row r="159" spans="1:7" x14ac:dyDescent="0.2">
      <c r="E159" s="261"/>
    </row>
    <row r="160" spans="1:7" x14ac:dyDescent="0.2">
      <c r="E160" s="261"/>
    </row>
    <row r="161" spans="5:5" x14ac:dyDescent="0.2">
      <c r="E161" s="261"/>
    </row>
    <row r="162" spans="5:5" x14ac:dyDescent="0.2">
      <c r="E162" s="261"/>
    </row>
    <row r="163" spans="5:5" x14ac:dyDescent="0.2">
      <c r="E163" s="261"/>
    </row>
    <row r="164" spans="5:5" x14ac:dyDescent="0.2">
      <c r="E164" s="261"/>
    </row>
    <row r="165" spans="5:5" x14ac:dyDescent="0.2">
      <c r="E165" s="261"/>
    </row>
    <row r="166" spans="5:5" x14ac:dyDescent="0.2">
      <c r="E166" s="261"/>
    </row>
    <row r="167" spans="5:5" x14ac:dyDescent="0.2">
      <c r="E167" s="261"/>
    </row>
    <row r="168" spans="5:5" x14ac:dyDescent="0.2">
      <c r="E168" s="261"/>
    </row>
    <row r="169" spans="5:5" x14ac:dyDescent="0.2">
      <c r="E169" s="261"/>
    </row>
    <row r="170" spans="5:5" x14ac:dyDescent="0.2">
      <c r="E170" s="261"/>
    </row>
    <row r="171" spans="5:5" x14ac:dyDescent="0.2">
      <c r="E171" s="261"/>
    </row>
    <row r="172" spans="5:5" x14ac:dyDescent="0.2">
      <c r="E172" s="261"/>
    </row>
    <row r="173" spans="5:5" x14ac:dyDescent="0.2">
      <c r="E173" s="261"/>
    </row>
    <row r="174" spans="5:5" x14ac:dyDescent="0.2">
      <c r="E174" s="261"/>
    </row>
    <row r="175" spans="5:5" x14ac:dyDescent="0.2">
      <c r="E175" s="261"/>
    </row>
    <row r="176" spans="5:5" x14ac:dyDescent="0.2">
      <c r="E176" s="261"/>
    </row>
    <row r="177" spans="1:7" x14ac:dyDescent="0.2">
      <c r="E177" s="261"/>
    </row>
    <row r="178" spans="1:7" x14ac:dyDescent="0.2">
      <c r="E178" s="261"/>
    </row>
    <row r="179" spans="1:7" x14ac:dyDescent="0.2">
      <c r="A179" s="312"/>
      <c r="B179" s="312"/>
    </row>
    <row r="180" spans="1:7" x14ac:dyDescent="0.2">
      <c r="A180" s="301"/>
      <c r="B180" s="301"/>
      <c r="C180" s="313"/>
      <c r="D180" s="313"/>
      <c r="E180" s="314"/>
      <c r="F180" s="313"/>
      <c r="G180" s="315"/>
    </row>
    <row r="181" spans="1:7" x14ac:dyDescent="0.2">
      <c r="A181" s="316"/>
      <c r="B181" s="316"/>
      <c r="C181" s="301"/>
      <c r="D181" s="301"/>
      <c r="E181" s="317"/>
      <c r="F181" s="301"/>
      <c r="G181" s="301"/>
    </row>
    <row r="182" spans="1:7" x14ac:dyDescent="0.2">
      <c r="A182" s="301"/>
      <c r="B182" s="301"/>
      <c r="C182" s="301"/>
      <c r="D182" s="301"/>
      <c r="E182" s="317"/>
      <c r="F182" s="301"/>
      <c r="G182" s="301"/>
    </row>
    <row r="183" spans="1:7" x14ac:dyDescent="0.2">
      <c r="A183" s="301"/>
      <c r="B183" s="301"/>
      <c r="C183" s="301"/>
      <c r="D183" s="301"/>
      <c r="E183" s="317"/>
      <c r="F183" s="301"/>
      <c r="G183" s="301"/>
    </row>
    <row r="184" spans="1:7" x14ac:dyDescent="0.2">
      <c r="A184" s="301"/>
      <c r="B184" s="301"/>
      <c r="C184" s="301"/>
      <c r="D184" s="301"/>
      <c r="E184" s="317"/>
      <c r="F184" s="301"/>
      <c r="G184" s="301"/>
    </row>
    <row r="185" spans="1:7" x14ac:dyDescent="0.2">
      <c r="A185" s="301"/>
      <c r="B185" s="301"/>
      <c r="C185" s="301"/>
      <c r="D185" s="301"/>
      <c r="E185" s="317"/>
      <c r="F185" s="301"/>
      <c r="G185" s="301"/>
    </row>
    <row r="186" spans="1:7" x14ac:dyDescent="0.2">
      <c r="A186" s="301"/>
      <c r="B186" s="301"/>
      <c r="C186" s="301"/>
      <c r="D186" s="301"/>
      <c r="E186" s="317"/>
      <c r="F186" s="301"/>
      <c r="G186" s="301"/>
    </row>
    <row r="187" spans="1:7" x14ac:dyDescent="0.2">
      <c r="A187" s="301"/>
      <c r="B187" s="301"/>
      <c r="C187" s="301"/>
      <c r="D187" s="301"/>
      <c r="E187" s="317"/>
      <c r="F187" s="301"/>
      <c r="G187" s="301"/>
    </row>
    <row r="188" spans="1:7" x14ac:dyDescent="0.2">
      <c r="A188" s="301"/>
      <c r="B188" s="301"/>
      <c r="C188" s="301"/>
      <c r="D188" s="301"/>
      <c r="E188" s="317"/>
      <c r="F188" s="301"/>
      <c r="G188" s="301"/>
    </row>
    <row r="189" spans="1:7" x14ac:dyDescent="0.2">
      <c r="A189" s="301"/>
      <c r="B189" s="301"/>
      <c r="C189" s="301"/>
      <c r="D189" s="301"/>
      <c r="E189" s="317"/>
      <c r="F189" s="301"/>
      <c r="G189" s="301"/>
    </row>
    <row r="190" spans="1:7" x14ac:dyDescent="0.2">
      <c r="A190" s="301"/>
      <c r="B190" s="301"/>
      <c r="C190" s="301"/>
      <c r="D190" s="301"/>
      <c r="E190" s="317"/>
      <c r="F190" s="301"/>
      <c r="G190" s="301"/>
    </row>
    <row r="191" spans="1:7" x14ac:dyDescent="0.2">
      <c r="A191" s="301"/>
      <c r="B191" s="301"/>
      <c r="C191" s="301"/>
      <c r="D191" s="301"/>
      <c r="E191" s="317"/>
      <c r="F191" s="301"/>
      <c r="G191" s="301"/>
    </row>
    <row r="192" spans="1:7" x14ac:dyDescent="0.2">
      <c r="A192" s="301"/>
      <c r="B192" s="301"/>
      <c r="C192" s="301"/>
      <c r="D192" s="301"/>
      <c r="E192" s="317"/>
      <c r="F192" s="301"/>
      <c r="G192" s="301"/>
    </row>
    <row r="193" spans="1:7" x14ac:dyDescent="0.2">
      <c r="A193" s="301"/>
      <c r="B193" s="301"/>
      <c r="C193" s="301"/>
      <c r="D193" s="301"/>
      <c r="E193" s="317"/>
      <c r="F193" s="301"/>
      <c r="G193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CB191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'05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604</v>
      </c>
      <c r="D4" s="270"/>
      <c r="E4" s="271" t="str">
        <f>'05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506</v>
      </c>
      <c r="C8" s="295" t="s">
        <v>507</v>
      </c>
      <c r="D8" s="296" t="s">
        <v>209</v>
      </c>
      <c r="E8" s="297">
        <v>14.158799999999999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293">
        <v>2</v>
      </c>
      <c r="B9" s="294" t="s">
        <v>508</v>
      </c>
      <c r="C9" s="295" t="s">
        <v>509</v>
      </c>
      <c r="D9" s="296" t="s">
        <v>209</v>
      </c>
      <c r="E9" s="297">
        <v>9.4007000000000005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>
        <v>0</v>
      </c>
      <c r="K9" s="300">
        <f>E9*J9</f>
        <v>0</v>
      </c>
      <c r="O9" s="292">
        <v>2</v>
      </c>
      <c r="AA9" s="261">
        <v>1</v>
      </c>
      <c r="AB9" s="261">
        <v>1</v>
      </c>
      <c r="AC9" s="261">
        <v>1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</v>
      </c>
      <c r="CB9" s="292">
        <v>1</v>
      </c>
    </row>
    <row r="10" spans="1:80" x14ac:dyDescent="0.2">
      <c r="A10" s="293">
        <v>3</v>
      </c>
      <c r="B10" s="294" t="s">
        <v>510</v>
      </c>
      <c r="C10" s="295" t="s">
        <v>511</v>
      </c>
      <c r="D10" s="296" t="s">
        <v>209</v>
      </c>
      <c r="E10" s="297">
        <v>4.7580999999999998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>
        <v>0</v>
      </c>
      <c r="K10" s="300">
        <f>E10*J10</f>
        <v>0</v>
      </c>
      <c r="O10" s="292">
        <v>2</v>
      </c>
      <c r="AA10" s="261">
        <v>1</v>
      </c>
      <c r="AB10" s="261">
        <v>1</v>
      </c>
      <c r="AC10" s="261">
        <v>1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</v>
      </c>
      <c r="CB10" s="292">
        <v>1</v>
      </c>
    </row>
    <row r="11" spans="1:80" x14ac:dyDescent="0.2">
      <c r="A11" s="302"/>
      <c r="B11" s="303" t="s">
        <v>101</v>
      </c>
      <c r="C11" s="304" t="s">
        <v>505</v>
      </c>
      <c r="D11" s="305"/>
      <c r="E11" s="306"/>
      <c r="F11" s="307"/>
      <c r="G11" s="308">
        <f>SUM(G7:G10)</f>
        <v>0</v>
      </c>
      <c r="H11" s="309"/>
      <c r="I11" s="310">
        <f>SUM(I7:I10)</f>
        <v>0</v>
      </c>
      <c r="J11" s="309"/>
      <c r="K11" s="310">
        <f>SUM(K7:K10)</f>
        <v>0</v>
      </c>
      <c r="O11" s="292">
        <v>4</v>
      </c>
      <c r="BA11" s="311">
        <f>SUM(BA7:BA10)</f>
        <v>0</v>
      </c>
      <c r="BB11" s="311">
        <f>SUM(BB7:BB10)</f>
        <v>0</v>
      </c>
      <c r="BC11" s="311">
        <f>SUM(BC7:BC10)</f>
        <v>0</v>
      </c>
      <c r="BD11" s="311">
        <f>SUM(BD7:BD10)</f>
        <v>0</v>
      </c>
      <c r="BE11" s="311">
        <f>SUM(BE7:BE10)</f>
        <v>0</v>
      </c>
    </row>
    <row r="12" spans="1:80" x14ac:dyDescent="0.2">
      <c r="A12" s="282" t="s">
        <v>97</v>
      </c>
      <c r="B12" s="283" t="s">
        <v>111</v>
      </c>
      <c r="C12" s="284" t="s">
        <v>112</v>
      </c>
      <c r="D12" s="285"/>
      <c r="E12" s="286"/>
      <c r="F12" s="286"/>
      <c r="G12" s="287"/>
      <c r="H12" s="288"/>
      <c r="I12" s="289"/>
      <c r="J12" s="290"/>
      <c r="K12" s="291"/>
      <c r="O12" s="292">
        <v>1</v>
      </c>
    </row>
    <row r="13" spans="1:80" x14ac:dyDescent="0.2">
      <c r="A13" s="293">
        <v>4</v>
      </c>
      <c r="B13" s="294" t="s">
        <v>114</v>
      </c>
      <c r="C13" s="295" t="s">
        <v>115</v>
      </c>
      <c r="D13" s="296" t="s">
        <v>116</v>
      </c>
      <c r="E13" s="297">
        <v>583.49220000000003</v>
      </c>
      <c r="F13" s="297">
        <v>0</v>
      </c>
      <c r="G13" s="298">
        <f>E13*F13</f>
        <v>0</v>
      </c>
      <c r="H13" s="299">
        <v>1E-3</v>
      </c>
      <c r="I13" s="300">
        <f>E13*H13</f>
        <v>0.58349220000000002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ht="22.5" x14ac:dyDescent="0.2">
      <c r="A14" s="293">
        <v>5</v>
      </c>
      <c r="B14" s="294" t="s">
        <v>117</v>
      </c>
      <c r="C14" s="295" t="s">
        <v>118</v>
      </c>
      <c r="D14" s="296" t="s">
        <v>116</v>
      </c>
      <c r="E14" s="297">
        <v>4.2587999999999999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12</v>
      </c>
      <c r="AB14" s="261">
        <v>1</v>
      </c>
      <c r="AC14" s="261">
        <v>84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12</v>
      </c>
      <c r="CB14" s="292">
        <v>1</v>
      </c>
    </row>
    <row r="15" spans="1:80" x14ac:dyDescent="0.2">
      <c r="A15" s="302"/>
      <c r="B15" s="303" t="s">
        <v>101</v>
      </c>
      <c r="C15" s="304" t="s">
        <v>113</v>
      </c>
      <c r="D15" s="305"/>
      <c r="E15" s="306"/>
      <c r="F15" s="307"/>
      <c r="G15" s="308">
        <f>SUM(G12:G14)</f>
        <v>0</v>
      </c>
      <c r="H15" s="309"/>
      <c r="I15" s="310">
        <f>SUM(I12:I14)</f>
        <v>0.58349220000000002</v>
      </c>
      <c r="J15" s="309"/>
      <c r="K15" s="310">
        <f>SUM(K12:K14)</f>
        <v>0</v>
      </c>
      <c r="O15" s="292">
        <v>4</v>
      </c>
      <c r="BA15" s="311">
        <f>SUM(BA12:BA14)</f>
        <v>0</v>
      </c>
      <c r="BB15" s="311">
        <f>SUM(BB12:BB14)</f>
        <v>0</v>
      </c>
      <c r="BC15" s="311">
        <f>SUM(BC12:BC14)</f>
        <v>0</v>
      </c>
      <c r="BD15" s="311">
        <f>SUM(BD12:BD14)</f>
        <v>0</v>
      </c>
      <c r="BE15" s="311">
        <f>SUM(BE12:BE14)</f>
        <v>0</v>
      </c>
    </row>
    <row r="16" spans="1:80" x14ac:dyDescent="0.2">
      <c r="A16" s="282" t="s">
        <v>97</v>
      </c>
      <c r="B16" s="283" t="s">
        <v>119</v>
      </c>
      <c r="C16" s="284" t="s">
        <v>120</v>
      </c>
      <c r="D16" s="285"/>
      <c r="E16" s="286"/>
      <c r="F16" s="286"/>
      <c r="G16" s="287"/>
      <c r="H16" s="288"/>
      <c r="I16" s="289"/>
      <c r="J16" s="290"/>
      <c r="K16" s="291"/>
      <c r="O16" s="292">
        <v>1</v>
      </c>
    </row>
    <row r="17" spans="1:80" x14ac:dyDescent="0.2">
      <c r="A17" s="293">
        <v>6</v>
      </c>
      <c r="B17" s="294" t="s">
        <v>122</v>
      </c>
      <c r="C17" s="295" t="s">
        <v>123</v>
      </c>
      <c r="D17" s="296" t="s">
        <v>116</v>
      </c>
      <c r="E17" s="297">
        <v>175.04769999999999</v>
      </c>
      <c r="F17" s="297">
        <v>0</v>
      </c>
      <c r="G17" s="298">
        <f>E17*F17</f>
        <v>0</v>
      </c>
      <c r="H17" s="299">
        <v>6.7000000000000002E-3</v>
      </c>
      <c r="I17" s="300">
        <f>E17*H17</f>
        <v>1.17281959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293">
        <v>7</v>
      </c>
      <c r="B18" s="294" t="s">
        <v>124</v>
      </c>
      <c r="C18" s="295" t="s">
        <v>125</v>
      </c>
      <c r="D18" s="296" t="s">
        <v>116</v>
      </c>
      <c r="E18" s="297">
        <v>175.04769999999999</v>
      </c>
      <c r="F18" s="297">
        <v>0</v>
      </c>
      <c r="G18" s="298">
        <f>E18*F18</f>
        <v>0</v>
      </c>
      <c r="H18" s="299">
        <v>2.8000000000000001E-2</v>
      </c>
      <c r="I18" s="300">
        <f>E18*H18</f>
        <v>4.9013355999999995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302"/>
      <c r="B19" s="303" t="s">
        <v>101</v>
      </c>
      <c r="C19" s="304" t="s">
        <v>121</v>
      </c>
      <c r="D19" s="305"/>
      <c r="E19" s="306"/>
      <c r="F19" s="307"/>
      <c r="G19" s="308">
        <f>SUM(G16:G18)</f>
        <v>0</v>
      </c>
      <c r="H19" s="309"/>
      <c r="I19" s="310">
        <f>SUM(I16:I18)</f>
        <v>6.074155189999999</v>
      </c>
      <c r="J19" s="309"/>
      <c r="K19" s="310">
        <f>SUM(K16:K18)</f>
        <v>0</v>
      </c>
      <c r="O19" s="292">
        <v>4</v>
      </c>
      <c r="BA19" s="311">
        <f>SUM(BA16:BA18)</f>
        <v>0</v>
      </c>
      <c r="BB19" s="311">
        <f>SUM(BB16:BB18)</f>
        <v>0</v>
      </c>
      <c r="BC19" s="311">
        <f>SUM(BC16:BC18)</f>
        <v>0</v>
      </c>
      <c r="BD19" s="311">
        <f>SUM(BD16:BD18)</f>
        <v>0</v>
      </c>
      <c r="BE19" s="311">
        <f>SUM(BE16:BE18)</f>
        <v>0</v>
      </c>
    </row>
    <row r="20" spans="1:80" x14ac:dyDescent="0.2">
      <c r="A20" s="282" t="s">
        <v>97</v>
      </c>
      <c r="B20" s="283" t="s">
        <v>126</v>
      </c>
      <c r="C20" s="284" t="s">
        <v>127</v>
      </c>
      <c r="D20" s="285"/>
      <c r="E20" s="286"/>
      <c r="F20" s="286"/>
      <c r="G20" s="287"/>
      <c r="H20" s="288"/>
      <c r="I20" s="289"/>
      <c r="J20" s="290"/>
      <c r="K20" s="291"/>
      <c r="O20" s="292">
        <v>1</v>
      </c>
    </row>
    <row r="21" spans="1:80" x14ac:dyDescent="0.2">
      <c r="A21" s="293">
        <v>8</v>
      </c>
      <c r="B21" s="294" t="s">
        <v>129</v>
      </c>
      <c r="C21" s="295" t="s">
        <v>130</v>
      </c>
      <c r="D21" s="296" t="s">
        <v>116</v>
      </c>
      <c r="E21" s="297">
        <v>583.49220000000003</v>
      </c>
      <c r="F21" s="297">
        <v>0</v>
      </c>
      <c r="G21" s="298">
        <f>E21*F21</f>
        <v>0</v>
      </c>
      <c r="H21" s="299">
        <v>2.0000000000000002E-5</v>
      </c>
      <c r="I21" s="300">
        <f>E21*H21</f>
        <v>1.1669844000000002E-2</v>
      </c>
      <c r="J21" s="299">
        <v>0</v>
      </c>
      <c r="K21" s="300">
        <f>E21*J21</f>
        <v>0</v>
      </c>
      <c r="O21" s="292">
        <v>2</v>
      </c>
      <c r="AA21" s="261">
        <v>1</v>
      </c>
      <c r="AB21" s="261">
        <v>1</v>
      </c>
      <c r="AC21" s="261">
        <v>1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</v>
      </c>
      <c r="CB21" s="292">
        <v>1</v>
      </c>
    </row>
    <row r="22" spans="1:80" x14ac:dyDescent="0.2">
      <c r="A22" s="302"/>
      <c r="B22" s="303" t="s">
        <v>101</v>
      </c>
      <c r="C22" s="304" t="s">
        <v>128</v>
      </c>
      <c r="D22" s="305"/>
      <c r="E22" s="306"/>
      <c r="F22" s="307"/>
      <c r="G22" s="308">
        <f>SUM(G20:G21)</f>
        <v>0</v>
      </c>
      <c r="H22" s="309"/>
      <c r="I22" s="310">
        <f>SUM(I20:I21)</f>
        <v>1.1669844000000002E-2</v>
      </c>
      <c r="J22" s="309"/>
      <c r="K22" s="310">
        <f>SUM(K20:K21)</f>
        <v>0</v>
      </c>
      <c r="O22" s="292">
        <v>4</v>
      </c>
      <c r="BA22" s="311">
        <f>SUM(BA20:BA21)</f>
        <v>0</v>
      </c>
      <c r="BB22" s="311">
        <f>SUM(BB20:BB21)</f>
        <v>0</v>
      </c>
      <c r="BC22" s="311">
        <f>SUM(BC20:BC21)</f>
        <v>0</v>
      </c>
      <c r="BD22" s="311">
        <f>SUM(BD20:BD21)</f>
        <v>0</v>
      </c>
      <c r="BE22" s="311">
        <f>SUM(BE20:BE21)</f>
        <v>0</v>
      </c>
    </row>
    <row r="23" spans="1:80" x14ac:dyDescent="0.2">
      <c r="A23" s="282" t="s">
        <v>97</v>
      </c>
      <c r="B23" s="283" t="s">
        <v>131</v>
      </c>
      <c r="C23" s="284" t="s">
        <v>132</v>
      </c>
      <c r="D23" s="285"/>
      <c r="E23" s="286"/>
      <c r="F23" s="286"/>
      <c r="G23" s="287"/>
      <c r="H23" s="288"/>
      <c r="I23" s="289"/>
      <c r="J23" s="290"/>
      <c r="K23" s="291"/>
      <c r="O23" s="292">
        <v>1</v>
      </c>
    </row>
    <row r="24" spans="1:80" x14ac:dyDescent="0.2">
      <c r="A24" s="293">
        <v>9</v>
      </c>
      <c r="B24" s="294" t="s">
        <v>134</v>
      </c>
      <c r="C24" s="295" t="s">
        <v>135</v>
      </c>
      <c r="D24" s="296" t="s">
        <v>136</v>
      </c>
      <c r="E24" s="297">
        <v>215.05500000000001</v>
      </c>
      <c r="F24" s="297">
        <v>0</v>
      </c>
      <c r="G24" s="298">
        <f>E24*F24</f>
        <v>0</v>
      </c>
      <c r="H24" s="299">
        <v>2.9999999999999997E-4</v>
      </c>
      <c r="I24" s="300">
        <f>E24*H24</f>
        <v>6.4516499999999991E-2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0</v>
      </c>
      <c r="AC24" s="261">
        <v>0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0</v>
      </c>
    </row>
    <row r="25" spans="1:80" x14ac:dyDescent="0.2">
      <c r="A25" s="293">
        <v>10</v>
      </c>
      <c r="B25" s="294" t="s">
        <v>137</v>
      </c>
      <c r="C25" s="295" t="s">
        <v>138</v>
      </c>
      <c r="D25" s="296" t="s">
        <v>136</v>
      </c>
      <c r="E25" s="297">
        <v>153.72999999999999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12</v>
      </c>
      <c r="AB25" s="261">
        <v>0</v>
      </c>
      <c r="AC25" s="261">
        <v>2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12</v>
      </c>
      <c r="CB25" s="292">
        <v>0</v>
      </c>
    </row>
    <row r="26" spans="1:80" x14ac:dyDescent="0.2">
      <c r="A26" s="293">
        <v>11</v>
      </c>
      <c r="B26" s="294" t="s">
        <v>139</v>
      </c>
      <c r="C26" s="295" t="s">
        <v>140</v>
      </c>
      <c r="D26" s="296" t="s">
        <v>136</v>
      </c>
      <c r="E26" s="297">
        <v>118.595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12</v>
      </c>
      <c r="AB26" s="261">
        <v>0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12</v>
      </c>
      <c r="CB26" s="292">
        <v>0</v>
      </c>
    </row>
    <row r="27" spans="1:80" ht="22.5" x14ac:dyDescent="0.2">
      <c r="A27" s="293">
        <v>12</v>
      </c>
      <c r="B27" s="294" t="s">
        <v>141</v>
      </c>
      <c r="C27" s="295" t="s">
        <v>142</v>
      </c>
      <c r="D27" s="296" t="s">
        <v>116</v>
      </c>
      <c r="E27" s="297">
        <v>601.44489999999996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12</v>
      </c>
      <c r="AB27" s="261">
        <v>0</v>
      </c>
      <c r="AC27" s="261">
        <v>4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12</v>
      </c>
      <c r="CB27" s="292">
        <v>0</v>
      </c>
    </row>
    <row r="28" spans="1:80" ht="22.5" x14ac:dyDescent="0.2">
      <c r="A28" s="293">
        <v>13</v>
      </c>
      <c r="B28" s="294" t="s">
        <v>143</v>
      </c>
      <c r="C28" s="295" t="s">
        <v>605</v>
      </c>
      <c r="D28" s="296" t="s">
        <v>116</v>
      </c>
      <c r="E28" s="297">
        <v>16.5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12</v>
      </c>
      <c r="AB28" s="261">
        <v>0</v>
      </c>
      <c r="AC28" s="261">
        <v>72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12</v>
      </c>
      <c r="CB28" s="292">
        <v>0</v>
      </c>
    </row>
    <row r="29" spans="1:80" x14ac:dyDescent="0.2">
      <c r="A29" s="293">
        <v>14</v>
      </c>
      <c r="B29" s="294" t="s">
        <v>145</v>
      </c>
      <c r="C29" s="295" t="s">
        <v>146</v>
      </c>
      <c r="D29" s="296" t="s">
        <v>116</v>
      </c>
      <c r="E29" s="297">
        <v>524.72540000000004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12</v>
      </c>
      <c r="AB29" s="261">
        <v>0</v>
      </c>
      <c r="AC29" s="261">
        <v>5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12</v>
      </c>
      <c r="CB29" s="292">
        <v>0</v>
      </c>
    </row>
    <row r="30" spans="1:80" x14ac:dyDescent="0.2">
      <c r="A30" s="293">
        <v>15</v>
      </c>
      <c r="B30" s="294" t="s">
        <v>147</v>
      </c>
      <c r="C30" s="295" t="s">
        <v>148</v>
      </c>
      <c r="D30" s="296" t="s">
        <v>136</v>
      </c>
      <c r="E30" s="297">
        <v>315.185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12</v>
      </c>
      <c r="AB30" s="261">
        <v>0</v>
      </c>
      <c r="AC30" s="261">
        <v>6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12</v>
      </c>
      <c r="CB30" s="292">
        <v>0</v>
      </c>
    </row>
    <row r="31" spans="1:80" x14ac:dyDescent="0.2">
      <c r="A31" s="293">
        <v>16</v>
      </c>
      <c r="B31" s="294" t="s">
        <v>149</v>
      </c>
      <c r="C31" s="295" t="s">
        <v>150</v>
      </c>
      <c r="D31" s="296" t="s">
        <v>116</v>
      </c>
      <c r="E31" s="297">
        <v>607.08029999999997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12</v>
      </c>
      <c r="AB31" s="261">
        <v>0</v>
      </c>
      <c r="AC31" s="261">
        <v>7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12</v>
      </c>
      <c r="CB31" s="292">
        <v>0</v>
      </c>
    </row>
    <row r="32" spans="1:80" x14ac:dyDescent="0.2">
      <c r="A32" s="293">
        <v>17</v>
      </c>
      <c r="B32" s="294" t="s">
        <v>151</v>
      </c>
      <c r="C32" s="295" t="s">
        <v>152</v>
      </c>
      <c r="D32" s="296" t="s">
        <v>116</v>
      </c>
      <c r="E32" s="297">
        <v>16.5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12</v>
      </c>
      <c r="AB32" s="261">
        <v>0</v>
      </c>
      <c r="AC32" s="261">
        <v>73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12</v>
      </c>
      <c r="CB32" s="292">
        <v>0</v>
      </c>
    </row>
    <row r="33" spans="1:80" x14ac:dyDescent="0.2">
      <c r="A33" s="293">
        <v>18</v>
      </c>
      <c r="B33" s="294" t="s">
        <v>153</v>
      </c>
      <c r="C33" s="295" t="s">
        <v>154</v>
      </c>
      <c r="D33" s="296" t="s">
        <v>116</v>
      </c>
      <c r="E33" s="297">
        <v>573.12350000000004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12</v>
      </c>
      <c r="AB33" s="261">
        <v>0</v>
      </c>
      <c r="AC33" s="261">
        <v>8</v>
      </c>
      <c r="AZ33" s="261">
        <v>1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12</v>
      </c>
      <c r="CB33" s="292">
        <v>0</v>
      </c>
    </row>
    <row r="34" spans="1:80" x14ac:dyDescent="0.2">
      <c r="A34" s="293">
        <v>19</v>
      </c>
      <c r="B34" s="294" t="s">
        <v>155</v>
      </c>
      <c r="C34" s="295" t="s">
        <v>156</v>
      </c>
      <c r="D34" s="296" t="s">
        <v>116</v>
      </c>
      <c r="E34" s="297">
        <v>573.12350000000004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12</v>
      </c>
      <c r="AB34" s="261">
        <v>0</v>
      </c>
      <c r="AC34" s="261">
        <v>9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12</v>
      </c>
      <c r="CB34" s="292">
        <v>0</v>
      </c>
    </row>
    <row r="35" spans="1:80" x14ac:dyDescent="0.2">
      <c r="A35" s="293">
        <v>20</v>
      </c>
      <c r="B35" s="294" t="s">
        <v>157</v>
      </c>
      <c r="C35" s="295" t="s">
        <v>158</v>
      </c>
      <c r="D35" s="296" t="s">
        <v>116</v>
      </c>
      <c r="E35" s="297">
        <v>573.12350000000004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0</v>
      </c>
      <c r="AC35" s="261">
        <v>10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0</v>
      </c>
    </row>
    <row r="36" spans="1:80" x14ac:dyDescent="0.2">
      <c r="A36" s="293">
        <v>21</v>
      </c>
      <c r="B36" s="294" t="s">
        <v>606</v>
      </c>
      <c r="C36" s="295" t="s">
        <v>607</v>
      </c>
      <c r="D36" s="296" t="s">
        <v>116</v>
      </c>
      <c r="E36" s="297">
        <v>16.5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12</v>
      </c>
      <c r="AB36" s="261">
        <v>0</v>
      </c>
      <c r="AC36" s="261">
        <v>71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12</v>
      </c>
      <c r="CB36" s="292">
        <v>0</v>
      </c>
    </row>
    <row r="37" spans="1:80" ht="22.5" x14ac:dyDescent="0.2">
      <c r="A37" s="293">
        <v>22</v>
      </c>
      <c r="B37" s="294" t="s">
        <v>161</v>
      </c>
      <c r="C37" s="295" t="s">
        <v>162</v>
      </c>
      <c r="D37" s="296" t="s">
        <v>116</v>
      </c>
      <c r="E37" s="297">
        <v>42.588000000000001</v>
      </c>
      <c r="F37" s="297">
        <v>0</v>
      </c>
      <c r="G37" s="298">
        <f>E37*F37</f>
        <v>0</v>
      </c>
      <c r="H37" s="299">
        <v>0</v>
      </c>
      <c r="I37" s="300">
        <f>E37*H37</f>
        <v>0</v>
      </c>
      <c r="J37" s="299"/>
      <c r="K37" s="300">
        <f>E37*J37</f>
        <v>0</v>
      </c>
      <c r="O37" s="292">
        <v>2</v>
      </c>
      <c r="AA37" s="261">
        <v>12</v>
      </c>
      <c r="AB37" s="261">
        <v>0</v>
      </c>
      <c r="AC37" s="261">
        <v>11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12</v>
      </c>
      <c r="CB37" s="292">
        <v>0</v>
      </c>
    </row>
    <row r="38" spans="1:80" ht="22.5" x14ac:dyDescent="0.2">
      <c r="A38" s="293">
        <v>23</v>
      </c>
      <c r="B38" s="294" t="s">
        <v>163</v>
      </c>
      <c r="C38" s="295" t="s">
        <v>164</v>
      </c>
      <c r="D38" s="296" t="s">
        <v>116</v>
      </c>
      <c r="E38" s="297">
        <v>476.46890000000002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12</v>
      </c>
      <c r="AB38" s="261">
        <v>1</v>
      </c>
      <c r="AC38" s="261">
        <v>12</v>
      </c>
      <c r="AZ38" s="261">
        <v>1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1</v>
      </c>
    </row>
    <row r="39" spans="1:80" ht="22.5" x14ac:dyDescent="0.2">
      <c r="A39" s="293">
        <v>24</v>
      </c>
      <c r="B39" s="294" t="s">
        <v>608</v>
      </c>
      <c r="C39" s="295" t="s">
        <v>609</v>
      </c>
      <c r="D39" s="296" t="s">
        <v>100</v>
      </c>
      <c r="E39" s="297">
        <v>15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12</v>
      </c>
      <c r="AB39" s="261">
        <v>1</v>
      </c>
      <c r="AC39" s="261">
        <v>74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1</v>
      </c>
    </row>
    <row r="40" spans="1:80" x14ac:dyDescent="0.2">
      <c r="A40" s="293">
        <v>25</v>
      </c>
      <c r="B40" s="294" t="s">
        <v>167</v>
      </c>
      <c r="C40" s="295" t="s">
        <v>168</v>
      </c>
      <c r="D40" s="296" t="s">
        <v>116</v>
      </c>
      <c r="E40" s="297">
        <v>29.266500000000001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12</v>
      </c>
      <c r="AB40" s="261">
        <v>1</v>
      </c>
      <c r="AC40" s="261">
        <v>14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12</v>
      </c>
      <c r="CB40" s="292">
        <v>1</v>
      </c>
    </row>
    <row r="41" spans="1:80" ht="22.5" x14ac:dyDescent="0.2">
      <c r="A41" s="293">
        <v>26</v>
      </c>
      <c r="B41" s="294" t="s">
        <v>169</v>
      </c>
      <c r="C41" s="295" t="s">
        <v>170</v>
      </c>
      <c r="D41" s="296" t="s">
        <v>116</v>
      </c>
      <c r="E41" s="297">
        <v>34.4527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12</v>
      </c>
      <c r="AB41" s="261">
        <v>1</v>
      </c>
      <c r="AC41" s="261">
        <v>15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12</v>
      </c>
      <c r="CB41" s="292">
        <v>1</v>
      </c>
    </row>
    <row r="42" spans="1:80" ht="22.5" x14ac:dyDescent="0.2">
      <c r="A42" s="293">
        <v>27</v>
      </c>
      <c r="B42" s="294" t="s">
        <v>171</v>
      </c>
      <c r="C42" s="295" t="s">
        <v>610</v>
      </c>
      <c r="D42" s="296" t="s">
        <v>116</v>
      </c>
      <c r="E42" s="297">
        <v>7.8688000000000002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12</v>
      </c>
      <c r="AB42" s="261">
        <v>1</v>
      </c>
      <c r="AC42" s="261">
        <v>65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1</v>
      </c>
    </row>
    <row r="43" spans="1:80" x14ac:dyDescent="0.2">
      <c r="A43" s="293">
        <v>28</v>
      </c>
      <c r="B43" s="294" t="s">
        <v>175</v>
      </c>
      <c r="C43" s="295" t="s">
        <v>176</v>
      </c>
      <c r="D43" s="296" t="s">
        <v>136</v>
      </c>
      <c r="E43" s="297">
        <v>118.595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12</v>
      </c>
      <c r="AB43" s="261">
        <v>1</v>
      </c>
      <c r="AC43" s="261">
        <v>16</v>
      </c>
      <c r="AZ43" s="261">
        <v>1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12</v>
      </c>
      <c r="CB43" s="292">
        <v>1</v>
      </c>
    </row>
    <row r="44" spans="1:80" x14ac:dyDescent="0.2">
      <c r="A44" s="293">
        <v>29</v>
      </c>
      <c r="B44" s="294" t="s">
        <v>177</v>
      </c>
      <c r="C44" s="295" t="s">
        <v>178</v>
      </c>
      <c r="D44" s="296" t="s">
        <v>136</v>
      </c>
      <c r="E44" s="297">
        <v>233.435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12</v>
      </c>
      <c r="AB44" s="261">
        <v>1</v>
      </c>
      <c r="AC44" s="261">
        <v>17</v>
      </c>
      <c r="AZ44" s="261">
        <v>1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12</v>
      </c>
      <c r="CB44" s="292">
        <v>1</v>
      </c>
    </row>
    <row r="45" spans="1:80" x14ac:dyDescent="0.2">
      <c r="A45" s="293">
        <v>30</v>
      </c>
      <c r="B45" s="294" t="s">
        <v>179</v>
      </c>
      <c r="C45" s="295" t="s">
        <v>180</v>
      </c>
      <c r="D45" s="296" t="s">
        <v>136</v>
      </c>
      <c r="E45" s="297">
        <v>77.95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12</v>
      </c>
      <c r="AB45" s="261">
        <v>1</v>
      </c>
      <c r="AC45" s="261">
        <v>18</v>
      </c>
      <c r="AZ45" s="261">
        <v>1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12</v>
      </c>
      <c r="CB45" s="292">
        <v>1</v>
      </c>
    </row>
    <row r="46" spans="1:80" x14ac:dyDescent="0.2">
      <c r="A46" s="293">
        <v>31</v>
      </c>
      <c r="B46" s="294" t="s">
        <v>181</v>
      </c>
      <c r="C46" s="295" t="s">
        <v>182</v>
      </c>
      <c r="D46" s="296" t="s">
        <v>136</v>
      </c>
      <c r="E46" s="297">
        <v>3.8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12</v>
      </c>
      <c r="AB46" s="261">
        <v>1</v>
      </c>
      <c r="AC46" s="261">
        <v>19</v>
      </c>
      <c r="AZ46" s="261">
        <v>1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12</v>
      </c>
      <c r="CB46" s="292">
        <v>1</v>
      </c>
    </row>
    <row r="47" spans="1:80" ht="22.5" x14ac:dyDescent="0.2">
      <c r="A47" s="293">
        <v>32</v>
      </c>
      <c r="B47" s="294" t="s">
        <v>183</v>
      </c>
      <c r="C47" s="295" t="s">
        <v>184</v>
      </c>
      <c r="D47" s="296" t="s">
        <v>116</v>
      </c>
      <c r="E47" s="297">
        <v>55.964799999999997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12</v>
      </c>
      <c r="AB47" s="261">
        <v>1</v>
      </c>
      <c r="AC47" s="261">
        <v>20</v>
      </c>
      <c r="AZ47" s="261">
        <v>1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12</v>
      </c>
      <c r="CB47" s="292">
        <v>1</v>
      </c>
    </row>
    <row r="48" spans="1:80" x14ac:dyDescent="0.2">
      <c r="A48" s="293">
        <v>33</v>
      </c>
      <c r="B48" s="294" t="s">
        <v>187</v>
      </c>
      <c r="C48" s="295" t="s">
        <v>188</v>
      </c>
      <c r="D48" s="296" t="s">
        <v>116</v>
      </c>
      <c r="E48" s="297">
        <v>45.701900000000002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12</v>
      </c>
      <c r="AB48" s="261">
        <v>1</v>
      </c>
      <c r="AC48" s="261">
        <v>21</v>
      </c>
      <c r="AZ48" s="261">
        <v>1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12</v>
      </c>
      <c r="CB48" s="292">
        <v>1</v>
      </c>
    </row>
    <row r="49" spans="1:80" x14ac:dyDescent="0.2">
      <c r="A49" s="302"/>
      <c r="B49" s="303" t="s">
        <v>101</v>
      </c>
      <c r="C49" s="304" t="s">
        <v>133</v>
      </c>
      <c r="D49" s="305"/>
      <c r="E49" s="306"/>
      <c r="F49" s="307"/>
      <c r="G49" s="308">
        <f>SUM(G23:G48)</f>
        <v>0</v>
      </c>
      <c r="H49" s="309"/>
      <c r="I49" s="310">
        <f>SUM(I23:I48)</f>
        <v>6.4516499999999991E-2</v>
      </c>
      <c r="J49" s="309"/>
      <c r="K49" s="310">
        <f>SUM(K23:K48)</f>
        <v>0</v>
      </c>
      <c r="O49" s="292">
        <v>4</v>
      </c>
      <c r="BA49" s="311">
        <f>SUM(BA23:BA48)</f>
        <v>0</v>
      </c>
      <c r="BB49" s="311">
        <f>SUM(BB23:BB48)</f>
        <v>0</v>
      </c>
      <c r="BC49" s="311">
        <f>SUM(BC23:BC48)</f>
        <v>0</v>
      </c>
      <c r="BD49" s="311">
        <f>SUM(BD23:BD48)</f>
        <v>0</v>
      </c>
      <c r="BE49" s="311">
        <f>SUM(BE23:BE48)</f>
        <v>0</v>
      </c>
    </row>
    <row r="50" spans="1:80" x14ac:dyDescent="0.2">
      <c r="A50" s="282" t="s">
        <v>97</v>
      </c>
      <c r="B50" s="283" t="s">
        <v>189</v>
      </c>
      <c r="C50" s="284" t="s">
        <v>190</v>
      </c>
      <c r="D50" s="285"/>
      <c r="E50" s="286"/>
      <c r="F50" s="286"/>
      <c r="G50" s="287"/>
      <c r="H50" s="288"/>
      <c r="I50" s="289"/>
      <c r="J50" s="290"/>
      <c r="K50" s="291"/>
      <c r="O50" s="292">
        <v>1</v>
      </c>
    </row>
    <row r="51" spans="1:80" x14ac:dyDescent="0.2">
      <c r="A51" s="293">
        <v>34</v>
      </c>
      <c r="B51" s="294" t="s">
        <v>192</v>
      </c>
      <c r="C51" s="295" t="s">
        <v>193</v>
      </c>
      <c r="D51" s="296" t="s">
        <v>116</v>
      </c>
      <c r="E51" s="297">
        <v>51.886800000000001</v>
      </c>
      <c r="F51" s="297">
        <v>0</v>
      </c>
      <c r="G51" s="298">
        <f>E51*F51</f>
        <v>0</v>
      </c>
      <c r="H51" s="299">
        <v>4.9840000000000002E-2</v>
      </c>
      <c r="I51" s="300">
        <f>E51*H51</f>
        <v>2.5860381120000002</v>
      </c>
      <c r="J51" s="299">
        <v>0</v>
      </c>
      <c r="K51" s="300">
        <f>E51*J51</f>
        <v>0</v>
      </c>
      <c r="O51" s="292">
        <v>2</v>
      </c>
      <c r="AA51" s="261">
        <v>1</v>
      </c>
      <c r="AB51" s="261">
        <v>1</v>
      </c>
      <c r="AC51" s="261">
        <v>1</v>
      </c>
      <c r="AZ51" s="261">
        <v>1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1</v>
      </c>
      <c r="CB51" s="292">
        <v>1</v>
      </c>
    </row>
    <row r="52" spans="1:80" x14ac:dyDescent="0.2">
      <c r="A52" s="302"/>
      <c r="B52" s="303" t="s">
        <v>101</v>
      </c>
      <c r="C52" s="304" t="s">
        <v>191</v>
      </c>
      <c r="D52" s="305"/>
      <c r="E52" s="306"/>
      <c r="F52" s="307"/>
      <c r="G52" s="308">
        <f>SUM(G50:G51)</f>
        <v>0</v>
      </c>
      <c r="H52" s="309"/>
      <c r="I52" s="310">
        <f>SUM(I50:I51)</f>
        <v>2.5860381120000002</v>
      </c>
      <c r="J52" s="309"/>
      <c r="K52" s="310">
        <f>SUM(K50:K51)</f>
        <v>0</v>
      </c>
      <c r="O52" s="292">
        <v>4</v>
      </c>
      <c r="BA52" s="311">
        <f>SUM(BA50:BA51)</f>
        <v>0</v>
      </c>
      <c r="BB52" s="311">
        <f>SUM(BB50:BB51)</f>
        <v>0</v>
      </c>
      <c r="BC52" s="311">
        <f>SUM(BC50:BC51)</f>
        <v>0</v>
      </c>
      <c r="BD52" s="311">
        <f>SUM(BD50:BD51)</f>
        <v>0</v>
      </c>
      <c r="BE52" s="311">
        <f>SUM(BE50:BE51)</f>
        <v>0</v>
      </c>
    </row>
    <row r="53" spans="1:80" x14ac:dyDescent="0.2">
      <c r="A53" s="282" t="s">
        <v>97</v>
      </c>
      <c r="B53" s="283" t="s">
        <v>200</v>
      </c>
      <c r="C53" s="284" t="s">
        <v>201</v>
      </c>
      <c r="D53" s="285"/>
      <c r="E53" s="286"/>
      <c r="F53" s="286"/>
      <c r="G53" s="287"/>
      <c r="H53" s="288"/>
      <c r="I53" s="289"/>
      <c r="J53" s="290"/>
      <c r="K53" s="291"/>
      <c r="O53" s="292">
        <v>1</v>
      </c>
    </row>
    <row r="54" spans="1:80" x14ac:dyDescent="0.2">
      <c r="A54" s="293">
        <v>35</v>
      </c>
      <c r="B54" s="294" t="s">
        <v>611</v>
      </c>
      <c r="C54" s="295" t="s">
        <v>612</v>
      </c>
      <c r="D54" s="296" t="s">
        <v>116</v>
      </c>
      <c r="E54" s="297">
        <v>27.3</v>
      </c>
      <c r="F54" s="297">
        <v>0</v>
      </c>
      <c r="G54" s="298">
        <f>E54*F54</f>
        <v>0</v>
      </c>
      <c r="H54" s="299">
        <v>0</v>
      </c>
      <c r="I54" s="300">
        <f>E54*H54</f>
        <v>0</v>
      </c>
      <c r="J54" s="299">
        <v>-2.4649999999999998E-2</v>
      </c>
      <c r="K54" s="300">
        <f>E54*J54</f>
        <v>-0.67294500000000002</v>
      </c>
      <c r="O54" s="292">
        <v>2</v>
      </c>
      <c r="AA54" s="261">
        <v>1</v>
      </c>
      <c r="AB54" s="261">
        <v>7</v>
      </c>
      <c r="AC54" s="261">
        <v>7</v>
      </c>
      <c r="AZ54" s="261">
        <v>1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</v>
      </c>
      <c r="CB54" s="292">
        <v>7</v>
      </c>
    </row>
    <row r="55" spans="1:80" x14ac:dyDescent="0.2">
      <c r="A55" s="293">
        <v>36</v>
      </c>
      <c r="B55" s="294" t="s">
        <v>210</v>
      </c>
      <c r="C55" s="295" t="s">
        <v>211</v>
      </c>
      <c r="D55" s="296" t="s">
        <v>212</v>
      </c>
      <c r="E55" s="297">
        <v>2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>
        <v>-8.9999999999999993E-3</v>
      </c>
      <c r="K55" s="300">
        <f>E55*J55</f>
        <v>-1.7999999999999999E-2</v>
      </c>
      <c r="O55" s="292">
        <v>2</v>
      </c>
      <c r="AA55" s="261">
        <v>1</v>
      </c>
      <c r="AB55" s="261">
        <v>1</v>
      </c>
      <c r="AC55" s="261">
        <v>1</v>
      </c>
      <c r="AZ55" s="261">
        <v>1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</v>
      </c>
      <c r="CB55" s="292">
        <v>1</v>
      </c>
    </row>
    <row r="56" spans="1:80" x14ac:dyDescent="0.2">
      <c r="A56" s="293">
        <v>37</v>
      </c>
      <c r="B56" s="294" t="s">
        <v>213</v>
      </c>
      <c r="C56" s="295" t="s">
        <v>214</v>
      </c>
      <c r="D56" s="296" t="s">
        <v>116</v>
      </c>
      <c r="E56" s="297">
        <v>583.49220000000003</v>
      </c>
      <c r="F56" s="297">
        <v>0</v>
      </c>
      <c r="G56" s="298">
        <f>E56*F56</f>
        <v>0</v>
      </c>
      <c r="H56" s="299">
        <v>0</v>
      </c>
      <c r="I56" s="300">
        <f>E56*H56</f>
        <v>0</v>
      </c>
      <c r="J56" s="299">
        <v>-1.6E-2</v>
      </c>
      <c r="K56" s="300">
        <f>E56*J56</f>
        <v>-9.3358752000000003</v>
      </c>
      <c r="O56" s="292">
        <v>2</v>
      </c>
      <c r="AA56" s="261">
        <v>1</v>
      </c>
      <c r="AB56" s="261">
        <v>1</v>
      </c>
      <c r="AC56" s="261">
        <v>1</v>
      </c>
      <c r="AZ56" s="261">
        <v>1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</v>
      </c>
      <c r="CB56" s="292">
        <v>1</v>
      </c>
    </row>
    <row r="57" spans="1:80" x14ac:dyDescent="0.2">
      <c r="A57" s="293">
        <v>38</v>
      </c>
      <c r="B57" s="294" t="s">
        <v>217</v>
      </c>
      <c r="C57" s="295" t="s">
        <v>218</v>
      </c>
      <c r="D57" s="296" t="s">
        <v>116</v>
      </c>
      <c r="E57" s="297">
        <v>42.588000000000001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>
        <v>-0.16900000000000001</v>
      </c>
      <c r="K57" s="300">
        <f>E57*J57</f>
        <v>-7.1973720000000005</v>
      </c>
      <c r="O57" s="292">
        <v>2</v>
      </c>
      <c r="AA57" s="261">
        <v>1</v>
      </c>
      <c r="AB57" s="261">
        <v>1</v>
      </c>
      <c r="AC57" s="261">
        <v>1</v>
      </c>
      <c r="AZ57" s="261">
        <v>1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</v>
      </c>
      <c r="CB57" s="292">
        <v>1</v>
      </c>
    </row>
    <row r="58" spans="1:80" ht="22.5" x14ac:dyDescent="0.2">
      <c r="A58" s="293">
        <v>39</v>
      </c>
      <c r="B58" s="294" t="s">
        <v>221</v>
      </c>
      <c r="C58" s="295" t="s">
        <v>222</v>
      </c>
      <c r="D58" s="296" t="s">
        <v>223</v>
      </c>
      <c r="E58" s="297">
        <v>1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/>
      <c r="K58" s="300">
        <f>E58*J58</f>
        <v>0</v>
      </c>
      <c r="O58" s="292">
        <v>2</v>
      </c>
      <c r="AA58" s="261">
        <v>12</v>
      </c>
      <c r="AB58" s="261">
        <v>0</v>
      </c>
      <c r="AC58" s="261">
        <v>83</v>
      </c>
      <c r="AZ58" s="261">
        <v>1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12</v>
      </c>
      <c r="CB58" s="292">
        <v>0</v>
      </c>
    </row>
    <row r="59" spans="1:80" x14ac:dyDescent="0.2">
      <c r="A59" s="293">
        <v>40</v>
      </c>
      <c r="B59" s="294" t="s">
        <v>613</v>
      </c>
      <c r="C59" s="295" t="s">
        <v>614</v>
      </c>
      <c r="D59" s="296" t="s">
        <v>116</v>
      </c>
      <c r="E59" s="297">
        <v>1.9875</v>
      </c>
      <c r="F59" s="297">
        <v>0</v>
      </c>
      <c r="G59" s="298">
        <f>E59*F59</f>
        <v>0</v>
      </c>
      <c r="H59" s="299">
        <v>3.0400000000000002E-3</v>
      </c>
      <c r="I59" s="300">
        <f>E59*H59</f>
        <v>6.0420000000000005E-3</v>
      </c>
      <c r="J59" s="299"/>
      <c r="K59" s="300">
        <f>E59*J59</f>
        <v>0</v>
      </c>
      <c r="O59" s="292">
        <v>2</v>
      </c>
      <c r="AA59" s="261">
        <v>12</v>
      </c>
      <c r="AB59" s="261">
        <v>0</v>
      </c>
      <c r="AC59" s="261">
        <v>90</v>
      </c>
      <c r="AZ59" s="261">
        <v>1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12</v>
      </c>
      <c r="CB59" s="292">
        <v>0</v>
      </c>
    </row>
    <row r="60" spans="1:80" x14ac:dyDescent="0.2">
      <c r="A60" s="293">
        <v>41</v>
      </c>
      <c r="B60" s="294" t="s">
        <v>224</v>
      </c>
      <c r="C60" s="295" t="s">
        <v>225</v>
      </c>
      <c r="D60" s="296" t="s">
        <v>226</v>
      </c>
      <c r="E60" s="297">
        <v>17.4010797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8</v>
      </c>
      <c r="AB60" s="261">
        <v>0</v>
      </c>
      <c r="AC60" s="261">
        <v>3</v>
      </c>
      <c r="AZ60" s="261">
        <v>1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8</v>
      </c>
      <c r="CB60" s="292">
        <v>0</v>
      </c>
    </row>
    <row r="61" spans="1:80" x14ac:dyDescent="0.2">
      <c r="A61" s="293">
        <v>42</v>
      </c>
      <c r="B61" s="294" t="s">
        <v>227</v>
      </c>
      <c r="C61" s="295" t="s">
        <v>228</v>
      </c>
      <c r="D61" s="296" t="s">
        <v>226</v>
      </c>
      <c r="E61" s="297">
        <v>17.4010797</v>
      </c>
      <c r="F61" s="297">
        <v>0</v>
      </c>
      <c r="G61" s="298">
        <f>E61*F61</f>
        <v>0</v>
      </c>
      <c r="H61" s="299">
        <v>0</v>
      </c>
      <c r="I61" s="300">
        <f>E61*H61</f>
        <v>0</v>
      </c>
      <c r="J61" s="299"/>
      <c r="K61" s="300">
        <f>E61*J61</f>
        <v>0</v>
      </c>
      <c r="O61" s="292">
        <v>2</v>
      </c>
      <c r="AA61" s="261">
        <v>8</v>
      </c>
      <c r="AB61" s="261">
        <v>1</v>
      </c>
      <c r="AC61" s="261">
        <v>3</v>
      </c>
      <c r="AZ61" s="261">
        <v>1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8</v>
      </c>
      <c r="CB61" s="292">
        <v>1</v>
      </c>
    </row>
    <row r="62" spans="1:80" x14ac:dyDescent="0.2">
      <c r="A62" s="293">
        <v>43</v>
      </c>
      <c r="B62" s="294" t="s">
        <v>229</v>
      </c>
      <c r="C62" s="295" t="s">
        <v>230</v>
      </c>
      <c r="D62" s="296" t="s">
        <v>226</v>
      </c>
      <c r="E62" s="297">
        <v>174.010797</v>
      </c>
      <c r="F62" s="297">
        <v>0</v>
      </c>
      <c r="G62" s="298">
        <f>E62*F62</f>
        <v>0</v>
      </c>
      <c r="H62" s="299">
        <v>0</v>
      </c>
      <c r="I62" s="300">
        <f>E62*H62</f>
        <v>0</v>
      </c>
      <c r="J62" s="299"/>
      <c r="K62" s="300">
        <f>E62*J62</f>
        <v>0</v>
      </c>
      <c r="O62" s="292">
        <v>2</v>
      </c>
      <c r="AA62" s="261">
        <v>8</v>
      </c>
      <c r="AB62" s="261">
        <v>1</v>
      </c>
      <c r="AC62" s="261">
        <v>3</v>
      </c>
      <c r="AZ62" s="261">
        <v>1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8</v>
      </c>
      <c r="CB62" s="292">
        <v>1</v>
      </c>
    </row>
    <row r="63" spans="1:80" x14ac:dyDescent="0.2">
      <c r="A63" s="293">
        <v>44</v>
      </c>
      <c r="B63" s="294" t="s">
        <v>231</v>
      </c>
      <c r="C63" s="295" t="s">
        <v>232</v>
      </c>
      <c r="D63" s="296" t="s">
        <v>226</v>
      </c>
      <c r="E63" s="297">
        <v>17.4010797</v>
      </c>
      <c r="F63" s="297">
        <v>0</v>
      </c>
      <c r="G63" s="298">
        <f>E63*F63</f>
        <v>0</v>
      </c>
      <c r="H63" s="299">
        <v>0</v>
      </c>
      <c r="I63" s="300">
        <f>E63*H63</f>
        <v>0</v>
      </c>
      <c r="J63" s="299"/>
      <c r="K63" s="300">
        <f>E63*J63</f>
        <v>0</v>
      </c>
      <c r="O63" s="292">
        <v>2</v>
      </c>
      <c r="AA63" s="261">
        <v>8</v>
      </c>
      <c r="AB63" s="261">
        <v>1</v>
      </c>
      <c r="AC63" s="261">
        <v>3</v>
      </c>
      <c r="AZ63" s="261">
        <v>1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8</v>
      </c>
      <c r="CB63" s="292">
        <v>1</v>
      </c>
    </row>
    <row r="64" spans="1:80" x14ac:dyDescent="0.2">
      <c r="A64" s="293">
        <v>45</v>
      </c>
      <c r="B64" s="294" t="s">
        <v>233</v>
      </c>
      <c r="C64" s="295" t="s">
        <v>234</v>
      </c>
      <c r="D64" s="296" t="s">
        <v>226</v>
      </c>
      <c r="E64" s="297">
        <v>52.203239099999998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/>
      <c r="K64" s="300">
        <f>E64*J64</f>
        <v>0</v>
      </c>
      <c r="O64" s="292">
        <v>2</v>
      </c>
      <c r="AA64" s="261">
        <v>8</v>
      </c>
      <c r="AB64" s="261">
        <v>1</v>
      </c>
      <c r="AC64" s="261">
        <v>3</v>
      </c>
      <c r="AZ64" s="261">
        <v>1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8</v>
      </c>
      <c r="CB64" s="292">
        <v>1</v>
      </c>
    </row>
    <row r="65" spans="1:80" x14ac:dyDescent="0.2">
      <c r="A65" s="293">
        <v>46</v>
      </c>
      <c r="B65" s="294" t="s">
        <v>235</v>
      </c>
      <c r="C65" s="295" t="s">
        <v>236</v>
      </c>
      <c r="D65" s="296" t="s">
        <v>226</v>
      </c>
      <c r="E65" s="297">
        <v>17.4010797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/>
      <c r="K65" s="300">
        <f>E65*J65</f>
        <v>0</v>
      </c>
      <c r="O65" s="292">
        <v>2</v>
      </c>
      <c r="AA65" s="261">
        <v>8</v>
      </c>
      <c r="AB65" s="261">
        <v>0</v>
      </c>
      <c r="AC65" s="261">
        <v>3</v>
      </c>
      <c r="AZ65" s="261">
        <v>1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8</v>
      </c>
      <c r="CB65" s="292">
        <v>0</v>
      </c>
    </row>
    <row r="66" spans="1:80" x14ac:dyDescent="0.2">
      <c r="A66" s="302"/>
      <c r="B66" s="303" t="s">
        <v>101</v>
      </c>
      <c r="C66" s="304" t="s">
        <v>202</v>
      </c>
      <c r="D66" s="305"/>
      <c r="E66" s="306"/>
      <c r="F66" s="307"/>
      <c r="G66" s="308">
        <f>SUM(G53:G65)</f>
        <v>0</v>
      </c>
      <c r="H66" s="309"/>
      <c r="I66" s="310">
        <f>SUM(I53:I65)</f>
        <v>6.0420000000000005E-3</v>
      </c>
      <c r="J66" s="309"/>
      <c r="K66" s="310">
        <f>SUM(K53:K65)</f>
        <v>-17.224192200000001</v>
      </c>
      <c r="O66" s="292">
        <v>4</v>
      </c>
      <c r="BA66" s="311">
        <f>SUM(BA53:BA65)</f>
        <v>0</v>
      </c>
      <c r="BB66" s="311">
        <f>SUM(BB53:BB65)</f>
        <v>0</v>
      </c>
      <c r="BC66" s="311">
        <f>SUM(BC53:BC65)</f>
        <v>0</v>
      </c>
      <c r="BD66" s="311">
        <f>SUM(BD53:BD65)</f>
        <v>0</v>
      </c>
      <c r="BE66" s="311">
        <f>SUM(BE53:BE65)</f>
        <v>0</v>
      </c>
    </row>
    <row r="67" spans="1:80" x14ac:dyDescent="0.2">
      <c r="A67" s="282" t="s">
        <v>97</v>
      </c>
      <c r="B67" s="283" t="s">
        <v>237</v>
      </c>
      <c r="C67" s="284" t="s">
        <v>238</v>
      </c>
      <c r="D67" s="285"/>
      <c r="E67" s="286"/>
      <c r="F67" s="286"/>
      <c r="G67" s="287"/>
      <c r="H67" s="288"/>
      <c r="I67" s="289"/>
      <c r="J67" s="290"/>
      <c r="K67" s="291"/>
      <c r="O67" s="292">
        <v>1</v>
      </c>
    </row>
    <row r="68" spans="1:80" x14ac:dyDescent="0.2">
      <c r="A68" s="293">
        <v>47</v>
      </c>
      <c r="B68" s="294" t="s">
        <v>240</v>
      </c>
      <c r="C68" s="295" t="s">
        <v>241</v>
      </c>
      <c r="D68" s="296" t="s">
        <v>116</v>
      </c>
      <c r="E68" s="297">
        <v>702.58600000000001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>
        <v>0</v>
      </c>
      <c r="K68" s="300">
        <f>E68*J68</f>
        <v>0</v>
      </c>
      <c r="O68" s="292">
        <v>2</v>
      </c>
      <c r="AA68" s="261">
        <v>1</v>
      </c>
      <c r="AB68" s="261">
        <v>1</v>
      </c>
      <c r="AC68" s="261">
        <v>1</v>
      </c>
      <c r="AZ68" s="261">
        <v>1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1</v>
      </c>
      <c r="CB68" s="292">
        <v>1</v>
      </c>
    </row>
    <row r="69" spans="1:80" x14ac:dyDescent="0.2">
      <c r="A69" s="293">
        <v>48</v>
      </c>
      <c r="B69" s="294" t="s">
        <v>242</v>
      </c>
      <c r="C69" s="295" t="s">
        <v>243</v>
      </c>
      <c r="D69" s="296" t="s">
        <v>116</v>
      </c>
      <c r="E69" s="297">
        <v>1405.172</v>
      </c>
      <c r="F69" s="297">
        <v>0</v>
      </c>
      <c r="G69" s="298">
        <f>E69*F69</f>
        <v>0</v>
      </c>
      <c r="H69" s="299">
        <v>0</v>
      </c>
      <c r="I69" s="300">
        <f>E69*H69</f>
        <v>0</v>
      </c>
      <c r="J69" s="299">
        <v>0</v>
      </c>
      <c r="K69" s="300">
        <f>E69*J69</f>
        <v>0</v>
      </c>
      <c r="O69" s="292">
        <v>2</v>
      </c>
      <c r="AA69" s="261">
        <v>1</v>
      </c>
      <c r="AB69" s="261">
        <v>1</v>
      </c>
      <c r="AC69" s="261">
        <v>1</v>
      </c>
      <c r="AZ69" s="261">
        <v>1</v>
      </c>
      <c r="BA69" s="261">
        <f>IF(AZ69=1,G69,0)</f>
        <v>0</v>
      </c>
      <c r="BB69" s="261">
        <f>IF(AZ69=2,G69,0)</f>
        <v>0</v>
      </c>
      <c r="BC69" s="261">
        <f>IF(AZ69=3,G69,0)</f>
        <v>0</v>
      </c>
      <c r="BD69" s="261">
        <f>IF(AZ69=4,G69,0)</f>
        <v>0</v>
      </c>
      <c r="BE69" s="261">
        <f>IF(AZ69=5,G69,0)</f>
        <v>0</v>
      </c>
      <c r="CA69" s="292">
        <v>1</v>
      </c>
      <c r="CB69" s="292">
        <v>1</v>
      </c>
    </row>
    <row r="70" spans="1:80" x14ac:dyDescent="0.2">
      <c r="A70" s="293">
        <v>49</v>
      </c>
      <c r="B70" s="294" t="s">
        <v>244</v>
      </c>
      <c r="C70" s="295" t="s">
        <v>245</v>
      </c>
      <c r="D70" s="296" t="s">
        <v>116</v>
      </c>
      <c r="E70" s="297">
        <v>702.58600000000001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>
        <v>0</v>
      </c>
      <c r="K70" s="300">
        <f>E70*J70</f>
        <v>0</v>
      </c>
      <c r="O70" s="292">
        <v>2</v>
      </c>
      <c r="AA70" s="261">
        <v>1</v>
      </c>
      <c r="AB70" s="261">
        <v>1</v>
      </c>
      <c r="AC70" s="261">
        <v>1</v>
      </c>
      <c r="AZ70" s="261">
        <v>1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1</v>
      </c>
      <c r="CB70" s="292">
        <v>1</v>
      </c>
    </row>
    <row r="71" spans="1:80" x14ac:dyDescent="0.2">
      <c r="A71" s="293">
        <v>50</v>
      </c>
      <c r="B71" s="294" t="s">
        <v>246</v>
      </c>
      <c r="C71" s="295" t="s">
        <v>247</v>
      </c>
      <c r="D71" s="296" t="s">
        <v>116</v>
      </c>
      <c r="E71" s="297">
        <v>10.8</v>
      </c>
      <c r="F71" s="297">
        <v>0</v>
      </c>
      <c r="G71" s="298">
        <f>E71*F71</f>
        <v>0</v>
      </c>
      <c r="H71" s="299">
        <v>1.2700000000000001E-3</v>
      </c>
      <c r="I71" s="300">
        <f>E71*H71</f>
        <v>1.3716000000000002E-2</v>
      </c>
      <c r="J71" s="299">
        <v>0</v>
      </c>
      <c r="K71" s="300">
        <f>E71*J71</f>
        <v>0</v>
      </c>
      <c r="O71" s="292">
        <v>2</v>
      </c>
      <c r="AA71" s="261">
        <v>1</v>
      </c>
      <c r="AB71" s="261">
        <v>1</v>
      </c>
      <c r="AC71" s="261">
        <v>1</v>
      </c>
      <c r="AZ71" s="261">
        <v>1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1</v>
      </c>
      <c r="CB71" s="292">
        <v>1</v>
      </c>
    </row>
    <row r="72" spans="1:80" x14ac:dyDescent="0.2">
      <c r="A72" s="293">
        <v>51</v>
      </c>
      <c r="B72" s="294" t="s">
        <v>248</v>
      </c>
      <c r="C72" s="295" t="s">
        <v>249</v>
      </c>
      <c r="D72" s="296" t="s">
        <v>116</v>
      </c>
      <c r="E72" s="297">
        <v>702.58600000000001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>
        <v>0</v>
      </c>
      <c r="K72" s="300">
        <f>E72*J72</f>
        <v>0</v>
      </c>
      <c r="O72" s="292">
        <v>2</v>
      </c>
      <c r="AA72" s="261">
        <v>1</v>
      </c>
      <c r="AB72" s="261">
        <v>0</v>
      </c>
      <c r="AC72" s="261">
        <v>0</v>
      </c>
      <c r="AZ72" s="261">
        <v>1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1</v>
      </c>
      <c r="CB72" s="292">
        <v>0</v>
      </c>
    </row>
    <row r="73" spans="1:80" x14ac:dyDescent="0.2">
      <c r="A73" s="293">
        <v>52</v>
      </c>
      <c r="B73" s="294" t="s">
        <v>250</v>
      </c>
      <c r="C73" s="295" t="s">
        <v>251</v>
      </c>
      <c r="D73" s="296" t="s">
        <v>116</v>
      </c>
      <c r="E73" s="297">
        <v>1405.172</v>
      </c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>
        <v>0</v>
      </c>
      <c r="K73" s="300">
        <f>E73*J73</f>
        <v>0</v>
      </c>
      <c r="O73" s="292">
        <v>2</v>
      </c>
      <c r="AA73" s="261">
        <v>1</v>
      </c>
      <c r="AB73" s="261">
        <v>1</v>
      </c>
      <c r="AC73" s="261">
        <v>1</v>
      </c>
      <c r="AZ73" s="261">
        <v>1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1</v>
      </c>
      <c r="CB73" s="292">
        <v>1</v>
      </c>
    </row>
    <row r="74" spans="1:80" x14ac:dyDescent="0.2">
      <c r="A74" s="293">
        <v>53</v>
      </c>
      <c r="B74" s="294" t="s">
        <v>252</v>
      </c>
      <c r="C74" s="295" t="s">
        <v>253</v>
      </c>
      <c r="D74" s="296" t="s">
        <v>116</v>
      </c>
      <c r="E74" s="297">
        <v>702.58600000000001</v>
      </c>
      <c r="F74" s="297">
        <v>0</v>
      </c>
      <c r="G74" s="298">
        <f>E74*F74</f>
        <v>0</v>
      </c>
      <c r="H74" s="299">
        <v>0</v>
      </c>
      <c r="I74" s="300">
        <f>E74*H74</f>
        <v>0</v>
      </c>
      <c r="J74" s="299">
        <v>0</v>
      </c>
      <c r="K74" s="300">
        <f>E74*J74</f>
        <v>0</v>
      </c>
      <c r="O74" s="292">
        <v>2</v>
      </c>
      <c r="AA74" s="261">
        <v>1</v>
      </c>
      <c r="AB74" s="261">
        <v>1</v>
      </c>
      <c r="AC74" s="261">
        <v>1</v>
      </c>
      <c r="AZ74" s="261">
        <v>1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1</v>
      </c>
      <c r="CB74" s="292">
        <v>1</v>
      </c>
    </row>
    <row r="75" spans="1:80" x14ac:dyDescent="0.2">
      <c r="A75" s="302"/>
      <c r="B75" s="303" t="s">
        <v>101</v>
      </c>
      <c r="C75" s="304" t="s">
        <v>239</v>
      </c>
      <c r="D75" s="305"/>
      <c r="E75" s="306"/>
      <c r="F75" s="307"/>
      <c r="G75" s="308">
        <f>SUM(G67:G74)</f>
        <v>0</v>
      </c>
      <c r="H75" s="309"/>
      <c r="I75" s="310">
        <f>SUM(I67:I74)</f>
        <v>1.3716000000000002E-2</v>
      </c>
      <c r="J75" s="309"/>
      <c r="K75" s="310">
        <f>SUM(K67:K74)</f>
        <v>0</v>
      </c>
      <c r="O75" s="292">
        <v>4</v>
      </c>
      <c r="BA75" s="311">
        <f>SUM(BA67:BA74)</f>
        <v>0</v>
      </c>
      <c r="BB75" s="311">
        <f>SUM(BB67:BB74)</f>
        <v>0</v>
      </c>
      <c r="BC75" s="311">
        <f>SUM(BC67:BC74)</f>
        <v>0</v>
      </c>
      <c r="BD75" s="311">
        <f>SUM(BD67:BD74)</f>
        <v>0</v>
      </c>
      <c r="BE75" s="311">
        <f>SUM(BE67:BE74)</f>
        <v>0</v>
      </c>
    </row>
    <row r="76" spans="1:80" x14ac:dyDescent="0.2">
      <c r="A76" s="282" t="s">
        <v>97</v>
      </c>
      <c r="B76" s="283" t="s">
        <v>254</v>
      </c>
      <c r="C76" s="284" t="s">
        <v>255</v>
      </c>
      <c r="D76" s="285"/>
      <c r="E76" s="286"/>
      <c r="F76" s="286"/>
      <c r="G76" s="287"/>
      <c r="H76" s="288"/>
      <c r="I76" s="289"/>
      <c r="J76" s="290"/>
      <c r="K76" s="291"/>
      <c r="O76" s="292">
        <v>1</v>
      </c>
    </row>
    <row r="77" spans="1:80" x14ac:dyDescent="0.2">
      <c r="A77" s="293">
        <v>54</v>
      </c>
      <c r="B77" s="294" t="s">
        <v>329</v>
      </c>
      <c r="C77" s="295" t="s">
        <v>615</v>
      </c>
      <c r="D77" s="296" t="s">
        <v>212</v>
      </c>
      <c r="E77" s="297">
        <v>4</v>
      </c>
      <c r="F77" s="297">
        <v>0</v>
      </c>
      <c r="G77" s="298">
        <f>E77*F77</f>
        <v>0</v>
      </c>
      <c r="H77" s="299">
        <v>1.17E-2</v>
      </c>
      <c r="I77" s="300">
        <f>E77*H77</f>
        <v>4.6800000000000001E-2</v>
      </c>
      <c r="J77" s="299">
        <v>0</v>
      </c>
      <c r="K77" s="300">
        <f>E77*J77</f>
        <v>0</v>
      </c>
      <c r="O77" s="292">
        <v>2</v>
      </c>
      <c r="AA77" s="261">
        <v>1</v>
      </c>
      <c r="AB77" s="261">
        <v>1</v>
      </c>
      <c r="AC77" s="261">
        <v>1</v>
      </c>
      <c r="AZ77" s="261">
        <v>1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1</v>
      </c>
      <c r="CB77" s="292">
        <v>1</v>
      </c>
    </row>
    <row r="78" spans="1:80" x14ac:dyDescent="0.2">
      <c r="A78" s="293">
        <v>55</v>
      </c>
      <c r="B78" s="294" t="s">
        <v>257</v>
      </c>
      <c r="C78" s="295" t="s">
        <v>258</v>
      </c>
      <c r="D78" s="296" t="s">
        <v>212</v>
      </c>
      <c r="E78" s="297">
        <v>2</v>
      </c>
      <c r="F78" s="297">
        <v>0</v>
      </c>
      <c r="G78" s="298">
        <f>E78*F78</f>
        <v>0</v>
      </c>
      <c r="H78" s="299">
        <v>1.17E-2</v>
      </c>
      <c r="I78" s="300">
        <f>E78*H78</f>
        <v>2.3400000000000001E-2</v>
      </c>
      <c r="J78" s="299">
        <v>0</v>
      </c>
      <c r="K78" s="300">
        <f>E78*J78</f>
        <v>0</v>
      </c>
      <c r="O78" s="292">
        <v>2</v>
      </c>
      <c r="AA78" s="261">
        <v>1</v>
      </c>
      <c r="AB78" s="261">
        <v>1</v>
      </c>
      <c r="AC78" s="261">
        <v>1</v>
      </c>
      <c r="AZ78" s="261">
        <v>1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1</v>
      </c>
      <c r="CB78" s="292">
        <v>1</v>
      </c>
    </row>
    <row r="79" spans="1:80" x14ac:dyDescent="0.2">
      <c r="A79" s="293">
        <v>56</v>
      </c>
      <c r="B79" s="294" t="s">
        <v>259</v>
      </c>
      <c r="C79" s="295" t="s">
        <v>260</v>
      </c>
      <c r="D79" s="296" t="s">
        <v>212</v>
      </c>
      <c r="E79" s="297">
        <v>2</v>
      </c>
      <c r="F79" s="297">
        <v>0</v>
      </c>
      <c r="G79" s="298">
        <f>E79*F79</f>
        <v>0</v>
      </c>
      <c r="H79" s="299">
        <v>0</v>
      </c>
      <c r="I79" s="300">
        <f>E79*H79</f>
        <v>0</v>
      </c>
      <c r="J79" s="299"/>
      <c r="K79" s="300">
        <f>E79*J79</f>
        <v>0</v>
      </c>
      <c r="O79" s="292">
        <v>2</v>
      </c>
      <c r="AA79" s="261">
        <v>11</v>
      </c>
      <c r="AB79" s="261">
        <v>0</v>
      </c>
      <c r="AC79" s="261">
        <v>87</v>
      </c>
      <c r="AZ79" s="261">
        <v>1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11</v>
      </c>
      <c r="CB79" s="292">
        <v>0</v>
      </c>
    </row>
    <row r="80" spans="1:80" ht="22.5" x14ac:dyDescent="0.2">
      <c r="A80" s="293">
        <v>57</v>
      </c>
      <c r="B80" s="294" t="s">
        <v>616</v>
      </c>
      <c r="C80" s="295" t="s">
        <v>617</v>
      </c>
      <c r="D80" s="296" t="s">
        <v>212</v>
      </c>
      <c r="E80" s="297">
        <v>3</v>
      </c>
      <c r="F80" s="297">
        <v>0</v>
      </c>
      <c r="G80" s="298">
        <f>E80*F80</f>
        <v>0</v>
      </c>
      <c r="H80" s="299">
        <v>0</v>
      </c>
      <c r="I80" s="300">
        <f>E80*H80</f>
        <v>0</v>
      </c>
      <c r="J80" s="299"/>
      <c r="K80" s="300">
        <f>E80*J80</f>
        <v>0</v>
      </c>
      <c r="O80" s="292">
        <v>2</v>
      </c>
      <c r="AA80" s="261">
        <v>3</v>
      </c>
      <c r="AB80" s="261">
        <v>1</v>
      </c>
      <c r="AC80" s="261" t="s">
        <v>616</v>
      </c>
      <c r="AZ80" s="261">
        <v>1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3</v>
      </c>
      <c r="CB80" s="292">
        <v>1</v>
      </c>
    </row>
    <row r="81" spans="1:80" ht="22.5" x14ac:dyDescent="0.2">
      <c r="A81" s="293">
        <v>58</v>
      </c>
      <c r="B81" s="294" t="s">
        <v>618</v>
      </c>
      <c r="C81" s="295" t="s">
        <v>619</v>
      </c>
      <c r="D81" s="296" t="s">
        <v>212</v>
      </c>
      <c r="E81" s="297">
        <v>1</v>
      </c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3</v>
      </c>
      <c r="AB81" s="261">
        <v>1</v>
      </c>
      <c r="AC81" s="261" t="s">
        <v>618</v>
      </c>
      <c r="AZ81" s="261">
        <v>1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3</v>
      </c>
      <c r="CB81" s="292">
        <v>1</v>
      </c>
    </row>
    <row r="82" spans="1:80" x14ac:dyDescent="0.2">
      <c r="A82" s="302"/>
      <c r="B82" s="303" t="s">
        <v>101</v>
      </c>
      <c r="C82" s="304" t="s">
        <v>256</v>
      </c>
      <c r="D82" s="305"/>
      <c r="E82" s="306"/>
      <c r="F82" s="307"/>
      <c r="G82" s="308">
        <f>SUM(G76:G81)</f>
        <v>0</v>
      </c>
      <c r="H82" s="309"/>
      <c r="I82" s="310">
        <f>SUM(I76:I81)</f>
        <v>7.0199999999999999E-2</v>
      </c>
      <c r="J82" s="309"/>
      <c r="K82" s="310">
        <f>SUM(K76:K81)</f>
        <v>0</v>
      </c>
      <c r="O82" s="292">
        <v>4</v>
      </c>
      <c r="BA82" s="311">
        <f>SUM(BA76:BA81)</f>
        <v>0</v>
      </c>
      <c r="BB82" s="311">
        <f>SUM(BB76:BB81)</f>
        <v>0</v>
      </c>
      <c r="BC82" s="311">
        <f>SUM(BC76:BC81)</f>
        <v>0</v>
      </c>
      <c r="BD82" s="311">
        <f>SUM(BD76:BD81)</f>
        <v>0</v>
      </c>
      <c r="BE82" s="311">
        <f>SUM(BE76:BE81)</f>
        <v>0</v>
      </c>
    </row>
    <row r="83" spans="1:80" x14ac:dyDescent="0.2">
      <c r="A83" s="282" t="s">
        <v>97</v>
      </c>
      <c r="B83" s="283" t="s">
        <v>261</v>
      </c>
      <c r="C83" s="284" t="s">
        <v>262</v>
      </c>
      <c r="D83" s="285"/>
      <c r="E83" s="286"/>
      <c r="F83" s="286"/>
      <c r="G83" s="287"/>
      <c r="H83" s="288"/>
      <c r="I83" s="289"/>
      <c r="J83" s="290"/>
      <c r="K83" s="291"/>
      <c r="O83" s="292">
        <v>1</v>
      </c>
    </row>
    <row r="84" spans="1:80" x14ac:dyDescent="0.2">
      <c r="A84" s="293">
        <v>59</v>
      </c>
      <c r="B84" s="294" t="s">
        <v>264</v>
      </c>
      <c r="C84" s="295" t="s">
        <v>265</v>
      </c>
      <c r="D84" s="296" t="s">
        <v>226</v>
      </c>
      <c r="E84" s="297">
        <v>9.4098298459999992</v>
      </c>
      <c r="F84" s="297">
        <v>0</v>
      </c>
      <c r="G84" s="298">
        <f>E84*F84</f>
        <v>0</v>
      </c>
      <c r="H84" s="299">
        <v>0</v>
      </c>
      <c r="I84" s="300">
        <f>E84*H84</f>
        <v>0</v>
      </c>
      <c r="J84" s="299"/>
      <c r="K84" s="300">
        <f>E84*J84</f>
        <v>0</v>
      </c>
      <c r="O84" s="292">
        <v>2</v>
      </c>
      <c r="AA84" s="261">
        <v>7</v>
      </c>
      <c r="AB84" s="261">
        <v>1</v>
      </c>
      <c r="AC84" s="261">
        <v>2</v>
      </c>
      <c r="AZ84" s="261">
        <v>1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7</v>
      </c>
      <c r="CB84" s="292">
        <v>1</v>
      </c>
    </row>
    <row r="85" spans="1:80" x14ac:dyDescent="0.2">
      <c r="A85" s="302"/>
      <c r="B85" s="303" t="s">
        <v>101</v>
      </c>
      <c r="C85" s="304" t="s">
        <v>263</v>
      </c>
      <c r="D85" s="305"/>
      <c r="E85" s="306"/>
      <c r="F85" s="307"/>
      <c r="G85" s="308">
        <f>SUM(G83:G84)</f>
        <v>0</v>
      </c>
      <c r="H85" s="309"/>
      <c r="I85" s="310">
        <f>SUM(I83:I84)</f>
        <v>0</v>
      </c>
      <c r="J85" s="309"/>
      <c r="K85" s="310">
        <f>SUM(K83:K84)</f>
        <v>0</v>
      </c>
      <c r="O85" s="292">
        <v>4</v>
      </c>
      <c r="BA85" s="311">
        <f>SUM(BA83:BA84)</f>
        <v>0</v>
      </c>
      <c r="BB85" s="311">
        <f>SUM(BB83:BB84)</f>
        <v>0</v>
      </c>
      <c r="BC85" s="311">
        <f>SUM(BC83:BC84)</f>
        <v>0</v>
      </c>
      <c r="BD85" s="311">
        <f>SUM(BD83:BD84)</f>
        <v>0</v>
      </c>
      <c r="BE85" s="311">
        <f>SUM(BE83:BE84)</f>
        <v>0</v>
      </c>
    </row>
    <row r="86" spans="1:80" x14ac:dyDescent="0.2">
      <c r="A86" s="282" t="s">
        <v>97</v>
      </c>
      <c r="B86" s="283" t="s">
        <v>515</v>
      </c>
      <c r="C86" s="284" t="s">
        <v>516</v>
      </c>
      <c r="D86" s="285"/>
      <c r="E86" s="286"/>
      <c r="F86" s="286"/>
      <c r="G86" s="287"/>
      <c r="H86" s="288"/>
      <c r="I86" s="289"/>
      <c r="J86" s="290"/>
      <c r="K86" s="291"/>
      <c r="O86" s="292">
        <v>1</v>
      </c>
    </row>
    <row r="87" spans="1:80" ht="22.5" x14ac:dyDescent="0.2">
      <c r="A87" s="293">
        <v>60</v>
      </c>
      <c r="B87" s="294" t="s">
        <v>518</v>
      </c>
      <c r="C87" s="295" t="s">
        <v>519</v>
      </c>
      <c r="D87" s="296" t="s">
        <v>116</v>
      </c>
      <c r="E87" s="297">
        <v>18.014500000000002</v>
      </c>
      <c r="F87" s="297">
        <v>0</v>
      </c>
      <c r="G87" s="298">
        <f>E87*F87</f>
        <v>0</v>
      </c>
      <c r="H87" s="299">
        <v>6.8000000000000005E-4</v>
      </c>
      <c r="I87" s="300">
        <f>E87*H87</f>
        <v>1.2249860000000001E-2</v>
      </c>
      <c r="J87" s="299">
        <v>0</v>
      </c>
      <c r="K87" s="300">
        <f>E87*J87</f>
        <v>0</v>
      </c>
      <c r="O87" s="292">
        <v>2</v>
      </c>
      <c r="AA87" s="261">
        <v>1</v>
      </c>
      <c r="AB87" s="261">
        <v>7</v>
      </c>
      <c r="AC87" s="261">
        <v>7</v>
      </c>
      <c r="AZ87" s="261">
        <v>2</v>
      </c>
      <c r="BA87" s="261">
        <f>IF(AZ87=1,G87,0)</f>
        <v>0</v>
      </c>
      <c r="BB87" s="261">
        <f>IF(AZ87=2,G87,0)</f>
        <v>0</v>
      </c>
      <c r="BC87" s="261">
        <f>IF(AZ87=3,G87,0)</f>
        <v>0</v>
      </c>
      <c r="BD87" s="261">
        <f>IF(AZ87=4,G87,0)</f>
        <v>0</v>
      </c>
      <c r="BE87" s="261">
        <f>IF(AZ87=5,G87,0)</f>
        <v>0</v>
      </c>
      <c r="CA87" s="292">
        <v>1</v>
      </c>
      <c r="CB87" s="292">
        <v>7</v>
      </c>
    </row>
    <row r="88" spans="1:80" ht="22.5" x14ac:dyDescent="0.2">
      <c r="A88" s="293">
        <v>61</v>
      </c>
      <c r="B88" s="294" t="s">
        <v>577</v>
      </c>
      <c r="C88" s="295" t="s">
        <v>578</v>
      </c>
      <c r="D88" s="296" t="s">
        <v>116</v>
      </c>
      <c r="E88" s="297">
        <v>10.8</v>
      </c>
      <c r="F88" s="297">
        <v>0</v>
      </c>
      <c r="G88" s="298">
        <f>E88*F88</f>
        <v>0</v>
      </c>
      <c r="H88" s="299">
        <v>1E-4</v>
      </c>
      <c r="I88" s="300">
        <f>E88*H88</f>
        <v>1.0800000000000002E-3</v>
      </c>
      <c r="J88" s="299">
        <v>0</v>
      </c>
      <c r="K88" s="300">
        <f>E88*J88</f>
        <v>0</v>
      </c>
      <c r="O88" s="292">
        <v>2</v>
      </c>
      <c r="AA88" s="261">
        <v>1</v>
      </c>
      <c r="AB88" s="261">
        <v>7</v>
      </c>
      <c r="AC88" s="261">
        <v>7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1</v>
      </c>
      <c r="CB88" s="292">
        <v>7</v>
      </c>
    </row>
    <row r="89" spans="1:80" x14ac:dyDescent="0.2">
      <c r="A89" s="293">
        <v>62</v>
      </c>
      <c r="B89" s="294" t="s">
        <v>520</v>
      </c>
      <c r="C89" s="295" t="s">
        <v>521</v>
      </c>
      <c r="D89" s="296" t="s">
        <v>12</v>
      </c>
      <c r="E89" s="297"/>
      <c r="F89" s="297">
        <v>0</v>
      </c>
      <c r="G89" s="298">
        <f>E89*F89</f>
        <v>0</v>
      </c>
      <c r="H89" s="299">
        <v>0</v>
      </c>
      <c r="I89" s="300">
        <f>E89*H89</f>
        <v>0</v>
      </c>
      <c r="J89" s="299"/>
      <c r="K89" s="300">
        <f>E89*J89</f>
        <v>0</v>
      </c>
      <c r="O89" s="292">
        <v>2</v>
      </c>
      <c r="AA89" s="261">
        <v>7</v>
      </c>
      <c r="AB89" s="261">
        <v>1002</v>
      </c>
      <c r="AC89" s="261">
        <v>5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7</v>
      </c>
      <c r="CB89" s="292">
        <v>1002</v>
      </c>
    </row>
    <row r="90" spans="1:80" x14ac:dyDescent="0.2">
      <c r="A90" s="302"/>
      <c r="B90" s="303" t="s">
        <v>101</v>
      </c>
      <c r="C90" s="304" t="s">
        <v>517</v>
      </c>
      <c r="D90" s="305"/>
      <c r="E90" s="306"/>
      <c r="F90" s="307"/>
      <c r="G90" s="308">
        <f>SUM(G86:G89)</f>
        <v>0</v>
      </c>
      <c r="H90" s="309"/>
      <c r="I90" s="310">
        <f>SUM(I86:I89)</f>
        <v>1.3329860000000002E-2</v>
      </c>
      <c r="J90" s="309"/>
      <c r="K90" s="310">
        <f>SUM(K86:K89)</f>
        <v>0</v>
      </c>
      <c r="O90" s="292">
        <v>4</v>
      </c>
      <c r="BA90" s="311">
        <f>SUM(BA86:BA89)</f>
        <v>0</v>
      </c>
      <c r="BB90" s="311">
        <f>SUM(BB86:BB89)</f>
        <v>0</v>
      </c>
      <c r="BC90" s="311">
        <f>SUM(BC86:BC89)</f>
        <v>0</v>
      </c>
      <c r="BD90" s="311">
        <f>SUM(BD86:BD89)</f>
        <v>0</v>
      </c>
      <c r="BE90" s="311">
        <f>SUM(BE86:BE89)</f>
        <v>0</v>
      </c>
    </row>
    <row r="91" spans="1:80" x14ac:dyDescent="0.2">
      <c r="A91" s="282" t="s">
        <v>97</v>
      </c>
      <c r="B91" s="283" t="s">
        <v>620</v>
      </c>
      <c r="C91" s="284" t="s">
        <v>621</v>
      </c>
      <c r="D91" s="285"/>
      <c r="E91" s="286"/>
      <c r="F91" s="286"/>
      <c r="G91" s="287"/>
      <c r="H91" s="288"/>
      <c r="I91" s="289"/>
      <c r="J91" s="290"/>
      <c r="K91" s="291"/>
      <c r="O91" s="292">
        <v>1</v>
      </c>
    </row>
    <row r="92" spans="1:80" ht="22.5" x14ac:dyDescent="0.2">
      <c r="A92" s="293">
        <v>63</v>
      </c>
      <c r="B92" s="294" t="s">
        <v>623</v>
      </c>
      <c r="C92" s="295" t="s">
        <v>624</v>
      </c>
      <c r="D92" s="296" t="s">
        <v>223</v>
      </c>
      <c r="E92" s="297">
        <v>1</v>
      </c>
      <c r="F92" s="297">
        <v>0</v>
      </c>
      <c r="G92" s="298">
        <f>E92*F92</f>
        <v>0</v>
      </c>
      <c r="H92" s="299">
        <v>0</v>
      </c>
      <c r="I92" s="300">
        <f>E92*H92</f>
        <v>0</v>
      </c>
      <c r="J92" s="299"/>
      <c r="K92" s="300">
        <f>E92*J92</f>
        <v>0</v>
      </c>
      <c r="O92" s="292">
        <v>2</v>
      </c>
      <c r="AA92" s="261">
        <v>12</v>
      </c>
      <c r="AB92" s="261">
        <v>0</v>
      </c>
      <c r="AC92" s="261">
        <v>85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12</v>
      </c>
      <c r="CB92" s="292">
        <v>0</v>
      </c>
    </row>
    <row r="93" spans="1:80" x14ac:dyDescent="0.2">
      <c r="A93" s="302"/>
      <c r="B93" s="303" t="s">
        <v>101</v>
      </c>
      <c r="C93" s="304" t="s">
        <v>622</v>
      </c>
      <c r="D93" s="305"/>
      <c r="E93" s="306"/>
      <c r="F93" s="307"/>
      <c r="G93" s="308">
        <f>SUM(G91:G92)</f>
        <v>0</v>
      </c>
      <c r="H93" s="309"/>
      <c r="I93" s="310">
        <f>SUM(I91:I92)</f>
        <v>0</v>
      </c>
      <c r="J93" s="309"/>
      <c r="K93" s="310">
        <f>SUM(K91:K92)</f>
        <v>0</v>
      </c>
      <c r="O93" s="292">
        <v>4</v>
      </c>
      <c r="BA93" s="311">
        <f>SUM(BA91:BA92)</f>
        <v>0</v>
      </c>
      <c r="BB93" s="311">
        <f>SUM(BB91:BB92)</f>
        <v>0</v>
      </c>
      <c r="BC93" s="311">
        <f>SUM(BC91:BC92)</f>
        <v>0</v>
      </c>
      <c r="BD93" s="311">
        <f>SUM(BD91:BD92)</f>
        <v>0</v>
      </c>
      <c r="BE93" s="311">
        <f>SUM(BE91:BE92)</f>
        <v>0</v>
      </c>
    </row>
    <row r="94" spans="1:80" x14ac:dyDescent="0.2">
      <c r="A94" s="282" t="s">
        <v>97</v>
      </c>
      <c r="B94" s="283" t="s">
        <v>408</v>
      </c>
      <c r="C94" s="284" t="s">
        <v>409</v>
      </c>
      <c r="D94" s="285"/>
      <c r="E94" s="286"/>
      <c r="F94" s="286"/>
      <c r="G94" s="287"/>
      <c r="H94" s="288"/>
      <c r="I94" s="289"/>
      <c r="J94" s="290"/>
      <c r="K94" s="291"/>
      <c r="O94" s="292">
        <v>1</v>
      </c>
    </row>
    <row r="95" spans="1:80" x14ac:dyDescent="0.2">
      <c r="A95" s="293">
        <v>64</v>
      </c>
      <c r="B95" s="294" t="s">
        <v>625</v>
      </c>
      <c r="C95" s="295" t="s">
        <v>626</v>
      </c>
      <c r="D95" s="296" t="s">
        <v>116</v>
      </c>
      <c r="E95" s="297">
        <v>27.3</v>
      </c>
      <c r="F95" s="297">
        <v>0</v>
      </c>
      <c r="G95" s="298">
        <f>E95*F95</f>
        <v>0</v>
      </c>
      <c r="H95" s="299">
        <v>1.6000000000000001E-4</v>
      </c>
      <c r="I95" s="300">
        <f>E95*H95</f>
        <v>4.3680000000000004E-3</v>
      </c>
      <c r="J95" s="299">
        <v>0</v>
      </c>
      <c r="K95" s="300">
        <f>E95*J95</f>
        <v>0</v>
      </c>
      <c r="O95" s="292">
        <v>2</v>
      </c>
      <c r="AA95" s="261">
        <v>1</v>
      </c>
      <c r="AB95" s="261">
        <v>7</v>
      </c>
      <c r="AC95" s="261">
        <v>7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1</v>
      </c>
      <c r="CB95" s="292">
        <v>7</v>
      </c>
    </row>
    <row r="96" spans="1:80" ht="22.5" x14ac:dyDescent="0.2">
      <c r="A96" s="293">
        <v>65</v>
      </c>
      <c r="B96" s="294" t="s">
        <v>627</v>
      </c>
      <c r="C96" s="295" t="s">
        <v>628</v>
      </c>
      <c r="D96" s="296" t="s">
        <v>116</v>
      </c>
      <c r="E96" s="297">
        <v>30.03</v>
      </c>
      <c r="F96" s="297">
        <v>0</v>
      </c>
      <c r="G96" s="298">
        <f>E96*F96</f>
        <v>0</v>
      </c>
      <c r="H96" s="299">
        <v>2.2970000000000001E-2</v>
      </c>
      <c r="I96" s="300">
        <f>E96*H96</f>
        <v>0.68978910000000004</v>
      </c>
      <c r="J96" s="299"/>
      <c r="K96" s="300">
        <f>E96*J96</f>
        <v>0</v>
      </c>
      <c r="O96" s="292">
        <v>2</v>
      </c>
      <c r="AA96" s="261">
        <v>3</v>
      </c>
      <c r="AB96" s="261">
        <v>7</v>
      </c>
      <c r="AC96" s="261">
        <v>59590604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3</v>
      </c>
      <c r="CB96" s="292">
        <v>7</v>
      </c>
    </row>
    <row r="97" spans="1:80" x14ac:dyDescent="0.2">
      <c r="A97" s="293">
        <v>66</v>
      </c>
      <c r="B97" s="294" t="s">
        <v>419</v>
      </c>
      <c r="C97" s="295" t="s">
        <v>420</v>
      </c>
      <c r="D97" s="296" t="s">
        <v>12</v>
      </c>
      <c r="E97" s="297"/>
      <c r="F97" s="297">
        <v>0</v>
      </c>
      <c r="G97" s="298">
        <f>E97*F97</f>
        <v>0</v>
      </c>
      <c r="H97" s="299">
        <v>0</v>
      </c>
      <c r="I97" s="300">
        <f>E97*H97</f>
        <v>0</v>
      </c>
      <c r="J97" s="299"/>
      <c r="K97" s="300">
        <f>E97*J97</f>
        <v>0</v>
      </c>
      <c r="O97" s="292">
        <v>2</v>
      </c>
      <c r="AA97" s="261">
        <v>7</v>
      </c>
      <c r="AB97" s="261">
        <v>1002</v>
      </c>
      <c r="AC97" s="261">
        <v>5</v>
      </c>
      <c r="AZ97" s="261">
        <v>2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7</v>
      </c>
      <c r="CB97" s="292">
        <v>1002</v>
      </c>
    </row>
    <row r="98" spans="1:80" x14ac:dyDescent="0.2">
      <c r="A98" s="302"/>
      <c r="B98" s="303" t="s">
        <v>101</v>
      </c>
      <c r="C98" s="304" t="s">
        <v>410</v>
      </c>
      <c r="D98" s="305"/>
      <c r="E98" s="306"/>
      <c r="F98" s="307"/>
      <c r="G98" s="308">
        <f>SUM(G94:G97)</f>
        <v>0</v>
      </c>
      <c r="H98" s="309"/>
      <c r="I98" s="310">
        <f>SUM(I94:I97)</f>
        <v>0.69415710000000008</v>
      </c>
      <c r="J98" s="309"/>
      <c r="K98" s="310">
        <f>SUM(K94:K97)</f>
        <v>0</v>
      </c>
      <c r="O98" s="292">
        <v>4</v>
      </c>
      <c r="BA98" s="311">
        <f>SUM(BA94:BA97)</f>
        <v>0</v>
      </c>
      <c r="BB98" s="311">
        <f>SUM(BB94:BB97)</f>
        <v>0</v>
      </c>
      <c r="BC98" s="311">
        <f>SUM(BC94:BC97)</f>
        <v>0</v>
      </c>
      <c r="BD98" s="311">
        <f>SUM(BD94:BD97)</f>
        <v>0</v>
      </c>
      <c r="BE98" s="311">
        <f>SUM(BE94:BE97)</f>
        <v>0</v>
      </c>
    </row>
    <row r="99" spans="1:80" x14ac:dyDescent="0.2">
      <c r="A99" s="282" t="s">
        <v>97</v>
      </c>
      <c r="B99" s="283" t="s">
        <v>275</v>
      </c>
      <c r="C99" s="284" t="s">
        <v>276</v>
      </c>
      <c r="D99" s="285"/>
      <c r="E99" s="286"/>
      <c r="F99" s="286"/>
      <c r="G99" s="287"/>
      <c r="H99" s="288"/>
      <c r="I99" s="289"/>
      <c r="J99" s="290"/>
      <c r="K99" s="291"/>
      <c r="O99" s="292">
        <v>1</v>
      </c>
    </row>
    <row r="100" spans="1:80" x14ac:dyDescent="0.2">
      <c r="A100" s="293">
        <v>67</v>
      </c>
      <c r="B100" s="294" t="s">
        <v>579</v>
      </c>
      <c r="C100" s="295" t="s">
        <v>580</v>
      </c>
      <c r="D100" s="296" t="s">
        <v>116</v>
      </c>
      <c r="E100" s="297">
        <v>10.8</v>
      </c>
      <c r="F100" s="297">
        <v>0</v>
      </c>
      <c r="G100" s="298">
        <f>E100*F100</f>
        <v>0</v>
      </c>
      <c r="H100" s="299">
        <v>0</v>
      </c>
      <c r="I100" s="300">
        <f>E100*H100</f>
        <v>0</v>
      </c>
      <c r="J100" s="299">
        <v>-7.3200000000000001E-3</v>
      </c>
      <c r="K100" s="300">
        <f>E100*J100</f>
        <v>-7.9056000000000001E-2</v>
      </c>
      <c r="O100" s="292">
        <v>2</v>
      </c>
      <c r="AA100" s="261">
        <v>1</v>
      </c>
      <c r="AB100" s="261">
        <v>7</v>
      </c>
      <c r="AC100" s="261">
        <v>7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1</v>
      </c>
      <c r="CB100" s="292">
        <v>7</v>
      </c>
    </row>
    <row r="101" spans="1:80" ht="22.5" x14ac:dyDescent="0.2">
      <c r="A101" s="293">
        <v>68</v>
      </c>
      <c r="B101" s="294" t="s">
        <v>538</v>
      </c>
      <c r="C101" s="295" t="s">
        <v>539</v>
      </c>
      <c r="D101" s="296" t="s">
        <v>136</v>
      </c>
      <c r="E101" s="297">
        <v>9</v>
      </c>
      <c r="F101" s="297">
        <v>0</v>
      </c>
      <c r="G101" s="298">
        <f>E101*F101</f>
        <v>0</v>
      </c>
      <c r="H101" s="299">
        <v>2.49E-3</v>
      </c>
      <c r="I101" s="300">
        <f>E101*H101</f>
        <v>2.2409999999999999E-2</v>
      </c>
      <c r="J101" s="299">
        <v>0</v>
      </c>
      <c r="K101" s="300">
        <f>E101*J101</f>
        <v>0</v>
      </c>
      <c r="O101" s="292">
        <v>2</v>
      </c>
      <c r="AA101" s="261">
        <v>1</v>
      </c>
      <c r="AB101" s="261">
        <v>7</v>
      </c>
      <c r="AC101" s="261">
        <v>7</v>
      </c>
      <c r="AZ101" s="261">
        <v>2</v>
      </c>
      <c r="BA101" s="261">
        <f>IF(AZ101=1,G101,0)</f>
        <v>0</v>
      </c>
      <c r="BB101" s="261">
        <f>IF(AZ101=2,G101,0)</f>
        <v>0</v>
      </c>
      <c r="BC101" s="261">
        <f>IF(AZ101=3,G101,0)</f>
        <v>0</v>
      </c>
      <c r="BD101" s="261">
        <f>IF(AZ101=4,G101,0)</f>
        <v>0</v>
      </c>
      <c r="BE101" s="261">
        <f>IF(AZ101=5,G101,0)</f>
        <v>0</v>
      </c>
      <c r="CA101" s="292">
        <v>1</v>
      </c>
      <c r="CB101" s="292">
        <v>7</v>
      </c>
    </row>
    <row r="102" spans="1:80" x14ac:dyDescent="0.2">
      <c r="A102" s="293">
        <v>69</v>
      </c>
      <c r="B102" s="294" t="s">
        <v>540</v>
      </c>
      <c r="C102" s="295" t="s">
        <v>541</v>
      </c>
      <c r="D102" s="296" t="s">
        <v>136</v>
      </c>
      <c r="E102" s="297">
        <v>9</v>
      </c>
      <c r="F102" s="297">
        <v>0</v>
      </c>
      <c r="G102" s="298">
        <f>E102*F102</f>
        <v>0</v>
      </c>
      <c r="H102" s="299">
        <v>0</v>
      </c>
      <c r="I102" s="300">
        <f>E102*H102</f>
        <v>0</v>
      </c>
      <c r="J102" s="299">
        <v>-2.8600000000000001E-3</v>
      </c>
      <c r="K102" s="300">
        <f>E102*J102</f>
        <v>-2.5740000000000002E-2</v>
      </c>
      <c r="O102" s="292">
        <v>2</v>
      </c>
      <c r="AA102" s="261">
        <v>1</v>
      </c>
      <c r="AB102" s="261">
        <v>7</v>
      </c>
      <c r="AC102" s="261">
        <v>7</v>
      </c>
      <c r="AZ102" s="261">
        <v>2</v>
      </c>
      <c r="BA102" s="261">
        <f>IF(AZ102=1,G102,0)</f>
        <v>0</v>
      </c>
      <c r="BB102" s="261">
        <f>IF(AZ102=2,G102,0)</f>
        <v>0</v>
      </c>
      <c r="BC102" s="261">
        <f>IF(AZ102=3,G102,0)</f>
        <v>0</v>
      </c>
      <c r="BD102" s="261">
        <f>IF(AZ102=4,G102,0)</f>
        <v>0</v>
      </c>
      <c r="BE102" s="261">
        <f>IF(AZ102=5,G102,0)</f>
        <v>0</v>
      </c>
      <c r="CA102" s="292">
        <v>1</v>
      </c>
      <c r="CB102" s="292">
        <v>7</v>
      </c>
    </row>
    <row r="103" spans="1:80" ht="22.5" x14ac:dyDescent="0.2">
      <c r="A103" s="293">
        <v>70</v>
      </c>
      <c r="B103" s="294" t="s">
        <v>278</v>
      </c>
      <c r="C103" s="295" t="s">
        <v>279</v>
      </c>
      <c r="D103" s="296" t="s">
        <v>136</v>
      </c>
      <c r="E103" s="297">
        <v>144.13</v>
      </c>
      <c r="F103" s="297">
        <v>0</v>
      </c>
      <c r="G103" s="298">
        <f>E103*F103</f>
        <v>0</v>
      </c>
      <c r="H103" s="299">
        <v>4.3699999999999998E-3</v>
      </c>
      <c r="I103" s="300">
        <f>E103*H103</f>
        <v>0.62984809999999991</v>
      </c>
      <c r="J103" s="299">
        <v>0</v>
      </c>
      <c r="K103" s="300">
        <f>E103*J103</f>
        <v>0</v>
      </c>
      <c r="O103" s="292">
        <v>2</v>
      </c>
      <c r="AA103" s="261">
        <v>1</v>
      </c>
      <c r="AB103" s="261">
        <v>7</v>
      </c>
      <c r="AC103" s="261">
        <v>7</v>
      </c>
      <c r="AZ103" s="261">
        <v>2</v>
      </c>
      <c r="BA103" s="261">
        <f>IF(AZ103=1,G103,0)</f>
        <v>0</v>
      </c>
      <c r="BB103" s="261">
        <f>IF(AZ103=2,G103,0)</f>
        <v>0</v>
      </c>
      <c r="BC103" s="261">
        <f>IF(AZ103=3,G103,0)</f>
        <v>0</v>
      </c>
      <c r="BD103" s="261">
        <f>IF(AZ103=4,G103,0)</f>
        <v>0</v>
      </c>
      <c r="BE103" s="261">
        <f>IF(AZ103=5,G103,0)</f>
        <v>0</v>
      </c>
      <c r="CA103" s="292">
        <v>1</v>
      </c>
      <c r="CB103" s="292">
        <v>7</v>
      </c>
    </row>
    <row r="104" spans="1:80" x14ac:dyDescent="0.2">
      <c r="A104" s="293">
        <v>71</v>
      </c>
      <c r="B104" s="294" t="s">
        <v>280</v>
      </c>
      <c r="C104" s="295" t="s">
        <v>281</v>
      </c>
      <c r="D104" s="296" t="s">
        <v>136</v>
      </c>
      <c r="E104" s="297">
        <v>144.13</v>
      </c>
      <c r="F104" s="297">
        <v>0</v>
      </c>
      <c r="G104" s="298">
        <f>E104*F104</f>
        <v>0</v>
      </c>
      <c r="H104" s="299">
        <v>0</v>
      </c>
      <c r="I104" s="300">
        <f>E104*H104</f>
        <v>0</v>
      </c>
      <c r="J104" s="299">
        <v>-1.3500000000000001E-3</v>
      </c>
      <c r="K104" s="300">
        <f>E104*J104</f>
        <v>-0.19457550000000001</v>
      </c>
      <c r="O104" s="292">
        <v>2</v>
      </c>
      <c r="AA104" s="261">
        <v>1</v>
      </c>
      <c r="AB104" s="261">
        <v>7</v>
      </c>
      <c r="AC104" s="261">
        <v>7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1</v>
      </c>
      <c r="CB104" s="292">
        <v>7</v>
      </c>
    </row>
    <row r="105" spans="1:80" ht="22.5" x14ac:dyDescent="0.2">
      <c r="A105" s="293">
        <v>72</v>
      </c>
      <c r="B105" s="294" t="s">
        <v>282</v>
      </c>
      <c r="C105" s="295" t="s">
        <v>283</v>
      </c>
      <c r="D105" s="296" t="s">
        <v>136</v>
      </c>
      <c r="E105" s="297">
        <v>3.4</v>
      </c>
      <c r="F105" s="297">
        <v>0</v>
      </c>
      <c r="G105" s="298">
        <f>E105*F105</f>
        <v>0</v>
      </c>
      <c r="H105" s="299">
        <v>2.63E-3</v>
      </c>
      <c r="I105" s="300">
        <f>E105*H105</f>
        <v>8.9420000000000003E-3</v>
      </c>
      <c r="J105" s="299">
        <v>0</v>
      </c>
      <c r="K105" s="300">
        <f>E105*J105</f>
        <v>0</v>
      </c>
      <c r="O105" s="292">
        <v>2</v>
      </c>
      <c r="AA105" s="261">
        <v>1</v>
      </c>
      <c r="AB105" s="261">
        <v>7</v>
      </c>
      <c r="AC105" s="261">
        <v>7</v>
      </c>
      <c r="AZ105" s="261">
        <v>2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1</v>
      </c>
      <c r="CB105" s="292">
        <v>7</v>
      </c>
    </row>
    <row r="106" spans="1:80" x14ac:dyDescent="0.2">
      <c r="A106" s="293">
        <v>73</v>
      </c>
      <c r="B106" s="294" t="s">
        <v>284</v>
      </c>
      <c r="C106" s="295" t="s">
        <v>285</v>
      </c>
      <c r="D106" s="296" t="s">
        <v>136</v>
      </c>
      <c r="E106" s="297">
        <v>3.4</v>
      </c>
      <c r="F106" s="297">
        <v>0</v>
      </c>
      <c r="G106" s="298">
        <f>E106*F106</f>
        <v>0</v>
      </c>
      <c r="H106" s="299">
        <v>0</v>
      </c>
      <c r="I106" s="300">
        <f>E106*H106</f>
        <v>0</v>
      </c>
      <c r="J106" s="299">
        <v>-2.2599999999999999E-3</v>
      </c>
      <c r="K106" s="300">
        <f>E106*J106</f>
        <v>-7.683999999999999E-3</v>
      </c>
      <c r="O106" s="292">
        <v>2</v>
      </c>
      <c r="AA106" s="261">
        <v>1</v>
      </c>
      <c r="AB106" s="261">
        <v>7</v>
      </c>
      <c r="AC106" s="261">
        <v>7</v>
      </c>
      <c r="AZ106" s="261">
        <v>2</v>
      </c>
      <c r="BA106" s="261">
        <f>IF(AZ106=1,G106,0)</f>
        <v>0</v>
      </c>
      <c r="BB106" s="261">
        <f>IF(AZ106=2,G106,0)</f>
        <v>0</v>
      </c>
      <c r="BC106" s="261">
        <f>IF(AZ106=3,G106,0)</f>
        <v>0</v>
      </c>
      <c r="BD106" s="261">
        <f>IF(AZ106=4,G106,0)</f>
        <v>0</v>
      </c>
      <c r="BE106" s="261">
        <f>IF(AZ106=5,G106,0)</f>
        <v>0</v>
      </c>
      <c r="CA106" s="292">
        <v>1</v>
      </c>
      <c r="CB106" s="292">
        <v>7</v>
      </c>
    </row>
    <row r="107" spans="1:80" x14ac:dyDescent="0.2">
      <c r="A107" s="293">
        <v>74</v>
      </c>
      <c r="B107" s="294" t="s">
        <v>581</v>
      </c>
      <c r="C107" s="295" t="s">
        <v>582</v>
      </c>
      <c r="D107" s="296" t="s">
        <v>116</v>
      </c>
      <c r="E107" s="297">
        <v>10.8</v>
      </c>
      <c r="F107" s="297">
        <v>0</v>
      </c>
      <c r="G107" s="298">
        <f>E107*F107</f>
        <v>0</v>
      </c>
      <c r="H107" s="299">
        <v>2.4250000000000001E-2</v>
      </c>
      <c r="I107" s="300">
        <f>E107*H107</f>
        <v>0.26190000000000002</v>
      </c>
      <c r="J107" s="299"/>
      <c r="K107" s="300">
        <f>E107*J107</f>
        <v>0</v>
      </c>
      <c r="O107" s="292">
        <v>2</v>
      </c>
      <c r="AA107" s="261">
        <v>12</v>
      </c>
      <c r="AB107" s="261">
        <v>0</v>
      </c>
      <c r="AC107" s="261">
        <v>23</v>
      </c>
      <c r="AZ107" s="261">
        <v>2</v>
      </c>
      <c r="BA107" s="261">
        <f>IF(AZ107=1,G107,0)</f>
        <v>0</v>
      </c>
      <c r="BB107" s="261">
        <f>IF(AZ107=2,G107,0)</f>
        <v>0</v>
      </c>
      <c r="BC107" s="261">
        <f>IF(AZ107=3,G107,0)</f>
        <v>0</v>
      </c>
      <c r="BD107" s="261">
        <f>IF(AZ107=4,G107,0)</f>
        <v>0</v>
      </c>
      <c r="BE107" s="261">
        <f>IF(AZ107=5,G107,0)</f>
        <v>0</v>
      </c>
      <c r="CA107" s="292">
        <v>12</v>
      </c>
      <c r="CB107" s="292">
        <v>0</v>
      </c>
    </row>
    <row r="108" spans="1:80" ht="22.5" x14ac:dyDescent="0.2">
      <c r="A108" s="293">
        <v>75</v>
      </c>
      <c r="B108" s="294" t="s">
        <v>583</v>
      </c>
      <c r="C108" s="295" t="s">
        <v>584</v>
      </c>
      <c r="D108" s="296" t="s">
        <v>136</v>
      </c>
      <c r="E108" s="297">
        <v>11.4</v>
      </c>
      <c r="F108" s="297">
        <v>0</v>
      </c>
      <c r="G108" s="298">
        <f>E108*F108</f>
        <v>0</v>
      </c>
      <c r="H108" s="299">
        <v>3.0000000000000001E-3</v>
      </c>
      <c r="I108" s="300">
        <f>E108*H108</f>
        <v>3.4200000000000001E-2</v>
      </c>
      <c r="J108" s="299"/>
      <c r="K108" s="300">
        <f>E108*J108</f>
        <v>0</v>
      </c>
      <c r="O108" s="292">
        <v>2</v>
      </c>
      <c r="AA108" s="261">
        <v>12</v>
      </c>
      <c r="AB108" s="261">
        <v>0</v>
      </c>
      <c r="AC108" s="261">
        <v>24</v>
      </c>
      <c r="AZ108" s="261">
        <v>2</v>
      </c>
      <c r="BA108" s="261">
        <f>IF(AZ108=1,G108,0)</f>
        <v>0</v>
      </c>
      <c r="BB108" s="261">
        <f>IF(AZ108=2,G108,0)</f>
        <v>0</v>
      </c>
      <c r="BC108" s="261">
        <f>IF(AZ108=3,G108,0)</f>
        <v>0</v>
      </c>
      <c r="BD108" s="261">
        <f>IF(AZ108=4,G108,0)</f>
        <v>0</v>
      </c>
      <c r="BE108" s="261">
        <f>IF(AZ108=5,G108,0)</f>
        <v>0</v>
      </c>
      <c r="CA108" s="292">
        <v>12</v>
      </c>
      <c r="CB108" s="292">
        <v>0</v>
      </c>
    </row>
    <row r="109" spans="1:80" x14ac:dyDescent="0.2">
      <c r="A109" s="293">
        <v>76</v>
      </c>
      <c r="B109" s="294" t="s">
        <v>286</v>
      </c>
      <c r="C109" s="295" t="s">
        <v>287</v>
      </c>
      <c r="D109" s="296" t="s">
        <v>12</v>
      </c>
      <c r="E109" s="297"/>
      <c r="F109" s="297">
        <v>0</v>
      </c>
      <c r="G109" s="298">
        <f>E109*F109</f>
        <v>0</v>
      </c>
      <c r="H109" s="299">
        <v>0</v>
      </c>
      <c r="I109" s="300">
        <f>E109*H109</f>
        <v>0</v>
      </c>
      <c r="J109" s="299"/>
      <c r="K109" s="300">
        <f>E109*J109</f>
        <v>0</v>
      </c>
      <c r="O109" s="292">
        <v>2</v>
      </c>
      <c r="AA109" s="261">
        <v>7</v>
      </c>
      <c r="AB109" s="261">
        <v>1002</v>
      </c>
      <c r="AC109" s="261">
        <v>5</v>
      </c>
      <c r="AZ109" s="261">
        <v>2</v>
      </c>
      <c r="BA109" s="261">
        <f>IF(AZ109=1,G109,0)</f>
        <v>0</v>
      </c>
      <c r="BB109" s="261">
        <f>IF(AZ109=2,G109,0)</f>
        <v>0</v>
      </c>
      <c r="BC109" s="261">
        <f>IF(AZ109=3,G109,0)</f>
        <v>0</v>
      </c>
      <c r="BD109" s="261">
        <f>IF(AZ109=4,G109,0)</f>
        <v>0</v>
      </c>
      <c r="BE109" s="261">
        <f>IF(AZ109=5,G109,0)</f>
        <v>0</v>
      </c>
      <c r="CA109" s="292">
        <v>7</v>
      </c>
      <c r="CB109" s="292">
        <v>1002</v>
      </c>
    </row>
    <row r="110" spans="1:80" x14ac:dyDescent="0.2">
      <c r="A110" s="293">
        <v>77</v>
      </c>
      <c r="B110" s="294" t="s">
        <v>224</v>
      </c>
      <c r="C110" s="295" t="s">
        <v>225</v>
      </c>
      <c r="D110" s="296" t="s">
        <v>226</v>
      </c>
      <c r="E110" s="297">
        <v>0.30705549999999998</v>
      </c>
      <c r="F110" s="297">
        <v>0</v>
      </c>
      <c r="G110" s="298">
        <f>E110*F110</f>
        <v>0</v>
      </c>
      <c r="H110" s="299">
        <v>0</v>
      </c>
      <c r="I110" s="300">
        <f>E110*H110</f>
        <v>0</v>
      </c>
      <c r="J110" s="299"/>
      <c r="K110" s="300">
        <f>E110*J110</f>
        <v>0</v>
      </c>
      <c r="O110" s="292">
        <v>2</v>
      </c>
      <c r="AA110" s="261">
        <v>8</v>
      </c>
      <c r="AB110" s="261">
        <v>0</v>
      </c>
      <c r="AC110" s="261">
        <v>3</v>
      </c>
      <c r="AZ110" s="261">
        <v>2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8</v>
      </c>
      <c r="CB110" s="292">
        <v>0</v>
      </c>
    </row>
    <row r="111" spans="1:80" x14ac:dyDescent="0.2">
      <c r="A111" s="293">
        <v>78</v>
      </c>
      <c r="B111" s="294" t="s">
        <v>227</v>
      </c>
      <c r="C111" s="295" t="s">
        <v>228</v>
      </c>
      <c r="D111" s="296" t="s">
        <v>226</v>
      </c>
      <c r="E111" s="297">
        <v>0.30705549999999998</v>
      </c>
      <c r="F111" s="297">
        <v>0</v>
      </c>
      <c r="G111" s="298">
        <f>E111*F111</f>
        <v>0</v>
      </c>
      <c r="H111" s="299">
        <v>0</v>
      </c>
      <c r="I111" s="300">
        <f>E111*H111</f>
        <v>0</v>
      </c>
      <c r="J111" s="299"/>
      <c r="K111" s="300">
        <f>E111*J111</f>
        <v>0</v>
      </c>
      <c r="O111" s="292">
        <v>2</v>
      </c>
      <c r="AA111" s="261">
        <v>8</v>
      </c>
      <c r="AB111" s="261">
        <v>1</v>
      </c>
      <c r="AC111" s="261">
        <v>3</v>
      </c>
      <c r="AZ111" s="261">
        <v>2</v>
      </c>
      <c r="BA111" s="261">
        <f>IF(AZ111=1,G111,0)</f>
        <v>0</v>
      </c>
      <c r="BB111" s="261">
        <f>IF(AZ111=2,G111,0)</f>
        <v>0</v>
      </c>
      <c r="BC111" s="261">
        <f>IF(AZ111=3,G111,0)</f>
        <v>0</v>
      </c>
      <c r="BD111" s="261">
        <f>IF(AZ111=4,G111,0)</f>
        <v>0</v>
      </c>
      <c r="BE111" s="261">
        <f>IF(AZ111=5,G111,0)</f>
        <v>0</v>
      </c>
      <c r="CA111" s="292">
        <v>8</v>
      </c>
      <c r="CB111" s="292">
        <v>1</v>
      </c>
    </row>
    <row r="112" spans="1:80" x14ac:dyDescent="0.2">
      <c r="A112" s="293">
        <v>79</v>
      </c>
      <c r="B112" s="294" t="s">
        <v>229</v>
      </c>
      <c r="C112" s="295" t="s">
        <v>230</v>
      </c>
      <c r="D112" s="296" t="s">
        <v>226</v>
      </c>
      <c r="E112" s="297">
        <v>3.0705550000000001</v>
      </c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8</v>
      </c>
      <c r="AB112" s="261">
        <v>1</v>
      </c>
      <c r="AC112" s="261">
        <v>3</v>
      </c>
      <c r="AZ112" s="261">
        <v>2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8</v>
      </c>
      <c r="CB112" s="292">
        <v>1</v>
      </c>
    </row>
    <row r="113" spans="1:80" x14ac:dyDescent="0.2">
      <c r="A113" s="293">
        <v>80</v>
      </c>
      <c r="B113" s="294" t="s">
        <v>231</v>
      </c>
      <c r="C113" s="295" t="s">
        <v>232</v>
      </c>
      <c r="D113" s="296" t="s">
        <v>226</v>
      </c>
      <c r="E113" s="297">
        <v>0.30705549999999998</v>
      </c>
      <c r="F113" s="297">
        <v>0</v>
      </c>
      <c r="G113" s="298">
        <f>E113*F113</f>
        <v>0</v>
      </c>
      <c r="H113" s="299">
        <v>0</v>
      </c>
      <c r="I113" s="300">
        <f>E113*H113</f>
        <v>0</v>
      </c>
      <c r="J113" s="299"/>
      <c r="K113" s="300">
        <f>E113*J113</f>
        <v>0</v>
      </c>
      <c r="O113" s="292">
        <v>2</v>
      </c>
      <c r="AA113" s="261">
        <v>8</v>
      </c>
      <c r="AB113" s="261">
        <v>1</v>
      </c>
      <c r="AC113" s="261">
        <v>3</v>
      </c>
      <c r="AZ113" s="261">
        <v>2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8</v>
      </c>
      <c r="CB113" s="292">
        <v>1</v>
      </c>
    </row>
    <row r="114" spans="1:80" x14ac:dyDescent="0.2">
      <c r="A114" s="293">
        <v>81</v>
      </c>
      <c r="B114" s="294" t="s">
        <v>233</v>
      </c>
      <c r="C114" s="295" t="s">
        <v>234</v>
      </c>
      <c r="D114" s="296" t="s">
        <v>226</v>
      </c>
      <c r="E114" s="297">
        <v>0.9211665</v>
      </c>
      <c r="F114" s="297">
        <v>0</v>
      </c>
      <c r="G114" s="298">
        <f>E114*F114</f>
        <v>0</v>
      </c>
      <c r="H114" s="299">
        <v>0</v>
      </c>
      <c r="I114" s="300">
        <f>E114*H114</f>
        <v>0</v>
      </c>
      <c r="J114" s="299"/>
      <c r="K114" s="300">
        <f>E114*J114</f>
        <v>0</v>
      </c>
      <c r="O114" s="292">
        <v>2</v>
      </c>
      <c r="AA114" s="261">
        <v>8</v>
      </c>
      <c r="AB114" s="261">
        <v>1</v>
      </c>
      <c r="AC114" s="261">
        <v>3</v>
      </c>
      <c r="AZ114" s="261">
        <v>2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8</v>
      </c>
      <c r="CB114" s="292">
        <v>1</v>
      </c>
    </row>
    <row r="115" spans="1:80" x14ac:dyDescent="0.2">
      <c r="A115" s="302"/>
      <c r="B115" s="303" t="s">
        <v>101</v>
      </c>
      <c r="C115" s="304" t="s">
        <v>277</v>
      </c>
      <c r="D115" s="305"/>
      <c r="E115" s="306"/>
      <c r="F115" s="307"/>
      <c r="G115" s="308">
        <f>SUM(G99:G114)</f>
        <v>0</v>
      </c>
      <c r="H115" s="309"/>
      <c r="I115" s="310">
        <f>SUM(I99:I114)</f>
        <v>0.95730009999999999</v>
      </c>
      <c r="J115" s="309"/>
      <c r="K115" s="310">
        <f>SUM(K99:K114)</f>
        <v>-0.30705550000000004</v>
      </c>
      <c r="O115" s="292">
        <v>4</v>
      </c>
      <c r="BA115" s="311">
        <f>SUM(BA99:BA114)</f>
        <v>0</v>
      </c>
      <c r="BB115" s="311">
        <f>SUM(BB99:BB114)</f>
        <v>0</v>
      </c>
      <c r="BC115" s="311">
        <f>SUM(BC99:BC114)</f>
        <v>0</v>
      </c>
      <c r="BD115" s="311">
        <f>SUM(BD99:BD114)</f>
        <v>0</v>
      </c>
      <c r="BE115" s="311">
        <f>SUM(BE99:BE114)</f>
        <v>0</v>
      </c>
    </row>
    <row r="116" spans="1:80" x14ac:dyDescent="0.2">
      <c r="A116" s="282" t="s">
        <v>97</v>
      </c>
      <c r="B116" s="283" t="s">
        <v>307</v>
      </c>
      <c r="C116" s="284" t="s">
        <v>308</v>
      </c>
      <c r="D116" s="285"/>
      <c r="E116" s="286"/>
      <c r="F116" s="286"/>
      <c r="G116" s="287"/>
      <c r="H116" s="288"/>
      <c r="I116" s="289"/>
      <c r="J116" s="290"/>
      <c r="K116" s="291"/>
      <c r="O116" s="292">
        <v>1</v>
      </c>
    </row>
    <row r="117" spans="1:80" x14ac:dyDescent="0.2">
      <c r="A117" s="293">
        <v>82</v>
      </c>
      <c r="B117" s="294" t="s">
        <v>310</v>
      </c>
      <c r="C117" s="295" t="s">
        <v>311</v>
      </c>
      <c r="D117" s="296" t="s">
        <v>116</v>
      </c>
      <c r="E117" s="297">
        <v>0.9</v>
      </c>
      <c r="F117" s="297">
        <v>0</v>
      </c>
      <c r="G117" s="298">
        <f>E117*F117</f>
        <v>0</v>
      </c>
      <c r="H117" s="299">
        <v>3.1E-4</v>
      </c>
      <c r="I117" s="300">
        <f>E117*H117</f>
        <v>2.7900000000000001E-4</v>
      </c>
      <c r="J117" s="299">
        <v>0</v>
      </c>
      <c r="K117" s="300">
        <f>E117*J117</f>
        <v>0</v>
      </c>
      <c r="O117" s="292">
        <v>2</v>
      </c>
      <c r="AA117" s="261">
        <v>1</v>
      </c>
      <c r="AB117" s="261">
        <v>7</v>
      </c>
      <c r="AC117" s="261">
        <v>7</v>
      </c>
      <c r="AZ117" s="261">
        <v>2</v>
      </c>
      <c r="BA117" s="261">
        <f>IF(AZ117=1,G117,0)</f>
        <v>0</v>
      </c>
      <c r="BB117" s="261">
        <f>IF(AZ117=2,G117,0)</f>
        <v>0</v>
      </c>
      <c r="BC117" s="261">
        <f>IF(AZ117=3,G117,0)</f>
        <v>0</v>
      </c>
      <c r="BD117" s="261">
        <f>IF(AZ117=4,G117,0)</f>
        <v>0</v>
      </c>
      <c r="BE117" s="261">
        <f>IF(AZ117=5,G117,0)</f>
        <v>0</v>
      </c>
      <c r="CA117" s="292">
        <v>1</v>
      </c>
      <c r="CB117" s="292">
        <v>7</v>
      </c>
    </row>
    <row r="118" spans="1:80" x14ac:dyDescent="0.2">
      <c r="A118" s="302"/>
      <c r="B118" s="303" t="s">
        <v>101</v>
      </c>
      <c r="C118" s="304" t="s">
        <v>309</v>
      </c>
      <c r="D118" s="305"/>
      <c r="E118" s="306"/>
      <c r="F118" s="307"/>
      <c r="G118" s="308">
        <f>SUM(G116:G117)</f>
        <v>0</v>
      </c>
      <c r="H118" s="309"/>
      <c r="I118" s="310">
        <f>SUM(I116:I117)</f>
        <v>2.7900000000000001E-4</v>
      </c>
      <c r="J118" s="309"/>
      <c r="K118" s="310">
        <f>SUM(K116:K117)</f>
        <v>0</v>
      </c>
      <c r="O118" s="292">
        <v>4</v>
      </c>
      <c r="BA118" s="311">
        <f>SUM(BA116:BA117)</f>
        <v>0</v>
      </c>
      <c r="BB118" s="311">
        <f>SUM(BB116:BB117)</f>
        <v>0</v>
      </c>
      <c r="BC118" s="311">
        <f>SUM(BC116:BC117)</f>
        <v>0</v>
      </c>
      <c r="BD118" s="311">
        <f>SUM(BD116:BD117)</f>
        <v>0</v>
      </c>
      <c r="BE118" s="311">
        <f>SUM(BE116:BE117)</f>
        <v>0</v>
      </c>
    </row>
    <row r="119" spans="1:80" x14ac:dyDescent="0.2">
      <c r="E119" s="261"/>
    </row>
    <row r="120" spans="1:80" x14ac:dyDescent="0.2">
      <c r="E120" s="261"/>
    </row>
    <row r="121" spans="1:80" x14ac:dyDescent="0.2">
      <c r="E121" s="261"/>
    </row>
    <row r="122" spans="1:80" x14ac:dyDescent="0.2">
      <c r="E122" s="261"/>
    </row>
    <row r="123" spans="1:80" x14ac:dyDescent="0.2">
      <c r="E123" s="261"/>
    </row>
    <row r="124" spans="1:80" x14ac:dyDescent="0.2">
      <c r="E124" s="261"/>
    </row>
    <row r="125" spans="1:80" x14ac:dyDescent="0.2">
      <c r="E125" s="261"/>
    </row>
    <row r="126" spans="1:80" x14ac:dyDescent="0.2">
      <c r="E126" s="261"/>
    </row>
    <row r="127" spans="1:80" x14ac:dyDescent="0.2">
      <c r="E127" s="261"/>
    </row>
    <row r="128" spans="1:80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E140" s="261"/>
    </row>
    <row r="141" spans="1:7" x14ac:dyDescent="0.2">
      <c r="E141" s="261"/>
    </row>
    <row r="142" spans="1:7" x14ac:dyDescent="0.2">
      <c r="A142" s="301"/>
      <c r="B142" s="301"/>
      <c r="C142" s="301"/>
      <c r="D142" s="301"/>
      <c r="E142" s="301"/>
      <c r="F142" s="301"/>
      <c r="G142" s="301"/>
    </row>
    <row r="143" spans="1:7" x14ac:dyDescent="0.2">
      <c r="A143" s="301"/>
      <c r="B143" s="301"/>
      <c r="C143" s="301"/>
      <c r="D143" s="301"/>
      <c r="E143" s="301"/>
      <c r="F143" s="301"/>
      <c r="G143" s="301"/>
    </row>
    <row r="144" spans="1:7" x14ac:dyDescent="0.2">
      <c r="A144" s="301"/>
      <c r="B144" s="301"/>
      <c r="C144" s="301"/>
      <c r="D144" s="301"/>
      <c r="E144" s="301"/>
      <c r="F144" s="301"/>
      <c r="G144" s="301"/>
    </row>
    <row r="145" spans="1:7" x14ac:dyDescent="0.2">
      <c r="A145" s="301"/>
      <c r="B145" s="301"/>
      <c r="C145" s="301"/>
      <c r="D145" s="301"/>
      <c r="E145" s="301"/>
      <c r="F145" s="301"/>
      <c r="G145" s="301"/>
    </row>
    <row r="146" spans="1:7" x14ac:dyDescent="0.2">
      <c r="E146" s="261"/>
    </row>
    <row r="147" spans="1:7" x14ac:dyDescent="0.2">
      <c r="E147" s="261"/>
    </row>
    <row r="148" spans="1:7" x14ac:dyDescent="0.2">
      <c r="E148" s="261"/>
    </row>
    <row r="149" spans="1:7" x14ac:dyDescent="0.2">
      <c r="E149" s="261"/>
    </row>
    <row r="150" spans="1:7" x14ac:dyDescent="0.2">
      <c r="E150" s="261"/>
    </row>
    <row r="151" spans="1:7" x14ac:dyDescent="0.2">
      <c r="E151" s="261"/>
    </row>
    <row r="152" spans="1:7" x14ac:dyDescent="0.2">
      <c r="E152" s="261"/>
    </row>
    <row r="153" spans="1:7" x14ac:dyDescent="0.2">
      <c r="E153" s="261"/>
    </row>
    <row r="154" spans="1:7" x14ac:dyDescent="0.2">
      <c r="E154" s="261"/>
    </row>
    <row r="155" spans="1:7" x14ac:dyDescent="0.2">
      <c r="E155" s="261"/>
    </row>
    <row r="156" spans="1:7" x14ac:dyDescent="0.2">
      <c r="E156" s="261"/>
    </row>
    <row r="157" spans="1:7" x14ac:dyDescent="0.2">
      <c r="E157" s="261"/>
    </row>
    <row r="158" spans="1:7" x14ac:dyDescent="0.2">
      <c r="E158" s="261"/>
    </row>
    <row r="159" spans="1:7" x14ac:dyDescent="0.2">
      <c r="E159" s="261"/>
    </row>
    <row r="160" spans="1:7" x14ac:dyDescent="0.2">
      <c r="E160" s="261"/>
    </row>
    <row r="161" spans="5:5" x14ac:dyDescent="0.2">
      <c r="E161" s="261"/>
    </row>
    <row r="162" spans="5:5" x14ac:dyDescent="0.2">
      <c r="E162" s="261"/>
    </row>
    <row r="163" spans="5:5" x14ac:dyDescent="0.2">
      <c r="E163" s="261"/>
    </row>
    <row r="164" spans="5:5" x14ac:dyDescent="0.2">
      <c r="E164" s="261"/>
    </row>
    <row r="165" spans="5:5" x14ac:dyDescent="0.2">
      <c r="E165" s="261"/>
    </row>
    <row r="166" spans="5:5" x14ac:dyDescent="0.2">
      <c r="E166" s="261"/>
    </row>
    <row r="167" spans="5:5" x14ac:dyDescent="0.2">
      <c r="E167" s="261"/>
    </row>
    <row r="168" spans="5:5" x14ac:dyDescent="0.2">
      <c r="E168" s="261"/>
    </row>
    <row r="169" spans="5:5" x14ac:dyDescent="0.2">
      <c r="E169" s="261"/>
    </row>
    <row r="170" spans="5:5" x14ac:dyDescent="0.2">
      <c r="E170" s="261"/>
    </row>
    <row r="171" spans="5:5" x14ac:dyDescent="0.2">
      <c r="E171" s="261"/>
    </row>
    <row r="172" spans="5:5" x14ac:dyDescent="0.2">
      <c r="E172" s="261"/>
    </row>
    <row r="173" spans="5:5" x14ac:dyDescent="0.2">
      <c r="E173" s="261"/>
    </row>
    <row r="174" spans="5:5" x14ac:dyDescent="0.2">
      <c r="E174" s="261"/>
    </row>
    <row r="175" spans="5:5" x14ac:dyDescent="0.2">
      <c r="E175" s="261"/>
    </row>
    <row r="176" spans="5:5" x14ac:dyDescent="0.2">
      <c r="E176" s="261"/>
    </row>
    <row r="177" spans="1:7" x14ac:dyDescent="0.2">
      <c r="A177" s="312"/>
      <c r="B177" s="312"/>
    </row>
    <row r="178" spans="1:7" x14ac:dyDescent="0.2">
      <c r="A178" s="301"/>
      <c r="B178" s="301"/>
      <c r="C178" s="313"/>
      <c r="D178" s="313"/>
      <c r="E178" s="314"/>
      <c r="F178" s="313"/>
      <c r="G178" s="315"/>
    </row>
    <row r="179" spans="1:7" x14ac:dyDescent="0.2">
      <c r="A179" s="316"/>
      <c r="B179" s="316"/>
      <c r="C179" s="301"/>
      <c r="D179" s="301"/>
      <c r="E179" s="317"/>
      <c r="F179" s="301"/>
      <c r="G179" s="301"/>
    </row>
    <row r="180" spans="1:7" x14ac:dyDescent="0.2">
      <c r="A180" s="301"/>
      <c r="B180" s="301"/>
      <c r="C180" s="301"/>
      <c r="D180" s="301"/>
      <c r="E180" s="317"/>
      <c r="F180" s="301"/>
      <c r="G180" s="301"/>
    </row>
    <row r="181" spans="1:7" x14ac:dyDescent="0.2">
      <c r="A181" s="301"/>
      <c r="B181" s="301"/>
      <c r="C181" s="301"/>
      <c r="D181" s="301"/>
      <c r="E181" s="317"/>
      <c r="F181" s="301"/>
      <c r="G181" s="301"/>
    </row>
    <row r="182" spans="1:7" x14ac:dyDescent="0.2">
      <c r="A182" s="301"/>
      <c r="B182" s="301"/>
      <c r="C182" s="301"/>
      <c r="D182" s="301"/>
      <c r="E182" s="317"/>
      <c r="F182" s="301"/>
      <c r="G182" s="301"/>
    </row>
    <row r="183" spans="1:7" x14ac:dyDescent="0.2">
      <c r="A183" s="301"/>
      <c r="B183" s="301"/>
      <c r="C183" s="301"/>
      <c r="D183" s="301"/>
      <c r="E183" s="317"/>
      <c r="F183" s="301"/>
      <c r="G183" s="301"/>
    </row>
    <row r="184" spans="1:7" x14ac:dyDescent="0.2">
      <c r="A184" s="301"/>
      <c r="B184" s="301"/>
      <c r="C184" s="301"/>
      <c r="D184" s="301"/>
      <c r="E184" s="317"/>
      <c r="F184" s="301"/>
      <c r="G184" s="301"/>
    </row>
    <row r="185" spans="1:7" x14ac:dyDescent="0.2">
      <c r="A185" s="301"/>
      <c r="B185" s="301"/>
      <c r="C185" s="301"/>
      <c r="D185" s="301"/>
      <c r="E185" s="317"/>
      <c r="F185" s="301"/>
      <c r="G185" s="301"/>
    </row>
    <row r="186" spans="1:7" x14ac:dyDescent="0.2">
      <c r="A186" s="301"/>
      <c r="B186" s="301"/>
      <c r="C186" s="301"/>
      <c r="D186" s="301"/>
      <c r="E186" s="317"/>
      <c r="F186" s="301"/>
      <c r="G186" s="301"/>
    </row>
    <row r="187" spans="1:7" x14ac:dyDescent="0.2">
      <c r="A187" s="301"/>
      <c r="B187" s="301"/>
      <c r="C187" s="301"/>
      <c r="D187" s="301"/>
      <c r="E187" s="317"/>
      <c r="F187" s="301"/>
      <c r="G187" s="301"/>
    </row>
    <row r="188" spans="1:7" x14ac:dyDescent="0.2">
      <c r="A188" s="301"/>
      <c r="B188" s="301"/>
      <c r="C188" s="301"/>
      <c r="D188" s="301"/>
      <c r="E188" s="317"/>
      <c r="F188" s="301"/>
      <c r="G188" s="301"/>
    </row>
    <row r="189" spans="1:7" x14ac:dyDescent="0.2">
      <c r="A189" s="301"/>
      <c r="B189" s="301"/>
      <c r="C189" s="301"/>
      <c r="D189" s="301"/>
      <c r="E189" s="317"/>
      <c r="F189" s="301"/>
      <c r="G189" s="301"/>
    </row>
    <row r="190" spans="1:7" x14ac:dyDescent="0.2">
      <c r="A190" s="301"/>
      <c r="B190" s="301"/>
      <c r="C190" s="301"/>
      <c r="D190" s="301"/>
      <c r="E190" s="317"/>
      <c r="F190" s="301"/>
      <c r="G190" s="301"/>
    </row>
    <row r="191" spans="1:7" x14ac:dyDescent="0.2">
      <c r="A191" s="301"/>
      <c r="B191" s="301"/>
      <c r="C191" s="301"/>
      <c r="D191" s="301"/>
      <c r="E191" s="317"/>
      <c r="F191" s="301"/>
      <c r="G191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323</v>
      </c>
      <c r="D2" s="105" t="s">
        <v>324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602</v>
      </c>
      <c r="B5" s="118"/>
      <c r="C5" s="119" t="s">
        <v>603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'05 2 Rek'!E18</f>
        <v>0</v>
      </c>
      <c r="D15" s="160" t="str">
        <f>'05 2 Rek'!A23</f>
        <v>Ztížené výrobní podmínky</v>
      </c>
      <c r="E15" s="161"/>
      <c r="F15" s="162"/>
      <c r="G15" s="159">
        <f>'05 2 Rek'!I23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'05 2 Rek'!F18</f>
        <v>0</v>
      </c>
      <c r="D16" s="109" t="str">
        <f>'05 2 Rek'!A24</f>
        <v>Oborová přirážka</v>
      </c>
      <c r="E16" s="163"/>
      <c r="F16" s="164"/>
      <c r="G16" s="159">
        <f>'05 2 Rek'!I24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'05 2 Rek'!H18</f>
        <v>0</v>
      </c>
      <c r="D17" s="109" t="str">
        <f>'05 2 Rek'!A25</f>
        <v>Přesun stavebních kapacit</v>
      </c>
      <c r="E17" s="163"/>
      <c r="F17" s="164"/>
      <c r="G17" s="159">
        <f>'05 2 Rek'!I25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'05 2 Rek'!G18</f>
        <v>0</v>
      </c>
      <c r="D18" s="109" t="str">
        <f>'05 2 Rek'!A26</f>
        <v>Mimostaveništní doprava</v>
      </c>
      <c r="E18" s="163"/>
      <c r="F18" s="164"/>
      <c r="G18" s="159">
        <f>'05 2 Rek'!I26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'05 2 Rek'!A27</f>
        <v>Zařízení staveniště</v>
      </c>
      <c r="E19" s="163"/>
      <c r="F19" s="164"/>
      <c r="G19" s="159">
        <f>'05 2 Rek'!I27</f>
        <v>0</v>
      </c>
    </row>
    <row r="20" spans="1:7" ht="15.95" customHeight="1" x14ac:dyDescent="0.2">
      <c r="A20" s="167"/>
      <c r="B20" s="158"/>
      <c r="C20" s="159"/>
      <c r="D20" s="109" t="str">
        <f>'05 2 Rek'!A28</f>
        <v>Provoz investora</v>
      </c>
      <c r="E20" s="163"/>
      <c r="F20" s="164"/>
      <c r="G20" s="159">
        <f>'05 2 Rek'!I28</f>
        <v>0</v>
      </c>
    </row>
    <row r="21" spans="1:7" ht="15.95" customHeight="1" x14ac:dyDescent="0.2">
      <c r="A21" s="167" t="s">
        <v>29</v>
      </c>
      <c r="B21" s="158"/>
      <c r="C21" s="159">
        <f>'05 2 Rek'!I18</f>
        <v>0</v>
      </c>
      <c r="D21" s="109" t="str">
        <f>'05 2 Rek'!A29</f>
        <v>Kompletační činnost (IČD)</v>
      </c>
      <c r="E21" s="163"/>
      <c r="F21" s="164"/>
      <c r="G21" s="159">
        <f>'05 2 Rek'!I29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'05 2 Rek'!H31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/>
  <dimension ref="A1:BE82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323</v>
      </c>
      <c r="I1" s="212"/>
    </row>
    <row r="2" spans="1:9" ht="13.5" thickBot="1" x14ac:dyDescent="0.25">
      <c r="A2" s="213" t="s">
        <v>76</v>
      </c>
      <c r="B2" s="214"/>
      <c r="C2" s="215" t="s">
        <v>604</v>
      </c>
      <c r="D2" s="216"/>
      <c r="E2" s="217"/>
      <c r="F2" s="216"/>
      <c r="G2" s="218" t="s">
        <v>324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'05 2 Pol'!B7</f>
        <v>62</v>
      </c>
      <c r="B7" s="70" t="str">
        <f>'05 2 Pol'!C7</f>
        <v>Úpravy povrchů vnější</v>
      </c>
      <c r="D7" s="230"/>
      <c r="E7" s="319">
        <f>'05 2 Pol'!BA10</f>
        <v>0</v>
      </c>
      <c r="F7" s="320">
        <f>'05 2 Pol'!BB10</f>
        <v>0</v>
      </c>
      <c r="G7" s="320">
        <f>'05 2 Pol'!BC10</f>
        <v>0</v>
      </c>
      <c r="H7" s="320">
        <f>'05 2 Pol'!BD10</f>
        <v>0</v>
      </c>
      <c r="I7" s="321">
        <f>'05 2 Pol'!BE10</f>
        <v>0</v>
      </c>
    </row>
    <row r="8" spans="1:9" s="137" customFormat="1" x14ac:dyDescent="0.2">
      <c r="A8" s="318" t="str">
        <f>'05 2 Pol'!B11</f>
        <v>9</v>
      </c>
      <c r="B8" s="70" t="str">
        <f>'05 2 Pol'!C11</f>
        <v>Ostatní konstrukce, bourání</v>
      </c>
      <c r="D8" s="230"/>
      <c r="E8" s="319">
        <f>'05 2 Pol'!BA22</f>
        <v>0</v>
      </c>
      <c r="F8" s="320">
        <f>'05 2 Pol'!BB22</f>
        <v>0</v>
      </c>
      <c r="G8" s="320">
        <f>'05 2 Pol'!BC22</f>
        <v>0</v>
      </c>
      <c r="H8" s="320">
        <f>'05 2 Pol'!BD22</f>
        <v>0</v>
      </c>
      <c r="I8" s="321">
        <f>'05 2 Pol'!BE22</f>
        <v>0</v>
      </c>
    </row>
    <row r="9" spans="1:9" s="137" customFormat="1" x14ac:dyDescent="0.2">
      <c r="A9" s="318" t="str">
        <f>'05 2 Pol'!B23</f>
        <v>95</v>
      </c>
      <c r="B9" s="70" t="str">
        <f>'05 2 Pol'!C23</f>
        <v>Dokončovací konstrukce na pozemních stavbách</v>
      </c>
      <c r="D9" s="230"/>
      <c r="E9" s="319">
        <f>'05 2 Pol'!BA27</f>
        <v>0</v>
      </c>
      <c r="F9" s="320">
        <f>'05 2 Pol'!BB27</f>
        <v>0</v>
      </c>
      <c r="G9" s="320">
        <f>'05 2 Pol'!BC27</f>
        <v>0</v>
      </c>
      <c r="H9" s="320">
        <f>'05 2 Pol'!BD27</f>
        <v>0</v>
      </c>
      <c r="I9" s="321">
        <f>'05 2 Pol'!BE27</f>
        <v>0</v>
      </c>
    </row>
    <row r="10" spans="1:9" s="137" customFormat="1" x14ac:dyDescent="0.2">
      <c r="A10" s="318" t="str">
        <f>'05 2 Pol'!B28</f>
        <v>99</v>
      </c>
      <c r="B10" s="70" t="str">
        <f>'05 2 Pol'!C28</f>
        <v>Staveništní přesun hmot</v>
      </c>
      <c r="D10" s="230"/>
      <c r="E10" s="319">
        <f>'05 2 Pol'!BA30</f>
        <v>0</v>
      </c>
      <c r="F10" s="320">
        <f>'05 2 Pol'!BB30</f>
        <v>0</v>
      </c>
      <c r="G10" s="320">
        <f>'05 2 Pol'!BC30</f>
        <v>0</v>
      </c>
      <c r="H10" s="320">
        <f>'05 2 Pol'!BD30</f>
        <v>0</v>
      </c>
      <c r="I10" s="321">
        <f>'05 2 Pol'!BE30</f>
        <v>0</v>
      </c>
    </row>
    <row r="11" spans="1:9" s="137" customFormat="1" x14ac:dyDescent="0.2">
      <c r="A11" s="318" t="str">
        <f>'05 2 Pol'!B31</f>
        <v>712</v>
      </c>
      <c r="B11" s="70" t="str">
        <f>'05 2 Pol'!C31</f>
        <v>Živičné krytiny</v>
      </c>
      <c r="D11" s="230"/>
      <c r="E11" s="319">
        <f>'05 2 Pol'!BA48</f>
        <v>0</v>
      </c>
      <c r="F11" s="320">
        <f>'05 2 Pol'!BB48</f>
        <v>0</v>
      </c>
      <c r="G11" s="320">
        <f>'05 2 Pol'!BC48</f>
        <v>0</v>
      </c>
      <c r="H11" s="320">
        <f>'05 2 Pol'!BD48</f>
        <v>0</v>
      </c>
      <c r="I11" s="321">
        <f>'05 2 Pol'!BE48</f>
        <v>0</v>
      </c>
    </row>
    <row r="12" spans="1:9" s="137" customFormat="1" x14ac:dyDescent="0.2">
      <c r="A12" s="318" t="str">
        <f>'05 2 Pol'!B49</f>
        <v>713</v>
      </c>
      <c r="B12" s="70" t="str">
        <f>'05 2 Pol'!C49</f>
        <v>Izolace tepelné</v>
      </c>
      <c r="D12" s="230"/>
      <c r="E12" s="319">
        <f>'05 2 Pol'!BA61</f>
        <v>0</v>
      </c>
      <c r="F12" s="320">
        <f>'05 2 Pol'!BB61</f>
        <v>0</v>
      </c>
      <c r="G12" s="320">
        <f>'05 2 Pol'!BC61</f>
        <v>0</v>
      </c>
      <c r="H12" s="320">
        <f>'05 2 Pol'!BD61</f>
        <v>0</v>
      </c>
      <c r="I12" s="321">
        <f>'05 2 Pol'!BE61</f>
        <v>0</v>
      </c>
    </row>
    <row r="13" spans="1:9" s="137" customFormat="1" x14ac:dyDescent="0.2">
      <c r="A13" s="318" t="str">
        <f>'05 2 Pol'!B62</f>
        <v>720</v>
      </c>
      <c r="B13" s="70" t="str">
        <f>'05 2 Pol'!C62</f>
        <v>Zdravotechnická instalace</v>
      </c>
      <c r="D13" s="230"/>
      <c r="E13" s="319">
        <f>'05 2 Pol'!BA74</f>
        <v>0</v>
      </c>
      <c r="F13" s="320">
        <f>'05 2 Pol'!BB74</f>
        <v>0</v>
      </c>
      <c r="G13" s="320">
        <f>'05 2 Pol'!BC74</f>
        <v>0</v>
      </c>
      <c r="H13" s="320">
        <f>'05 2 Pol'!BD74</f>
        <v>0</v>
      </c>
      <c r="I13" s="321">
        <f>'05 2 Pol'!BE74</f>
        <v>0</v>
      </c>
    </row>
    <row r="14" spans="1:9" s="137" customFormat="1" x14ac:dyDescent="0.2">
      <c r="A14" s="318" t="str">
        <f>'05 2 Pol'!B75</f>
        <v>762</v>
      </c>
      <c r="B14" s="70" t="str">
        <f>'05 2 Pol'!C75</f>
        <v>Konstrukce tesařské</v>
      </c>
      <c r="D14" s="230"/>
      <c r="E14" s="319">
        <f>'05 2 Pol'!BA86</f>
        <v>0</v>
      </c>
      <c r="F14" s="320">
        <f>'05 2 Pol'!BB86</f>
        <v>0</v>
      </c>
      <c r="G14" s="320">
        <f>'05 2 Pol'!BC86</f>
        <v>0</v>
      </c>
      <c r="H14" s="320">
        <f>'05 2 Pol'!BD86</f>
        <v>0</v>
      </c>
      <c r="I14" s="321">
        <f>'05 2 Pol'!BE86</f>
        <v>0</v>
      </c>
    </row>
    <row r="15" spans="1:9" s="137" customFormat="1" x14ac:dyDescent="0.2">
      <c r="A15" s="318" t="str">
        <f>'05 2 Pol'!B87</f>
        <v>764</v>
      </c>
      <c r="B15" s="70" t="str">
        <f>'05 2 Pol'!C87</f>
        <v>Konstrukce klempířské</v>
      </c>
      <c r="D15" s="230"/>
      <c r="E15" s="319">
        <f>'05 2 Pol'!BA102</f>
        <v>0</v>
      </c>
      <c r="F15" s="320">
        <f>'05 2 Pol'!BB102</f>
        <v>0</v>
      </c>
      <c r="G15" s="320">
        <f>'05 2 Pol'!BC102</f>
        <v>0</v>
      </c>
      <c r="H15" s="320">
        <f>'05 2 Pol'!BD102</f>
        <v>0</v>
      </c>
      <c r="I15" s="321">
        <f>'05 2 Pol'!BE102</f>
        <v>0</v>
      </c>
    </row>
    <row r="16" spans="1:9" s="137" customFormat="1" x14ac:dyDescent="0.2">
      <c r="A16" s="318" t="str">
        <f>'05 2 Pol'!B103</f>
        <v>767</v>
      </c>
      <c r="B16" s="70" t="str">
        <f>'05 2 Pol'!C103</f>
        <v>Konstrukce zámečnické</v>
      </c>
      <c r="D16" s="230"/>
      <c r="E16" s="319">
        <f>'05 2 Pol'!BA113</f>
        <v>0</v>
      </c>
      <c r="F16" s="320">
        <f>'05 2 Pol'!BB113</f>
        <v>0</v>
      </c>
      <c r="G16" s="320">
        <f>'05 2 Pol'!BC113</f>
        <v>0</v>
      </c>
      <c r="H16" s="320">
        <f>'05 2 Pol'!BD113</f>
        <v>0</v>
      </c>
      <c r="I16" s="321">
        <f>'05 2 Pol'!BE113</f>
        <v>0</v>
      </c>
    </row>
    <row r="17" spans="1:57" s="137" customFormat="1" ht="13.5" thickBot="1" x14ac:dyDescent="0.25">
      <c r="A17" s="318" t="str">
        <f>'05 2 Pol'!B114</f>
        <v>M24</v>
      </c>
      <c r="B17" s="70" t="str">
        <f>'05 2 Pol'!C114</f>
        <v>Montáže vzduchotechnických zařízení</v>
      </c>
      <c r="D17" s="230"/>
      <c r="E17" s="319">
        <f>'05 2 Pol'!BA116</f>
        <v>0</v>
      </c>
      <c r="F17" s="320">
        <f>'05 2 Pol'!BB116</f>
        <v>0</v>
      </c>
      <c r="G17" s="320">
        <f>'05 2 Pol'!BC116</f>
        <v>0</v>
      </c>
      <c r="H17" s="320">
        <f>'05 2 Pol'!BD116</f>
        <v>0</v>
      </c>
      <c r="I17" s="321">
        <f>'05 2 Pol'!BE116</f>
        <v>0</v>
      </c>
    </row>
    <row r="18" spans="1:57" s="14" customFormat="1" ht="13.5" thickBot="1" x14ac:dyDescent="0.25">
      <c r="A18" s="231"/>
      <c r="B18" s="232" t="s">
        <v>79</v>
      </c>
      <c r="C18" s="232"/>
      <c r="D18" s="233"/>
      <c r="E18" s="234">
        <f>SUM(E7:E17)</f>
        <v>0</v>
      </c>
      <c r="F18" s="235">
        <f>SUM(F7:F17)</f>
        <v>0</v>
      </c>
      <c r="G18" s="235">
        <f>SUM(G7:G17)</f>
        <v>0</v>
      </c>
      <c r="H18" s="235">
        <f>SUM(H7:H17)</f>
        <v>0</v>
      </c>
      <c r="I18" s="236">
        <f>SUM(I7:I17)</f>
        <v>0</v>
      </c>
    </row>
    <row r="19" spans="1:57" x14ac:dyDescent="0.2">
      <c r="A19" s="137"/>
      <c r="B19" s="137"/>
      <c r="C19" s="137"/>
      <c r="D19" s="137"/>
      <c r="E19" s="137"/>
      <c r="F19" s="137"/>
      <c r="G19" s="137"/>
      <c r="H19" s="137"/>
      <c r="I19" s="137"/>
    </row>
    <row r="20" spans="1:57" ht="19.5" customHeight="1" x14ac:dyDescent="0.25">
      <c r="A20" s="222" t="s">
        <v>80</v>
      </c>
      <c r="B20" s="222"/>
      <c r="C20" s="222"/>
      <c r="D20" s="222"/>
      <c r="E20" s="222"/>
      <c r="F20" s="222"/>
      <c r="G20" s="237"/>
      <c r="H20" s="222"/>
      <c r="I20" s="222"/>
      <c r="BA20" s="143"/>
      <c r="BB20" s="143"/>
      <c r="BC20" s="143"/>
      <c r="BD20" s="143"/>
      <c r="BE20" s="143"/>
    </row>
    <row r="21" spans="1:57" ht="13.5" thickBot="1" x14ac:dyDescent="0.25"/>
    <row r="22" spans="1:57" x14ac:dyDescent="0.2">
      <c r="A22" s="175" t="s">
        <v>81</v>
      </c>
      <c r="B22" s="176"/>
      <c r="C22" s="176"/>
      <c r="D22" s="238"/>
      <c r="E22" s="239" t="s">
        <v>82</v>
      </c>
      <c r="F22" s="240" t="s">
        <v>12</v>
      </c>
      <c r="G22" s="241" t="s">
        <v>83</v>
      </c>
      <c r="H22" s="242"/>
      <c r="I22" s="243" t="s">
        <v>82</v>
      </c>
    </row>
    <row r="23" spans="1:57" x14ac:dyDescent="0.2">
      <c r="A23" s="167" t="s">
        <v>312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313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314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315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0</v>
      </c>
    </row>
    <row r="27" spans="1:57" x14ac:dyDescent="0.2">
      <c r="A27" s="167" t="s">
        <v>316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317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1</v>
      </c>
    </row>
    <row r="29" spans="1:57" x14ac:dyDescent="0.2">
      <c r="A29" s="167" t="s">
        <v>318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x14ac:dyDescent="0.2">
      <c r="A30" s="167" t="s">
        <v>319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2</v>
      </c>
    </row>
    <row r="31" spans="1:57" ht="13.5" thickBot="1" x14ac:dyDescent="0.25">
      <c r="A31" s="250"/>
      <c r="B31" s="251" t="s">
        <v>84</v>
      </c>
      <c r="C31" s="252"/>
      <c r="D31" s="253"/>
      <c r="E31" s="254"/>
      <c r="F31" s="255"/>
      <c r="G31" s="255"/>
      <c r="H31" s="256">
        <f>SUM(I23:I30)</f>
        <v>0</v>
      </c>
      <c r="I31" s="257"/>
    </row>
    <row r="33" spans="2:9" x14ac:dyDescent="0.2">
      <c r="B33" s="14"/>
      <c r="F33" s="258"/>
      <c r="G33" s="259"/>
      <c r="H33" s="259"/>
      <c r="I33" s="54"/>
    </row>
    <row r="34" spans="2:9" x14ac:dyDescent="0.2">
      <c r="F34" s="258"/>
      <c r="G34" s="259"/>
      <c r="H34" s="259"/>
      <c r="I34" s="54"/>
    </row>
    <row r="35" spans="2:9" x14ac:dyDescent="0.2">
      <c r="F35" s="258"/>
      <c r="G35" s="259"/>
      <c r="H35" s="259"/>
      <c r="I35" s="54"/>
    </row>
    <row r="36" spans="2:9" x14ac:dyDescent="0.2">
      <c r="F36" s="258"/>
      <c r="G36" s="259"/>
      <c r="H36" s="259"/>
      <c r="I36" s="54"/>
    </row>
    <row r="37" spans="2:9" x14ac:dyDescent="0.2">
      <c r="F37" s="258"/>
      <c r="G37" s="259"/>
      <c r="H37" s="259"/>
      <c r="I37" s="54"/>
    </row>
    <row r="38" spans="2:9" x14ac:dyDescent="0.2">
      <c r="F38" s="258"/>
      <c r="G38" s="259"/>
      <c r="H38" s="259"/>
      <c r="I38" s="54"/>
    </row>
    <row r="39" spans="2:9" x14ac:dyDescent="0.2">
      <c r="F39" s="258"/>
      <c r="G39" s="259"/>
      <c r="H39" s="259"/>
      <c r="I39" s="54"/>
    </row>
    <row r="40" spans="2:9" x14ac:dyDescent="0.2">
      <c r="F40" s="258"/>
      <c r="G40" s="259"/>
      <c r="H40" s="259"/>
      <c r="I40" s="54"/>
    </row>
    <row r="41" spans="2:9" x14ac:dyDescent="0.2">
      <c r="F41" s="258"/>
      <c r="G41" s="259"/>
      <c r="H41" s="259"/>
      <c r="I41" s="54"/>
    </row>
    <row r="42" spans="2:9" x14ac:dyDescent="0.2">
      <c r="F42" s="258"/>
      <c r="G42" s="259"/>
      <c r="H42" s="259"/>
      <c r="I42" s="54"/>
    </row>
    <row r="43" spans="2:9" x14ac:dyDescent="0.2">
      <c r="F43" s="258"/>
      <c r="G43" s="259"/>
      <c r="H43" s="259"/>
      <c r="I43" s="54"/>
    </row>
    <row r="44" spans="2:9" x14ac:dyDescent="0.2">
      <c r="F44" s="258"/>
      <c r="G44" s="259"/>
      <c r="H44" s="259"/>
      <c r="I44" s="54"/>
    </row>
    <row r="45" spans="2:9" x14ac:dyDescent="0.2">
      <c r="F45" s="258"/>
      <c r="G45" s="259"/>
      <c r="H45" s="259"/>
      <c r="I45" s="54"/>
    </row>
    <row r="46" spans="2:9" x14ac:dyDescent="0.2">
      <c r="F46" s="258"/>
      <c r="G46" s="259"/>
      <c r="H46" s="259"/>
      <c r="I46" s="54"/>
    </row>
    <row r="47" spans="2:9" x14ac:dyDescent="0.2">
      <c r="F47" s="258"/>
      <c r="G47" s="259"/>
      <c r="H47" s="259"/>
      <c r="I47" s="54"/>
    </row>
    <row r="48" spans="2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</sheetData>
  <mergeCells count="4">
    <mergeCell ref="A1:B1"/>
    <mergeCell ref="A2:B2"/>
    <mergeCell ref="G2:I2"/>
    <mergeCell ref="H31:I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CB189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'05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604</v>
      </c>
      <c r="D4" s="270"/>
      <c r="E4" s="271" t="str">
        <f>'05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126</v>
      </c>
      <c r="C7" s="284" t="s">
        <v>127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325</v>
      </c>
      <c r="C8" s="295" t="s">
        <v>326</v>
      </c>
      <c r="D8" s="296" t="s">
        <v>116</v>
      </c>
      <c r="E8" s="297">
        <v>5.1449999999999996</v>
      </c>
      <c r="F8" s="297">
        <v>0</v>
      </c>
      <c r="G8" s="298">
        <f>E8*F8</f>
        <v>0</v>
      </c>
      <c r="H8" s="299">
        <v>4.6059999999999997E-2</v>
      </c>
      <c r="I8" s="300">
        <f>E8*H8</f>
        <v>0.23697869999999996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ht="22.5" x14ac:dyDescent="0.2">
      <c r="A9" s="293">
        <v>2</v>
      </c>
      <c r="B9" s="294" t="s">
        <v>327</v>
      </c>
      <c r="C9" s="295" t="s">
        <v>328</v>
      </c>
      <c r="D9" s="296" t="s">
        <v>116</v>
      </c>
      <c r="E9" s="297">
        <v>5.1449999999999996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/>
      <c r="K9" s="300">
        <f>E9*J9</f>
        <v>0</v>
      </c>
      <c r="O9" s="292">
        <v>2</v>
      </c>
      <c r="AA9" s="261">
        <v>12</v>
      </c>
      <c r="AB9" s="261">
        <v>0</v>
      </c>
      <c r="AC9" s="261">
        <v>17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12</v>
      </c>
      <c r="CB9" s="292">
        <v>0</v>
      </c>
    </row>
    <row r="10" spans="1:80" x14ac:dyDescent="0.2">
      <c r="A10" s="302"/>
      <c r="B10" s="303" t="s">
        <v>101</v>
      </c>
      <c r="C10" s="304" t="s">
        <v>128</v>
      </c>
      <c r="D10" s="305"/>
      <c r="E10" s="306"/>
      <c r="F10" s="307"/>
      <c r="G10" s="308">
        <f>SUM(G7:G9)</f>
        <v>0</v>
      </c>
      <c r="H10" s="309"/>
      <c r="I10" s="310">
        <f>SUM(I7:I9)</f>
        <v>0.23697869999999996</v>
      </c>
      <c r="J10" s="309"/>
      <c r="K10" s="310">
        <f>SUM(K7:K9)</f>
        <v>0</v>
      </c>
      <c r="O10" s="292">
        <v>4</v>
      </c>
      <c r="BA10" s="311">
        <f>SUM(BA7:BA9)</f>
        <v>0</v>
      </c>
      <c r="BB10" s="311">
        <f>SUM(BB7:BB9)</f>
        <v>0</v>
      </c>
      <c r="BC10" s="311">
        <f>SUM(BC7:BC9)</f>
        <v>0</v>
      </c>
      <c r="BD10" s="311">
        <f>SUM(BD7:BD9)</f>
        <v>0</v>
      </c>
      <c r="BE10" s="311">
        <f>SUM(BE7:BE9)</f>
        <v>0</v>
      </c>
    </row>
    <row r="11" spans="1:80" x14ac:dyDescent="0.2">
      <c r="A11" s="282" t="s">
        <v>97</v>
      </c>
      <c r="B11" s="283" t="s">
        <v>200</v>
      </c>
      <c r="C11" s="284" t="s">
        <v>201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x14ac:dyDescent="0.2">
      <c r="A12" s="293">
        <v>3</v>
      </c>
      <c r="B12" s="294" t="s">
        <v>329</v>
      </c>
      <c r="C12" s="295" t="s">
        <v>330</v>
      </c>
      <c r="D12" s="296" t="s">
        <v>212</v>
      </c>
      <c r="E12" s="297">
        <v>8</v>
      </c>
      <c r="F12" s="297">
        <v>0</v>
      </c>
      <c r="G12" s="298">
        <f>E12*F12</f>
        <v>0</v>
      </c>
      <c r="H12" s="299">
        <v>1.17E-2</v>
      </c>
      <c r="I12" s="300">
        <f>E12*H12</f>
        <v>9.3600000000000003E-2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1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1</v>
      </c>
    </row>
    <row r="13" spans="1:80" x14ac:dyDescent="0.2">
      <c r="A13" s="293">
        <v>4</v>
      </c>
      <c r="B13" s="294" t="s">
        <v>331</v>
      </c>
      <c r="C13" s="295" t="s">
        <v>332</v>
      </c>
      <c r="D13" s="296" t="s">
        <v>212</v>
      </c>
      <c r="E13" s="297">
        <v>8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74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ht="22.5" x14ac:dyDescent="0.2">
      <c r="A14" s="293">
        <v>5</v>
      </c>
      <c r="B14" s="294" t="s">
        <v>333</v>
      </c>
      <c r="C14" s="295" t="s">
        <v>334</v>
      </c>
      <c r="D14" s="296" t="s">
        <v>212</v>
      </c>
      <c r="E14" s="297">
        <v>4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3</v>
      </c>
      <c r="AB14" s="261">
        <v>1</v>
      </c>
      <c r="AC14" s="261" t="s">
        <v>333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3</v>
      </c>
      <c r="CB14" s="292">
        <v>1</v>
      </c>
    </row>
    <row r="15" spans="1:80" ht="22.5" x14ac:dyDescent="0.2">
      <c r="A15" s="293">
        <v>6</v>
      </c>
      <c r="B15" s="294" t="s">
        <v>337</v>
      </c>
      <c r="C15" s="295" t="s">
        <v>338</v>
      </c>
      <c r="D15" s="296" t="s">
        <v>212</v>
      </c>
      <c r="E15" s="297">
        <v>4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/>
      <c r="K15" s="300">
        <f>E15*J15</f>
        <v>0</v>
      </c>
      <c r="O15" s="292">
        <v>2</v>
      </c>
      <c r="AA15" s="261">
        <v>3</v>
      </c>
      <c r="AB15" s="261">
        <v>1</v>
      </c>
      <c r="AC15" s="261" t="s">
        <v>337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3</v>
      </c>
      <c r="CB15" s="292">
        <v>1</v>
      </c>
    </row>
    <row r="16" spans="1:80" x14ac:dyDescent="0.2">
      <c r="A16" s="293">
        <v>7</v>
      </c>
      <c r="B16" s="294" t="s">
        <v>224</v>
      </c>
      <c r="C16" s="295" t="s">
        <v>225</v>
      </c>
      <c r="D16" s="296" t="s">
        <v>226</v>
      </c>
      <c r="E16" s="297">
        <v>8.0000000000000002E-3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/>
      <c r="K16" s="300">
        <f>E16*J16</f>
        <v>0</v>
      </c>
      <c r="O16" s="292">
        <v>2</v>
      </c>
      <c r="AA16" s="261">
        <v>8</v>
      </c>
      <c r="AB16" s="261">
        <v>0</v>
      </c>
      <c r="AC16" s="261">
        <v>3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8</v>
      </c>
      <c r="CB16" s="292">
        <v>0</v>
      </c>
    </row>
    <row r="17" spans="1:80" x14ac:dyDescent="0.2">
      <c r="A17" s="293">
        <v>8</v>
      </c>
      <c r="B17" s="294" t="s">
        <v>227</v>
      </c>
      <c r="C17" s="295" t="s">
        <v>228</v>
      </c>
      <c r="D17" s="296" t="s">
        <v>226</v>
      </c>
      <c r="E17" s="297">
        <v>8.0000000000000002E-3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/>
      <c r="K17" s="300">
        <f>E17*J17</f>
        <v>0</v>
      </c>
      <c r="O17" s="292">
        <v>2</v>
      </c>
      <c r="AA17" s="261">
        <v>8</v>
      </c>
      <c r="AB17" s="261">
        <v>1</v>
      </c>
      <c r="AC17" s="261">
        <v>3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8</v>
      </c>
      <c r="CB17" s="292">
        <v>1</v>
      </c>
    </row>
    <row r="18" spans="1:80" x14ac:dyDescent="0.2">
      <c r="A18" s="293">
        <v>9</v>
      </c>
      <c r="B18" s="294" t="s">
        <v>229</v>
      </c>
      <c r="C18" s="295" t="s">
        <v>230</v>
      </c>
      <c r="D18" s="296" t="s">
        <v>226</v>
      </c>
      <c r="E18" s="297">
        <v>0.08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8</v>
      </c>
      <c r="AB18" s="261">
        <v>1</v>
      </c>
      <c r="AC18" s="261">
        <v>3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8</v>
      </c>
      <c r="CB18" s="292">
        <v>1</v>
      </c>
    </row>
    <row r="19" spans="1:80" x14ac:dyDescent="0.2">
      <c r="A19" s="293">
        <v>10</v>
      </c>
      <c r="B19" s="294" t="s">
        <v>231</v>
      </c>
      <c r="C19" s="295" t="s">
        <v>232</v>
      </c>
      <c r="D19" s="296" t="s">
        <v>226</v>
      </c>
      <c r="E19" s="297">
        <v>8.0000000000000002E-3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8</v>
      </c>
      <c r="AB19" s="261">
        <v>1</v>
      </c>
      <c r="AC19" s="261">
        <v>3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8</v>
      </c>
      <c r="CB19" s="292">
        <v>1</v>
      </c>
    </row>
    <row r="20" spans="1:80" x14ac:dyDescent="0.2">
      <c r="A20" s="293">
        <v>11</v>
      </c>
      <c r="B20" s="294" t="s">
        <v>233</v>
      </c>
      <c r="C20" s="295" t="s">
        <v>234</v>
      </c>
      <c r="D20" s="296" t="s">
        <v>226</v>
      </c>
      <c r="E20" s="297">
        <v>2.4E-2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8</v>
      </c>
      <c r="AB20" s="261">
        <v>1</v>
      </c>
      <c r="AC20" s="261">
        <v>3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8</v>
      </c>
      <c r="CB20" s="292">
        <v>1</v>
      </c>
    </row>
    <row r="21" spans="1:80" x14ac:dyDescent="0.2">
      <c r="A21" s="293">
        <v>12</v>
      </c>
      <c r="B21" s="294" t="s">
        <v>235</v>
      </c>
      <c r="C21" s="295" t="s">
        <v>236</v>
      </c>
      <c r="D21" s="296" t="s">
        <v>226</v>
      </c>
      <c r="E21" s="297">
        <v>8.0000000000000002E-3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/>
      <c r="K21" s="300">
        <f>E21*J21</f>
        <v>0</v>
      </c>
      <c r="O21" s="292">
        <v>2</v>
      </c>
      <c r="AA21" s="261">
        <v>8</v>
      </c>
      <c r="AB21" s="261">
        <v>0</v>
      </c>
      <c r="AC21" s="261">
        <v>3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8</v>
      </c>
      <c r="CB21" s="292">
        <v>0</v>
      </c>
    </row>
    <row r="22" spans="1:80" x14ac:dyDescent="0.2">
      <c r="A22" s="302"/>
      <c r="B22" s="303" t="s">
        <v>101</v>
      </c>
      <c r="C22" s="304" t="s">
        <v>202</v>
      </c>
      <c r="D22" s="305"/>
      <c r="E22" s="306"/>
      <c r="F22" s="307"/>
      <c r="G22" s="308">
        <f>SUM(G11:G21)</f>
        <v>0</v>
      </c>
      <c r="H22" s="309"/>
      <c r="I22" s="310">
        <f>SUM(I11:I21)</f>
        <v>9.3600000000000003E-2</v>
      </c>
      <c r="J22" s="309"/>
      <c r="K22" s="310">
        <f>SUM(K11:K21)</f>
        <v>0</v>
      </c>
      <c r="O22" s="292">
        <v>4</v>
      </c>
      <c r="BA22" s="311">
        <f>SUM(BA11:BA21)</f>
        <v>0</v>
      </c>
      <c r="BB22" s="311">
        <f>SUM(BB11:BB21)</f>
        <v>0</v>
      </c>
      <c r="BC22" s="311">
        <f>SUM(BC11:BC21)</f>
        <v>0</v>
      </c>
      <c r="BD22" s="311">
        <f>SUM(BD11:BD21)</f>
        <v>0</v>
      </c>
      <c r="BE22" s="311">
        <f>SUM(BE11:BE21)</f>
        <v>0</v>
      </c>
    </row>
    <row r="23" spans="1:80" x14ac:dyDescent="0.2">
      <c r="A23" s="282" t="s">
        <v>97</v>
      </c>
      <c r="B23" s="283" t="s">
        <v>254</v>
      </c>
      <c r="C23" s="284" t="s">
        <v>255</v>
      </c>
      <c r="D23" s="285"/>
      <c r="E23" s="286"/>
      <c r="F23" s="286"/>
      <c r="G23" s="287"/>
      <c r="H23" s="288"/>
      <c r="I23" s="289"/>
      <c r="J23" s="290"/>
      <c r="K23" s="291"/>
      <c r="O23" s="292">
        <v>1</v>
      </c>
    </row>
    <row r="24" spans="1:80" x14ac:dyDescent="0.2">
      <c r="A24" s="293">
        <v>13</v>
      </c>
      <c r="B24" s="294" t="s">
        <v>339</v>
      </c>
      <c r="C24" s="295" t="s">
        <v>340</v>
      </c>
      <c r="D24" s="296" t="s">
        <v>116</v>
      </c>
      <c r="E24" s="297">
        <v>34.020000000000003</v>
      </c>
      <c r="F24" s="297">
        <v>0</v>
      </c>
      <c r="G24" s="298">
        <f>E24*F24</f>
        <v>0</v>
      </c>
      <c r="H24" s="299">
        <v>4.7499999999999999E-3</v>
      </c>
      <c r="I24" s="300">
        <f>E24*H24</f>
        <v>0.16159500000000002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0</v>
      </c>
      <c r="AC24" s="261">
        <v>0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0</v>
      </c>
    </row>
    <row r="25" spans="1:80" x14ac:dyDescent="0.2">
      <c r="A25" s="293">
        <v>14</v>
      </c>
      <c r="B25" s="294" t="s">
        <v>341</v>
      </c>
      <c r="C25" s="295" t="s">
        <v>342</v>
      </c>
      <c r="D25" s="296" t="s">
        <v>212</v>
      </c>
      <c r="E25" s="297">
        <v>1436</v>
      </c>
      <c r="F25" s="297">
        <v>0</v>
      </c>
      <c r="G25" s="298">
        <f>E25*F25</f>
        <v>0</v>
      </c>
      <c r="H25" s="299">
        <v>8.2799999999999992E-3</v>
      </c>
      <c r="I25" s="300">
        <f>E25*H25</f>
        <v>11.890079999999999</v>
      </c>
      <c r="J25" s="299">
        <v>0</v>
      </c>
      <c r="K25" s="300">
        <f>E25*J25</f>
        <v>0</v>
      </c>
      <c r="O25" s="292">
        <v>2</v>
      </c>
      <c r="AA25" s="261">
        <v>1</v>
      </c>
      <c r="AB25" s="261">
        <v>1</v>
      </c>
      <c r="AC25" s="261">
        <v>1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</v>
      </c>
      <c r="CB25" s="292">
        <v>1</v>
      </c>
    </row>
    <row r="26" spans="1:80" x14ac:dyDescent="0.2">
      <c r="A26" s="293">
        <v>15</v>
      </c>
      <c r="B26" s="294" t="s">
        <v>343</v>
      </c>
      <c r="C26" s="295" t="s">
        <v>344</v>
      </c>
      <c r="D26" s="296" t="s">
        <v>212</v>
      </c>
      <c r="E26" s="297">
        <v>1058</v>
      </c>
      <c r="F26" s="297">
        <v>0</v>
      </c>
      <c r="G26" s="298">
        <f>E26*F26</f>
        <v>0</v>
      </c>
      <c r="H26" s="299">
        <v>1.4999999999999999E-4</v>
      </c>
      <c r="I26" s="300">
        <f>E26*H26</f>
        <v>0.15869999999999998</v>
      </c>
      <c r="J26" s="299">
        <v>0</v>
      </c>
      <c r="K26" s="300">
        <f>E26*J26</f>
        <v>0</v>
      </c>
      <c r="O26" s="292">
        <v>2</v>
      </c>
      <c r="AA26" s="261">
        <v>1</v>
      </c>
      <c r="AB26" s="261">
        <v>1</v>
      </c>
      <c r="AC26" s="261">
        <v>1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</v>
      </c>
      <c r="CB26" s="292">
        <v>1</v>
      </c>
    </row>
    <row r="27" spans="1:80" x14ac:dyDescent="0.2">
      <c r="A27" s="302"/>
      <c r="B27" s="303" t="s">
        <v>101</v>
      </c>
      <c r="C27" s="304" t="s">
        <v>256</v>
      </c>
      <c r="D27" s="305"/>
      <c r="E27" s="306"/>
      <c r="F27" s="307"/>
      <c r="G27" s="308">
        <f>SUM(G23:G26)</f>
        <v>0</v>
      </c>
      <c r="H27" s="309"/>
      <c r="I27" s="310">
        <f>SUM(I23:I26)</f>
        <v>12.210374999999999</v>
      </c>
      <c r="J27" s="309"/>
      <c r="K27" s="310">
        <f>SUM(K23:K26)</f>
        <v>0</v>
      </c>
      <c r="O27" s="292">
        <v>4</v>
      </c>
      <c r="BA27" s="311">
        <f>SUM(BA23:BA26)</f>
        <v>0</v>
      </c>
      <c r="BB27" s="311">
        <f>SUM(BB23:BB26)</f>
        <v>0</v>
      </c>
      <c r="BC27" s="311">
        <f>SUM(BC23:BC26)</f>
        <v>0</v>
      </c>
      <c r="BD27" s="311">
        <f>SUM(BD23:BD26)</f>
        <v>0</v>
      </c>
      <c r="BE27" s="311">
        <f>SUM(BE23:BE26)</f>
        <v>0</v>
      </c>
    </row>
    <row r="28" spans="1:80" x14ac:dyDescent="0.2">
      <c r="A28" s="282" t="s">
        <v>97</v>
      </c>
      <c r="B28" s="283" t="s">
        <v>261</v>
      </c>
      <c r="C28" s="284" t="s">
        <v>262</v>
      </c>
      <c r="D28" s="285"/>
      <c r="E28" s="286"/>
      <c r="F28" s="286"/>
      <c r="G28" s="287"/>
      <c r="H28" s="288"/>
      <c r="I28" s="289"/>
      <c r="J28" s="290"/>
      <c r="K28" s="291"/>
      <c r="O28" s="292">
        <v>1</v>
      </c>
    </row>
    <row r="29" spans="1:80" x14ac:dyDescent="0.2">
      <c r="A29" s="293">
        <v>16</v>
      </c>
      <c r="B29" s="294" t="s">
        <v>345</v>
      </c>
      <c r="C29" s="295" t="s">
        <v>346</v>
      </c>
      <c r="D29" s="296" t="s">
        <v>226</v>
      </c>
      <c r="E29" s="297">
        <v>12.540953699999999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7</v>
      </c>
      <c r="AB29" s="261">
        <v>1</v>
      </c>
      <c r="AC29" s="261">
        <v>2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7</v>
      </c>
      <c r="CB29" s="292">
        <v>1</v>
      </c>
    </row>
    <row r="30" spans="1:80" x14ac:dyDescent="0.2">
      <c r="A30" s="302"/>
      <c r="B30" s="303" t="s">
        <v>101</v>
      </c>
      <c r="C30" s="304" t="s">
        <v>263</v>
      </c>
      <c r="D30" s="305"/>
      <c r="E30" s="306"/>
      <c r="F30" s="307"/>
      <c r="G30" s="308">
        <f>SUM(G28:G29)</f>
        <v>0</v>
      </c>
      <c r="H30" s="309"/>
      <c r="I30" s="310">
        <f>SUM(I28:I29)</f>
        <v>0</v>
      </c>
      <c r="J30" s="309"/>
      <c r="K30" s="310">
        <f>SUM(K28:K29)</f>
        <v>0</v>
      </c>
      <c r="O30" s="292">
        <v>4</v>
      </c>
      <c r="BA30" s="311">
        <f>SUM(BA28:BA29)</f>
        <v>0</v>
      </c>
      <c r="BB30" s="311">
        <f>SUM(BB28:BB29)</f>
        <v>0</v>
      </c>
      <c r="BC30" s="311">
        <f>SUM(BC28:BC29)</f>
        <v>0</v>
      </c>
      <c r="BD30" s="311">
        <f>SUM(BD28:BD29)</f>
        <v>0</v>
      </c>
      <c r="BE30" s="311">
        <f>SUM(BE28:BE29)</f>
        <v>0</v>
      </c>
    </row>
    <row r="31" spans="1:80" x14ac:dyDescent="0.2">
      <c r="A31" s="282" t="s">
        <v>97</v>
      </c>
      <c r="B31" s="283" t="s">
        <v>347</v>
      </c>
      <c r="C31" s="284" t="s">
        <v>348</v>
      </c>
      <c r="D31" s="285"/>
      <c r="E31" s="286"/>
      <c r="F31" s="286"/>
      <c r="G31" s="287"/>
      <c r="H31" s="288"/>
      <c r="I31" s="289"/>
      <c r="J31" s="290"/>
      <c r="K31" s="291"/>
      <c r="O31" s="292">
        <v>1</v>
      </c>
    </row>
    <row r="32" spans="1:80" ht="22.5" x14ac:dyDescent="0.2">
      <c r="A32" s="293">
        <v>17</v>
      </c>
      <c r="B32" s="294" t="s">
        <v>350</v>
      </c>
      <c r="C32" s="295" t="s">
        <v>351</v>
      </c>
      <c r="D32" s="296" t="s">
        <v>116</v>
      </c>
      <c r="E32" s="297">
        <v>746.35969999999998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>
        <v>0</v>
      </c>
      <c r="K32" s="300">
        <f>E32*J32</f>
        <v>0</v>
      </c>
      <c r="O32" s="292">
        <v>2</v>
      </c>
      <c r="AA32" s="261">
        <v>1</v>
      </c>
      <c r="AB32" s="261">
        <v>7</v>
      </c>
      <c r="AC32" s="261">
        <v>7</v>
      </c>
      <c r="AZ32" s="261">
        <v>2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</v>
      </c>
      <c r="CB32" s="292">
        <v>7</v>
      </c>
    </row>
    <row r="33" spans="1:80" x14ac:dyDescent="0.2">
      <c r="A33" s="293">
        <v>18</v>
      </c>
      <c r="B33" s="294" t="s">
        <v>352</v>
      </c>
      <c r="C33" s="295" t="s">
        <v>353</v>
      </c>
      <c r="D33" s="296" t="s">
        <v>116</v>
      </c>
      <c r="E33" s="297">
        <v>698.40120000000002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>
        <v>-0.01</v>
      </c>
      <c r="K33" s="300">
        <f>E33*J33</f>
        <v>-6.9840119999999999</v>
      </c>
      <c r="O33" s="292">
        <v>2</v>
      </c>
      <c r="AA33" s="261">
        <v>1</v>
      </c>
      <c r="AB33" s="261">
        <v>0</v>
      </c>
      <c r="AC33" s="261">
        <v>0</v>
      </c>
      <c r="AZ33" s="261">
        <v>2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</v>
      </c>
      <c r="CB33" s="292">
        <v>0</v>
      </c>
    </row>
    <row r="34" spans="1:80" x14ac:dyDescent="0.2">
      <c r="A34" s="293">
        <v>19</v>
      </c>
      <c r="B34" s="294" t="s">
        <v>354</v>
      </c>
      <c r="C34" s="295" t="s">
        <v>355</v>
      </c>
      <c r="D34" s="296" t="s">
        <v>116</v>
      </c>
      <c r="E34" s="297">
        <v>1111.4893</v>
      </c>
      <c r="F34" s="297">
        <v>0</v>
      </c>
      <c r="G34" s="298">
        <f>E34*F34</f>
        <v>0</v>
      </c>
      <c r="H34" s="299">
        <v>3.5E-4</v>
      </c>
      <c r="I34" s="300">
        <f>E34*H34</f>
        <v>0.38902125499999995</v>
      </c>
      <c r="J34" s="299">
        <v>0</v>
      </c>
      <c r="K34" s="300">
        <f>E34*J34</f>
        <v>0</v>
      </c>
      <c r="O34" s="292">
        <v>2</v>
      </c>
      <c r="AA34" s="261">
        <v>1</v>
      </c>
      <c r="AB34" s="261">
        <v>7</v>
      </c>
      <c r="AC34" s="261">
        <v>7</v>
      </c>
      <c r="AZ34" s="261">
        <v>2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</v>
      </c>
      <c r="CB34" s="292">
        <v>7</v>
      </c>
    </row>
    <row r="35" spans="1:80" x14ac:dyDescent="0.2">
      <c r="A35" s="293">
        <v>20</v>
      </c>
      <c r="B35" s="294" t="s">
        <v>356</v>
      </c>
      <c r="C35" s="295" t="s">
        <v>357</v>
      </c>
      <c r="D35" s="296" t="s">
        <v>116</v>
      </c>
      <c r="E35" s="297">
        <v>118.9452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0</v>
      </c>
      <c r="AC35" s="261">
        <v>20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0</v>
      </c>
    </row>
    <row r="36" spans="1:80" x14ac:dyDescent="0.2">
      <c r="A36" s="293">
        <v>21</v>
      </c>
      <c r="B36" s="294" t="s">
        <v>358</v>
      </c>
      <c r="C36" s="295" t="s">
        <v>359</v>
      </c>
      <c r="D36" s="296" t="s">
        <v>116</v>
      </c>
      <c r="E36" s="297">
        <v>336.72129999999999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12</v>
      </c>
      <c r="AB36" s="261">
        <v>0</v>
      </c>
      <c r="AC36" s="261">
        <v>21</v>
      </c>
      <c r="AZ36" s="261">
        <v>2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12</v>
      </c>
      <c r="CB36" s="292">
        <v>0</v>
      </c>
    </row>
    <row r="37" spans="1:80" x14ac:dyDescent="0.2">
      <c r="A37" s="293">
        <v>22</v>
      </c>
      <c r="B37" s="294" t="s">
        <v>360</v>
      </c>
      <c r="C37" s="295" t="s">
        <v>361</v>
      </c>
      <c r="D37" s="296" t="s">
        <v>293</v>
      </c>
      <c r="E37" s="297">
        <v>164.19909999999999</v>
      </c>
      <c r="F37" s="297">
        <v>0</v>
      </c>
      <c r="G37" s="298">
        <f>E37*F37</f>
        <v>0</v>
      </c>
      <c r="H37" s="299">
        <v>8.0710000000000004E-2</v>
      </c>
      <c r="I37" s="300">
        <f>E37*H37</f>
        <v>13.252509361</v>
      </c>
      <c r="J37" s="299"/>
      <c r="K37" s="300">
        <f>E37*J37</f>
        <v>0</v>
      </c>
      <c r="O37" s="292">
        <v>2</v>
      </c>
      <c r="AA37" s="261">
        <v>3</v>
      </c>
      <c r="AB37" s="261">
        <v>7</v>
      </c>
      <c r="AC37" s="261">
        <v>11163150</v>
      </c>
      <c r="AZ37" s="261">
        <v>2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3</v>
      </c>
      <c r="CB37" s="292">
        <v>7</v>
      </c>
    </row>
    <row r="38" spans="1:80" ht="22.5" x14ac:dyDescent="0.2">
      <c r="A38" s="293">
        <v>23</v>
      </c>
      <c r="B38" s="294" t="s">
        <v>362</v>
      </c>
      <c r="C38" s="295" t="s">
        <v>363</v>
      </c>
      <c r="D38" s="296" t="s">
        <v>116</v>
      </c>
      <c r="E38" s="297">
        <v>370.39350000000002</v>
      </c>
      <c r="F38" s="297">
        <v>0</v>
      </c>
      <c r="G38" s="298">
        <f>E38*F38</f>
        <v>0</v>
      </c>
      <c r="H38" s="299">
        <v>4.4999999999999997E-3</v>
      </c>
      <c r="I38" s="300">
        <f>E38*H38</f>
        <v>1.66677075</v>
      </c>
      <c r="J38" s="299"/>
      <c r="K38" s="300">
        <f>E38*J38</f>
        <v>0</v>
      </c>
      <c r="O38" s="292">
        <v>2</v>
      </c>
      <c r="AA38" s="261">
        <v>3</v>
      </c>
      <c r="AB38" s="261">
        <v>7</v>
      </c>
      <c r="AC38" s="261">
        <v>62833159</v>
      </c>
      <c r="AZ38" s="261">
        <v>2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3</v>
      </c>
      <c r="CB38" s="292">
        <v>7</v>
      </c>
    </row>
    <row r="39" spans="1:80" ht="22.5" x14ac:dyDescent="0.2">
      <c r="A39" s="293">
        <v>24</v>
      </c>
      <c r="B39" s="294" t="s">
        <v>364</v>
      </c>
      <c r="C39" s="295" t="s">
        <v>365</v>
      </c>
      <c r="D39" s="296" t="s">
        <v>116</v>
      </c>
      <c r="E39" s="297">
        <v>929.72149999999999</v>
      </c>
      <c r="F39" s="297">
        <v>0</v>
      </c>
      <c r="G39" s="298">
        <f>E39*F39</f>
        <v>0</v>
      </c>
      <c r="H39" s="299">
        <v>6.0000000000000001E-3</v>
      </c>
      <c r="I39" s="300">
        <f>E39*H39</f>
        <v>5.5783290000000001</v>
      </c>
      <c r="J39" s="299"/>
      <c r="K39" s="300">
        <f>E39*J39</f>
        <v>0</v>
      </c>
      <c r="O39" s="292">
        <v>2</v>
      </c>
      <c r="AA39" s="261">
        <v>3</v>
      </c>
      <c r="AB39" s="261">
        <v>7</v>
      </c>
      <c r="AC39" s="261">
        <v>628522581</v>
      </c>
      <c r="AZ39" s="261">
        <v>2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3</v>
      </c>
      <c r="CB39" s="292">
        <v>7</v>
      </c>
    </row>
    <row r="40" spans="1:80" x14ac:dyDescent="0.2">
      <c r="A40" s="293">
        <v>25</v>
      </c>
      <c r="B40" s="294" t="s">
        <v>366</v>
      </c>
      <c r="C40" s="295" t="s">
        <v>367</v>
      </c>
      <c r="D40" s="296" t="s">
        <v>116</v>
      </c>
      <c r="E40" s="297">
        <v>130.83969999999999</v>
      </c>
      <c r="F40" s="297">
        <v>0</v>
      </c>
      <c r="G40" s="298">
        <f>E40*F40</f>
        <v>0</v>
      </c>
      <c r="H40" s="299">
        <v>3.8E-3</v>
      </c>
      <c r="I40" s="300">
        <f>E40*H40</f>
        <v>0.49719085999999996</v>
      </c>
      <c r="J40" s="299"/>
      <c r="K40" s="300">
        <f>E40*J40</f>
        <v>0</v>
      </c>
      <c r="O40" s="292">
        <v>2</v>
      </c>
      <c r="AA40" s="261">
        <v>3</v>
      </c>
      <c r="AB40" s="261">
        <v>7</v>
      </c>
      <c r="AC40" s="261">
        <v>62852268</v>
      </c>
      <c r="AZ40" s="261">
        <v>2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3</v>
      </c>
      <c r="CB40" s="292">
        <v>7</v>
      </c>
    </row>
    <row r="41" spans="1:80" x14ac:dyDescent="0.2">
      <c r="A41" s="293">
        <v>26</v>
      </c>
      <c r="B41" s="294" t="s">
        <v>368</v>
      </c>
      <c r="C41" s="295" t="s">
        <v>369</v>
      </c>
      <c r="D41" s="296" t="s">
        <v>12</v>
      </c>
      <c r="E41" s="297"/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7</v>
      </c>
      <c r="AB41" s="261">
        <v>1002</v>
      </c>
      <c r="AC41" s="261">
        <v>5</v>
      </c>
      <c r="AZ41" s="261">
        <v>2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7</v>
      </c>
      <c r="CB41" s="292">
        <v>1002</v>
      </c>
    </row>
    <row r="42" spans="1:80" x14ac:dyDescent="0.2">
      <c r="A42" s="293">
        <v>27</v>
      </c>
      <c r="B42" s="294" t="s">
        <v>224</v>
      </c>
      <c r="C42" s="295" t="s">
        <v>225</v>
      </c>
      <c r="D42" s="296" t="s">
        <v>226</v>
      </c>
      <c r="E42" s="297">
        <v>6.9840119999999999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8</v>
      </c>
      <c r="AB42" s="261">
        <v>0</v>
      </c>
      <c r="AC42" s="261">
        <v>3</v>
      </c>
      <c r="AZ42" s="261">
        <v>2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8</v>
      </c>
      <c r="CB42" s="292">
        <v>0</v>
      </c>
    </row>
    <row r="43" spans="1:80" x14ac:dyDescent="0.2">
      <c r="A43" s="293">
        <v>28</v>
      </c>
      <c r="B43" s="294" t="s">
        <v>227</v>
      </c>
      <c r="C43" s="295" t="s">
        <v>228</v>
      </c>
      <c r="D43" s="296" t="s">
        <v>226</v>
      </c>
      <c r="E43" s="297">
        <v>6.9840119999999999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8</v>
      </c>
      <c r="AB43" s="261">
        <v>1</v>
      </c>
      <c r="AC43" s="261">
        <v>3</v>
      </c>
      <c r="AZ43" s="261">
        <v>2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8</v>
      </c>
      <c r="CB43" s="292">
        <v>1</v>
      </c>
    </row>
    <row r="44" spans="1:80" x14ac:dyDescent="0.2">
      <c r="A44" s="293">
        <v>29</v>
      </c>
      <c r="B44" s="294" t="s">
        <v>229</v>
      </c>
      <c r="C44" s="295" t="s">
        <v>230</v>
      </c>
      <c r="D44" s="296" t="s">
        <v>226</v>
      </c>
      <c r="E44" s="297">
        <v>69.840119999999999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8</v>
      </c>
      <c r="AB44" s="261">
        <v>1</v>
      </c>
      <c r="AC44" s="261">
        <v>3</v>
      </c>
      <c r="AZ44" s="261">
        <v>2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8</v>
      </c>
      <c r="CB44" s="292">
        <v>1</v>
      </c>
    </row>
    <row r="45" spans="1:80" x14ac:dyDescent="0.2">
      <c r="A45" s="293">
        <v>30</v>
      </c>
      <c r="B45" s="294" t="s">
        <v>231</v>
      </c>
      <c r="C45" s="295" t="s">
        <v>232</v>
      </c>
      <c r="D45" s="296" t="s">
        <v>226</v>
      </c>
      <c r="E45" s="297">
        <v>6.9840119999999999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8</v>
      </c>
      <c r="AB45" s="261">
        <v>1</v>
      </c>
      <c r="AC45" s="261">
        <v>3</v>
      </c>
      <c r="AZ45" s="261">
        <v>2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8</v>
      </c>
      <c r="CB45" s="292">
        <v>1</v>
      </c>
    </row>
    <row r="46" spans="1:80" x14ac:dyDescent="0.2">
      <c r="A46" s="293">
        <v>31</v>
      </c>
      <c r="B46" s="294" t="s">
        <v>233</v>
      </c>
      <c r="C46" s="295" t="s">
        <v>234</v>
      </c>
      <c r="D46" s="296" t="s">
        <v>226</v>
      </c>
      <c r="E46" s="297">
        <v>20.952036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8</v>
      </c>
      <c r="AB46" s="261">
        <v>1</v>
      </c>
      <c r="AC46" s="261">
        <v>3</v>
      </c>
      <c r="AZ46" s="261">
        <v>2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8</v>
      </c>
      <c r="CB46" s="292">
        <v>1</v>
      </c>
    </row>
    <row r="47" spans="1:80" x14ac:dyDescent="0.2">
      <c r="A47" s="293">
        <v>32</v>
      </c>
      <c r="B47" s="294" t="s">
        <v>235</v>
      </c>
      <c r="C47" s="295" t="s">
        <v>236</v>
      </c>
      <c r="D47" s="296" t="s">
        <v>226</v>
      </c>
      <c r="E47" s="297">
        <v>6.9840119999999999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8</v>
      </c>
      <c r="AB47" s="261">
        <v>0</v>
      </c>
      <c r="AC47" s="261">
        <v>3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8</v>
      </c>
      <c r="CB47" s="292">
        <v>0</v>
      </c>
    </row>
    <row r="48" spans="1:80" x14ac:dyDescent="0.2">
      <c r="A48" s="302"/>
      <c r="B48" s="303" t="s">
        <v>101</v>
      </c>
      <c r="C48" s="304" t="s">
        <v>349</v>
      </c>
      <c r="D48" s="305"/>
      <c r="E48" s="306"/>
      <c r="F48" s="307"/>
      <c r="G48" s="308">
        <f>SUM(G31:G47)</f>
        <v>0</v>
      </c>
      <c r="H48" s="309"/>
      <c r="I48" s="310">
        <f>SUM(I31:I47)</f>
        <v>21.383821225999998</v>
      </c>
      <c r="J48" s="309"/>
      <c r="K48" s="310">
        <f>SUM(K31:K47)</f>
        <v>-6.9840119999999999</v>
      </c>
      <c r="O48" s="292">
        <v>4</v>
      </c>
      <c r="BA48" s="311">
        <f>SUM(BA31:BA47)</f>
        <v>0</v>
      </c>
      <c r="BB48" s="311">
        <f>SUM(BB31:BB47)</f>
        <v>0</v>
      </c>
      <c r="BC48" s="311">
        <f>SUM(BC31:BC47)</f>
        <v>0</v>
      </c>
      <c r="BD48" s="311">
        <f>SUM(BD31:BD47)</f>
        <v>0</v>
      </c>
      <c r="BE48" s="311">
        <f>SUM(BE31:BE47)</f>
        <v>0</v>
      </c>
    </row>
    <row r="49" spans="1:80" x14ac:dyDescent="0.2">
      <c r="A49" s="282" t="s">
        <v>97</v>
      </c>
      <c r="B49" s="283" t="s">
        <v>370</v>
      </c>
      <c r="C49" s="284" t="s">
        <v>371</v>
      </c>
      <c r="D49" s="285"/>
      <c r="E49" s="286"/>
      <c r="F49" s="286"/>
      <c r="G49" s="287"/>
      <c r="H49" s="288"/>
      <c r="I49" s="289"/>
      <c r="J49" s="290"/>
      <c r="K49" s="291"/>
      <c r="O49" s="292">
        <v>1</v>
      </c>
    </row>
    <row r="50" spans="1:80" ht="22.5" x14ac:dyDescent="0.2">
      <c r="A50" s="293">
        <v>33</v>
      </c>
      <c r="B50" s="294" t="s">
        <v>373</v>
      </c>
      <c r="C50" s="295" t="s">
        <v>374</v>
      </c>
      <c r="D50" s="296" t="s">
        <v>116</v>
      </c>
      <c r="E50" s="297">
        <v>673.44269999999995</v>
      </c>
      <c r="F50" s="297">
        <v>0</v>
      </c>
      <c r="G50" s="298">
        <f>E50*F50</f>
        <v>0</v>
      </c>
      <c r="H50" s="299">
        <v>3.1E-4</v>
      </c>
      <c r="I50" s="300">
        <f>E50*H50</f>
        <v>0.20876723699999999</v>
      </c>
      <c r="J50" s="299">
        <v>0</v>
      </c>
      <c r="K50" s="300">
        <f>E50*J50</f>
        <v>0</v>
      </c>
      <c r="O50" s="292">
        <v>2</v>
      </c>
      <c r="AA50" s="261">
        <v>1</v>
      </c>
      <c r="AB50" s="261">
        <v>0</v>
      </c>
      <c r="AC50" s="261">
        <v>0</v>
      </c>
      <c r="AZ50" s="261">
        <v>2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1</v>
      </c>
      <c r="CB50" s="292">
        <v>0</v>
      </c>
    </row>
    <row r="51" spans="1:80" x14ac:dyDescent="0.2">
      <c r="A51" s="293">
        <v>34</v>
      </c>
      <c r="B51" s="294" t="s">
        <v>375</v>
      </c>
      <c r="C51" s="295" t="s">
        <v>376</v>
      </c>
      <c r="D51" s="296" t="s">
        <v>116</v>
      </c>
      <c r="E51" s="297">
        <v>1404.1253999999999</v>
      </c>
      <c r="F51" s="297">
        <v>0</v>
      </c>
      <c r="G51" s="298">
        <f>E51*F51</f>
        <v>0</v>
      </c>
      <c r="H51" s="299">
        <v>1.16E-3</v>
      </c>
      <c r="I51" s="300">
        <f>E51*H51</f>
        <v>1.6287854639999999</v>
      </c>
      <c r="J51" s="299">
        <v>0</v>
      </c>
      <c r="K51" s="300">
        <f>E51*J51</f>
        <v>0</v>
      </c>
      <c r="O51" s="292">
        <v>2</v>
      </c>
      <c r="AA51" s="261">
        <v>1</v>
      </c>
      <c r="AB51" s="261">
        <v>7</v>
      </c>
      <c r="AC51" s="261">
        <v>7</v>
      </c>
      <c r="AZ51" s="261">
        <v>2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1</v>
      </c>
      <c r="CB51" s="292">
        <v>7</v>
      </c>
    </row>
    <row r="52" spans="1:80" ht="22.5" x14ac:dyDescent="0.2">
      <c r="A52" s="293">
        <v>35</v>
      </c>
      <c r="B52" s="294" t="s">
        <v>377</v>
      </c>
      <c r="C52" s="295" t="s">
        <v>378</v>
      </c>
      <c r="D52" s="296" t="s">
        <v>136</v>
      </c>
      <c r="E52" s="297">
        <v>142.99</v>
      </c>
      <c r="F52" s="297">
        <v>0</v>
      </c>
      <c r="G52" s="298">
        <f>E52*F52</f>
        <v>0</v>
      </c>
      <c r="H52" s="299">
        <v>4.0000000000000003E-5</v>
      </c>
      <c r="I52" s="300">
        <f>E52*H52</f>
        <v>5.7196000000000009E-3</v>
      </c>
      <c r="J52" s="299">
        <v>0</v>
      </c>
      <c r="K52" s="300">
        <f>E52*J52</f>
        <v>0</v>
      </c>
      <c r="O52" s="292">
        <v>2</v>
      </c>
      <c r="AA52" s="261">
        <v>1</v>
      </c>
      <c r="AB52" s="261">
        <v>7</v>
      </c>
      <c r="AC52" s="261">
        <v>7</v>
      </c>
      <c r="AZ52" s="261">
        <v>2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1</v>
      </c>
      <c r="CB52" s="292">
        <v>7</v>
      </c>
    </row>
    <row r="53" spans="1:80" x14ac:dyDescent="0.2">
      <c r="A53" s="293">
        <v>36</v>
      </c>
      <c r="B53" s="294" t="s">
        <v>379</v>
      </c>
      <c r="C53" s="295" t="s">
        <v>380</v>
      </c>
      <c r="D53" s="296" t="s">
        <v>116</v>
      </c>
      <c r="E53" s="297">
        <v>1.1000000000000001</v>
      </c>
      <c r="F53" s="297">
        <v>0</v>
      </c>
      <c r="G53" s="298">
        <f>E53*F53</f>
        <v>0</v>
      </c>
      <c r="H53" s="299">
        <v>4.2900000000000004E-3</v>
      </c>
      <c r="I53" s="300">
        <f>E53*H53</f>
        <v>4.719000000000001E-3</v>
      </c>
      <c r="J53" s="299"/>
      <c r="K53" s="300">
        <f>E53*J53</f>
        <v>0</v>
      </c>
      <c r="O53" s="292">
        <v>2</v>
      </c>
      <c r="AA53" s="261">
        <v>12</v>
      </c>
      <c r="AB53" s="261">
        <v>0</v>
      </c>
      <c r="AC53" s="261">
        <v>68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12</v>
      </c>
      <c r="CB53" s="292">
        <v>0</v>
      </c>
    </row>
    <row r="54" spans="1:80" ht="22.5" x14ac:dyDescent="0.2">
      <c r="A54" s="293">
        <v>37</v>
      </c>
      <c r="B54" s="294" t="s">
        <v>381</v>
      </c>
      <c r="C54" s="295" t="s">
        <v>382</v>
      </c>
      <c r="D54" s="296" t="s">
        <v>116</v>
      </c>
      <c r="E54" s="297">
        <v>740.78700000000003</v>
      </c>
      <c r="F54" s="297">
        <v>0</v>
      </c>
      <c r="G54" s="298">
        <f>E54*F54</f>
        <v>0</v>
      </c>
      <c r="H54" s="299">
        <v>7.7999999999999996E-3</v>
      </c>
      <c r="I54" s="300">
        <f>E54*H54</f>
        <v>5.7781386000000001</v>
      </c>
      <c r="J54" s="299"/>
      <c r="K54" s="300">
        <f>E54*J54</f>
        <v>0</v>
      </c>
      <c r="O54" s="292">
        <v>2</v>
      </c>
      <c r="AA54" s="261">
        <v>12</v>
      </c>
      <c r="AB54" s="261">
        <v>0</v>
      </c>
      <c r="AC54" s="261">
        <v>24</v>
      </c>
      <c r="AZ54" s="261">
        <v>2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12</v>
      </c>
      <c r="CB54" s="292">
        <v>0</v>
      </c>
    </row>
    <row r="55" spans="1:80" x14ac:dyDescent="0.2">
      <c r="A55" s="293">
        <v>38</v>
      </c>
      <c r="B55" s="294" t="s">
        <v>383</v>
      </c>
      <c r="C55" s="295" t="s">
        <v>384</v>
      </c>
      <c r="D55" s="296" t="s">
        <v>116</v>
      </c>
      <c r="E55" s="297">
        <v>31.393999999999998</v>
      </c>
      <c r="F55" s="297">
        <v>0</v>
      </c>
      <c r="G55" s="298">
        <f>E55*F55</f>
        <v>0</v>
      </c>
      <c r="H55" s="299">
        <v>2.14E-3</v>
      </c>
      <c r="I55" s="300">
        <f>E55*H55</f>
        <v>6.7183159999999992E-2</v>
      </c>
      <c r="J55" s="299"/>
      <c r="K55" s="300">
        <f>E55*J55</f>
        <v>0</v>
      </c>
      <c r="O55" s="292">
        <v>2</v>
      </c>
      <c r="AA55" s="261">
        <v>12</v>
      </c>
      <c r="AB55" s="261">
        <v>0</v>
      </c>
      <c r="AC55" s="261">
        <v>25</v>
      </c>
      <c r="AZ55" s="261">
        <v>2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12</v>
      </c>
      <c r="CB55" s="292">
        <v>0</v>
      </c>
    </row>
    <row r="56" spans="1:80" x14ac:dyDescent="0.2">
      <c r="A56" s="293">
        <v>39</v>
      </c>
      <c r="B56" s="294" t="s">
        <v>385</v>
      </c>
      <c r="C56" s="295" t="s">
        <v>386</v>
      </c>
      <c r="D56" s="296" t="s">
        <v>136</v>
      </c>
      <c r="E56" s="297">
        <v>157.28899999999999</v>
      </c>
      <c r="F56" s="297">
        <v>0</v>
      </c>
      <c r="G56" s="298">
        <f>E56*F56</f>
        <v>0</v>
      </c>
      <c r="H56" s="299">
        <v>5.9999999999999995E-4</v>
      </c>
      <c r="I56" s="300">
        <f>E56*H56</f>
        <v>9.4373399999999982E-2</v>
      </c>
      <c r="J56" s="299"/>
      <c r="K56" s="300">
        <f>E56*J56</f>
        <v>0</v>
      </c>
      <c r="O56" s="292">
        <v>2</v>
      </c>
      <c r="AA56" s="261">
        <v>12</v>
      </c>
      <c r="AB56" s="261">
        <v>0</v>
      </c>
      <c r="AC56" s="261">
        <v>26</v>
      </c>
      <c r="AZ56" s="261">
        <v>2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12</v>
      </c>
      <c r="CB56" s="292">
        <v>0</v>
      </c>
    </row>
    <row r="57" spans="1:80" x14ac:dyDescent="0.2">
      <c r="A57" s="293">
        <v>40</v>
      </c>
      <c r="B57" s="294" t="s">
        <v>387</v>
      </c>
      <c r="C57" s="295" t="s">
        <v>388</v>
      </c>
      <c r="D57" s="296" t="s">
        <v>116</v>
      </c>
      <c r="E57" s="297">
        <v>740.78700000000003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/>
      <c r="K57" s="300">
        <f>E57*J57</f>
        <v>0</v>
      </c>
      <c r="O57" s="292">
        <v>2</v>
      </c>
      <c r="AA57" s="261">
        <v>12</v>
      </c>
      <c r="AB57" s="261">
        <v>1</v>
      </c>
      <c r="AC57" s="261">
        <v>56</v>
      </c>
      <c r="AZ57" s="261">
        <v>2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12</v>
      </c>
      <c r="CB57" s="292">
        <v>1</v>
      </c>
    </row>
    <row r="58" spans="1:80" x14ac:dyDescent="0.2">
      <c r="A58" s="293">
        <v>41</v>
      </c>
      <c r="B58" s="294" t="s">
        <v>389</v>
      </c>
      <c r="C58" s="295" t="s">
        <v>390</v>
      </c>
      <c r="D58" s="296" t="s">
        <v>116</v>
      </c>
      <c r="E58" s="297">
        <v>30.47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/>
      <c r="K58" s="300">
        <f>E58*J58</f>
        <v>0</v>
      </c>
      <c r="O58" s="292">
        <v>2</v>
      </c>
      <c r="AA58" s="261">
        <v>12</v>
      </c>
      <c r="AB58" s="261">
        <v>1</v>
      </c>
      <c r="AC58" s="261">
        <v>63</v>
      </c>
      <c r="AZ58" s="261">
        <v>2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12</v>
      </c>
      <c r="CB58" s="292">
        <v>1</v>
      </c>
    </row>
    <row r="59" spans="1:80" x14ac:dyDescent="0.2">
      <c r="A59" s="293">
        <v>42</v>
      </c>
      <c r="B59" s="294" t="s">
        <v>391</v>
      </c>
      <c r="C59" s="295" t="s">
        <v>392</v>
      </c>
      <c r="D59" s="296" t="s">
        <v>116</v>
      </c>
      <c r="E59" s="297">
        <v>740.78700000000003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/>
      <c r="K59" s="300">
        <f>E59*J59</f>
        <v>0</v>
      </c>
      <c r="O59" s="292">
        <v>2</v>
      </c>
      <c r="AA59" s="261">
        <v>12</v>
      </c>
      <c r="AB59" s="261">
        <v>1</v>
      </c>
      <c r="AC59" s="261">
        <v>130</v>
      </c>
      <c r="AZ59" s="261">
        <v>2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12</v>
      </c>
      <c r="CB59" s="292">
        <v>1</v>
      </c>
    </row>
    <row r="60" spans="1:80" x14ac:dyDescent="0.2">
      <c r="A60" s="293">
        <v>43</v>
      </c>
      <c r="B60" s="294" t="s">
        <v>393</v>
      </c>
      <c r="C60" s="295" t="s">
        <v>394</v>
      </c>
      <c r="D60" s="296" t="s">
        <v>12</v>
      </c>
      <c r="E60" s="297"/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7</v>
      </c>
      <c r="AB60" s="261">
        <v>1002</v>
      </c>
      <c r="AC60" s="261">
        <v>5</v>
      </c>
      <c r="AZ60" s="261">
        <v>2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7</v>
      </c>
      <c r="CB60" s="292">
        <v>1002</v>
      </c>
    </row>
    <row r="61" spans="1:80" x14ac:dyDescent="0.2">
      <c r="A61" s="302"/>
      <c r="B61" s="303" t="s">
        <v>101</v>
      </c>
      <c r="C61" s="304" t="s">
        <v>372</v>
      </c>
      <c r="D61" s="305"/>
      <c r="E61" s="306"/>
      <c r="F61" s="307"/>
      <c r="G61" s="308">
        <f>SUM(G49:G60)</f>
        <v>0</v>
      </c>
      <c r="H61" s="309"/>
      <c r="I61" s="310">
        <f>SUM(I49:I60)</f>
        <v>7.7876864609999998</v>
      </c>
      <c r="J61" s="309"/>
      <c r="K61" s="310">
        <f>SUM(K49:K60)</f>
        <v>0</v>
      </c>
      <c r="O61" s="292">
        <v>4</v>
      </c>
      <c r="BA61" s="311">
        <f>SUM(BA49:BA60)</f>
        <v>0</v>
      </c>
      <c r="BB61" s="311">
        <f>SUM(BB49:BB60)</f>
        <v>0</v>
      </c>
      <c r="BC61" s="311">
        <f>SUM(BC49:BC60)</f>
        <v>0</v>
      </c>
      <c r="BD61" s="311">
        <f>SUM(BD49:BD60)</f>
        <v>0</v>
      </c>
      <c r="BE61" s="311">
        <f>SUM(BE49:BE60)</f>
        <v>0</v>
      </c>
    </row>
    <row r="62" spans="1:80" x14ac:dyDescent="0.2">
      <c r="A62" s="282" t="s">
        <v>97</v>
      </c>
      <c r="B62" s="283" t="s">
        <v>395</v>
      </c>
      <c r="C62" s="284" t="s">
        <v>396</v>
      </c>
      <c r="D62" s="285"/>
      <c r="E62" s="286"/>
      <c r="F62" s="286"/>
      <c r="G62" s="287"/>
      <c r="H62" s="288"/>
      <c r="I62" s="289"/>
      <c r="J62" s="290"/>
      <c r="K62" s="291"/>
      <c r="O62" s="292">
        <v>1</v>
      </c>
    </row>
    <row r="63" spans="1:80" x14ac:dyDescent="0.2">
      <c r="A63" s="293">
        <v>44</v>
      </c>
      <c r="B63" s="294" t="s">
        <v>398</v>
      </c>
      <c r="C63" s="295" t="s">
        <v>399</v>
      </c>
      <c r="D63" s="296" t="s">
        <v>136</v>
      </c>
      <c r="E63" s="297">
        <v>2.4500000000000002</v>
      </c>
      <c r="F63" s="297">
        <v>0</v>
      </c>
      <c r="G63" s="298">
        <f>E63*F63</f>
        <v>0</v>
      </c>
      <c r="H63" s="299">
        <v>0</v>
      </c>
      <c r="I63" s="300">
        <f>E63*H63</f>
        <v>0</v>
      </c>
      <c r="J63" s="299">
        <v>-1.4919999999999999E-2</v>
      </c>
      <c r="K63" s="300">
        <f>E63*J63</f>
        <v>-3.6554000000000003E-2</v>
      </c>
      <c r="O63" s="292">
        <v>2</v>
      </c>
      <c r="AA63" s="261">
        <v>1</v>
      </c>
      <c r="AB63" s="261">
        <v>0</v>
      </c>
      <c r="AC63" s="261">
        <v>0</v>
      </c>
      <c r="AZ63" s="261">
        <v>2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1</v>
      </c>
      <c r="CB63" s="292">
        <v>0</v>
      </c>
    </row>
    <row r="64" spans="1:80" x14ac:dyDescent="0.2">
      <c r="A64" s="293">
        <v>45</v>
      </c>
      <c r="B64" s="294" t="s">
        <v>400</v>
      </c>
      <c r="C64" s="295" t="s">
        <v>401</v>
      </c>
      <c r="D64" s="296" t="s">
        <v>212</v>
      </c>
      <c r="E64" s="297">
        <v>4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>
        <v>-2.0109999999999999E-2</v>
      </c>
      <c r="K64" s="300">
        <f>E64*J64</f>
        <v>-8.0439999999999998E-2</v>
      </c>
      <c r="O64" s="292">
        <v>2</v>
      </c>
      <c r="AA64" s="261">
        <v>1</v>
      </c>
      <c r="AB64" s="261">
        <v>7</v>
      </c>
      <c r="AC64" s="261">
        <v>7</v>
      </c>
      <c r="AZ64" s="261">
        <v>2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1</v>
      </c>
      <c r="CB64" s="292">
        <v>7</v>
      </c>
    </row>
    <row r="65" spans="1:80" x14ac:dyDescent="0.2">
      <c r="A65" s="293">
        <v>46</v>
      </c>
      <c r="B65" s="294" t="s">
        <v>402</v>
      </c>
      <c r="C65" s="295" t="s">
        <v>403</v>
      </c>
      <c r="D65" s="296" t="s">
        <v>212</v>
      </c>
      <c r="E65" s="297">
        <v>4</v>
      </c>
      <c r="F65" s="297">
        <v>0</v>
      </c>
      <c r="G65" s="298">
        <f>E65*F65</f>
        <v>0</v>
      </c>
      <c r="H65" s="299">
        <v>1.4E-3</v>
      </c>
      <c r="I65" s="300">
        <f>E65*H65</f>
        <v>5.5999999999999999E-3</v>
      </c>
      <c r="J65" s="299">
        <v>0</v>
      </c>
      <c r="K65" s="300">
        <f>E65*J65</f>
        <v>0</v>
      </c>
      <c r="O65" s="292">
        <v>2</v>
      </c>
      <c r="AA65" s="261">
        <v>1</v>
      </c>
      <c r="AB65" s="261">
        <v>7</v>
      </c>
      <c r="AC65" s="261">
        <v>7</v>
      </c>
      <c r="AZ65" s="261">
        <v>2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1</v>
      </c>
      <c r="CB65" s="292">
        <v>7</v>
      </c>
    </row>
    <row r="66" spans="1:80" x14ac:dyDescent="0.2">
      <c r="A66" s="293">
        <v>47</v>
      </c>
      <c r="B66" s="294" t="s">
        <v>404</v>
      </c>
      <c r="C66" s="295" t="s">
        <v>405</v>
      </c>
      <c r="D66" s="296" t="s">
        <v>100</v>
      </c>
      <c r="E66" s="297">
        <v>4</v>
      </c>
      <c r="F66" s="297">
        <v>0</v>
      </c>
      <c r="G66" s="298">
        <f>E66*F66</f>
        <v>0</v>
      </c>
      <c r="H66" s="299">
        <v>0</v>
      </c>
      <c r="I66" s="300">
        <f>E66*H66</f>
        <v>0</v>
      </c>
      <c r="J66" s="299"/>
      <c r="K66" s="300">
        <f>E66*J66</f>
        <v>0</v>
      </c>
      <c r="O66" s="292">
        <v>2</v>
      </c>
      <c r="AA66" s="261">
        <v>12</v>
      </c>
      <c r="AB66" s="261">
        <v>0</v>
      </c>
      <c r="AC66" s="261">
        <v>28</v>
      </c>
      <c r="AZ66" s="261">
        <v>2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12</v>
      </c>
      <c r="CB66" s="292">
        <v>0</v>
      </c>
    </row>
    <row r="67" spans="1:80" x14ac:dyDescent="0.2">
      <c r="A67" s="293">
        <v>48</v>
      </c>
      <c r="B67" s="294" t="s">
        <v>406</v>
      </c>
      <c r="C67" s="295" t="s">
        <v>407</v>
      </c>
      <c r="D67" s="296" t="s">
        <v>12</v>
      </c>
      <c r="E67" s="297"/>
      <c r="F67" s="297">
        <v>0</v>
      </c>
      <c r="G67" s="298">
        <f>E67*F67</f>
        <v>0</v>
      </c>
      <c r="H67" s="299">
        <v>0</v>
      </c>
      <c r="I67" s="300">
        <f>E67*H67</f>
        <v>0</v>
      </c>
      <c r="J67" s="299"/>
      <c r="K67" s="300">
        <f>E67*J67</f>
        <v>0</v>
      </c>
      <c r="O67" s="292">
        <v>2</v>
      </c>
      <c r="AA67" s="261">
        <v>7</v>
      </c>
      <c r="AB67" s="261">
        <v>1002</v>
      </c>
      <c r="AC67" s="261">
        <v>5</v>
      </c>
      <c r="AZ67" s="261">
        <v>2</v>
      </c>
      <c r="BA67" s="261">
        <f>IF(AZ67=1,G67,0)</f>
        <v>0</v>
      </c>
      <c r="BB67" s="261">
        <f>IF(AZ67=2,G67,0)</f>
        <v>0</v>
      </c>
      <c r="BC67" s="261">
        <f>IF(AZ67=3,G67,0)</f>
        <v>0</v>
      </c>
      <c r="BD67" s="261">
        <f>IF(AZ67=4,G67,0)</f>
        <v>0</v>
      </c>
      <c r="BE67" s="261">
        <f>IF(AZ67=5,G67,0)</f>
        <v>0</v>
      </c>
      <c r="CA67" s="292">
        <v>7</v>
      </c>
      <c r="CB67" s="292">
        <v>1002</v>
      </c>
    </row>
    <row r="68" spans="1:80" x14ac:dyDescent="0.2">
      <c r="A68" s="293">
        <v>49</v>
      </c>
      <c r="B68" s="294" t="s">
        <v>224</v>
      </c>
      <c r="C68" s="295" t="s">
        <v>225</v>
      </c>
      <c r="D68" s="296" t="s">
        <v>226</v>
      </c>
      <c r="E68" s="297">
        <v>0.116994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/>
      <c r="K68" s="300">
        <f>E68*J68</f>
        <v>0</v>
      </c>
      <c r="O68" s="292">
        <v>2</v>
      </c>
      <c r="AA68" s="261">
        <v>8</v>
      </c>
      <c r="AB68" s="261">
        <v>0</v>
      </c>
      <c r="AC68" s="261">
        <v>3</v>
      </c>
      <c r="AZ68" s="261">
        <v>2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8</v>
      </c>
      <c r="CB68" s="292">
        <v>0</v>
      </c>
    </row>
    <row r="69" spans="1:80" x14ac:dyDescent="0.2">
      <c r="A69" s="293">
        <v>50</v>
      </c>
      <c r="B69" s="294" t="s">
        <v>227</v>
      </c>
      <c r="C69" s="295" t="s">
        <v>228</v>
      </c>
      <c r="D69" s="296" t="s">
        <v>226</v>
      </c>
      <c r="E69" s="297">
        <v>0.116994</v>
      </c>
      <c r="F69" s="297">
        <v>0</v>
      </c>
      <c r="G69" s="298">
        <f>E69*F69</f>
        <v>0</v>
      </c>
      <c r="H69" s="299">
        <v>0</v>
      </c>
      <c r="I69" s="300">
        <f>E69*H69</f>
        <v>0</v>
      </c>
      <c r="J69" s="299"/>
      <c r="K69" s="300">
        <f>E69*J69</f>
        <v>0</v>
      </c>
      <c r="O69" s="292">
        <v>2</v>
      </c>
      <c r="AA69" s="261">
        <v>8</v>
      </c>
      <c r="AB69" s="261">
        <v>1</v>
      </c>
      <c r="AC69" s="261">
        <v>3</v>
      </c>
      <c r="AZ69" s="261">
        <v>2</v>
      </c>
      <c r="BA69" s="261">
        <f>IF(AZ69=1,G69,0)</f>
        <v>0</v>
      </c>
      <c r="BB69" s="261">
        <f>IF(AZ69=2,G69,0)</f>
        <v>0</v>
      </c>
      <c r="BC69" s="261">
        <f>IF(AZ69=3,G69,0)</f>
        <v>0</v>
      </c>
      <c r="BD69" s="261">
        <f>IF(AZ69=4,G69,0)</f>
        <v>0</v>
      </c>
      <c r="BE69" s="261">
        <f>IF(AZ69=5,G69,0)</f>
        <v>0</v>
      </c>
      <c r="CA69" s="292">
        <v>8</v>
      </c>
      <c r="CB69" s="292">
        <v>1</v>
      </c>
    </row>
    <row r="70" spans="1:80" x14ac:dyDescent="0.2">
      <c r="A70" s="293">
        <v>51</v>
      </c>
      <c r="B70" s="294" t="s">
        <v>229</v>
      </c>
      <c r="C70" s="295" t="s">
        <v>230</v>
      </c>
      <c r="D70" s="296" t="s">
        <v>226</v>
      </c>
      <c r="E70" s="297">
        <v>1.16994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/>
      <c r="K70" s="300">
        <f>E70*J70</f>
        <v>0</v>
      </c>
      <c r="O70" s="292">
        <v>2</v>
      </c>
      <c r="AA70" s="261">
        <v>8</v>
      </c>
      <c r="AB70" s="261">
        <v>1</v>
      </c>
      <c r="AC70" s="261">
        <v>3</v>
      </c>
      <c r="AZ70" s="261">
        <v>2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8</v>
      </c>
      <c r="CB70" s="292">
        <v>1</v>
      </c>
    </row>
    <row r="71" spans="1:80" x14ac:dyDescent="0.2">
      <c r="A71" s="293">
        <v>52</v>
      </c>
      <c r="B71" s="294" t="s">
        <v>231</v>
      </c>
      <c r="C71" s="295" t="s">
        <v>232</v>
      </c>
      <c r="D71" s="296" t="s">
        <v>226</v>
      </c>
      <c r="E71" s="297">
        <v>0.116994</v>
      </c>
      <c r="F71" s="297">
        <v>0</v>
      </c>
      <c r="G71" s="298">
        <f>E71*F71</f>
        <v>0</v>
      </c>
      <c r="H71" s="299">
        <v>0</v>
      </c>
      <c r="I71" s="300">
        <f>E71*H71</f>
        <v>0</v>
      </c>
      <c r="J71" s="299"/>
      <c r="K71" s="300">
        <f>E71*J71</f>
        <v>0</v>
      </c>
      <c r="O71" s="292">
        <v>2</v>
      </c>
      <c r="AA71" s="261">
        <v>8</v>
      </c>
      <c r="AB71" s="261">
        <v>1</v>
      </c>
      <c r="AC71" s="261">
        <v>3</v>
      </c>
      <c r="AZ71" s="261">
        <v>2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8</v>
      </c>
      <c r="CB71" s="292">
        <v>1</v>
      </c>
    </row>
    <row r="72" spans="1:80" x14ac:dyDescent="0.2">
      <c r="A72" s="293">
        <v>53</v>
      </c>
      <c r="B72" s="294" t="s">
        <v>233</v>
      </c>
      <c r="C72" s="295" t="s">
        <v>234</v>
      </c>
      <c r="D72" s="296" t="s">
        <v>226</v>
      </c>
      <c r="E72" s="297">
        <v>0.35098200000000002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/>
      <c r="K72" s="300">
        <f>E72*J72</f>
        <v>0</v>
      </c>
      <c r="O72" s="292">
        <v>2</v>
      </c>
      <c r="AA72" s="261">
        <v>8</v>
      </c>
      <c r="AB72" s="261">
        <v>1</v>
      </c>
      <c r="AC72" s="261">
        <v>3</v>
      </c>
      <c r="AZ72" s="261">
        <v>2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8</v>
      </c>
      <c r="CB72" s="292">
        <v>1</v>
      </c>
    </row>
    <row r="73" spans="1:80" x14ac:dyDescent="0.2">
      <c r="A73" s="293">
        <v>54</v>
      </c>
      <c r="B73" s="294" t="s">
        <v>235</v>
      </c>
      <c r="C73" s="295" t="s">
        <v>236</v>
      </c>
      <c r="D73" s="296" t="s">
        <v>226</v>
      </c>
      <c r="E73" s="297">
        <v>0.116994</v>
      </c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/>
      <c r="K73" s="300">
        <f>E73*J73</f>
        <v>0</v>
      </c>
      <c r="O73" s="292">
        <v>2</v>
      </c>
      <c r="AA73" s="261">
        <v>8</v>
      </c>
      <c r="AB73" s="261">
        <v>0</v>
      </c>
      <c r="AC73" s="261">
        <v>3</v>
      </c>
      <c r="AZ73" s="261">
        <v>2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8</v>
      </c>
      <c r="CB73" s="292">
        <v>0</v>
      </c>
    </row>
    <row r="74" spans="1:80" x14ac:dyDescent="0.2">
      <c r="A74" s="302"/>
      <c r="B74" s="303" t="s">
        <v>101</v>
      </c>
      <c r="C74" s="304" t="s">
        <v>397</v>
      </c>
      <c r="D74" s="305"/>
      <c r="E74" s="306"/>
      <c r="F74" s="307"/>
      <c r="G74" s="308">
        <f>SUM(G62:G73)</f>
        <v>0</v>
      </c>
      <c r="H74" s="309"/>
      <c r="I74" s="310">
        <f>SUM(I62:I73)</f>
        <v>5.5999999999999999E-3</v>
      </c>
      <c r="J74" s="309"/>
      <c r="K74" s="310">
        <f>SUM(K62:K73)</f>
        <v>-0.116994</v>
      </c>
      <c r="O74" s="292">
        <v>4</v>
      </c>
      <c r="BA74" s="311">
        <f>SUM(BA62:BA73)</f>
        <v>0</v>
      </c>
      <c r="BB74" s="311">
        <f>SUM(BB62:BB73)</f>
        <v>0</v>
      </c>
      <c r="BC74" s="311">
        <f>SUM(BC62:BC73)</f>
        <v>0</v>
      </c>
      <c r="BD74" s="311">
        <f>SUM(BD62:BD73)</f>
        <v>0</v>
      </c>
      <c r="BE74" s="311">
        <f>SUM(BE62:BE73)</f>
        <v>0</v>
      </c>
    </row>
    <row r="75" spans="1:80" x14ac:dyDescent="0.2">
      <c r="A75" s="282" t="s">
        <v>97</v>
      </c>
      <c r="B75" s="283" t="s">
        <v>408</v>
      </c>
      <c r="C75" s="284" t="s">
        <v>409</v>
      </c>
      <c r="D75" s="285"/>
      <c r="E75" s="286"/>
      <c r="F75" s="286"/>
      <c r="G75" s="287"/>
      <c r="H75" s="288"/>
      <c r="I75" s="289"/>
      <c r="J75" s="290"/>
      <c r="K75" s="291"/>
      <c r="O75" s="292">
        <v>1</v>
      </c>
    </row>
    <row r="76" spans="1:80" x14ac:dyDescent="0.2">
      <c r="A76" s="293">
        <v>55</v>
      </c>
      <c r="B76" s="294" t="s">
        <v>411</v>
      </c>
      <c r="C76" s="295" t="s">
        <v>412</v>
      </c>
      <c r="D76" s="296" t="s">
        <v>136</v>
      </c>
      <c r="E76" s="297">
        <v>1869.12</v>
      </c>
      <c r="F76" s="297">
        <v>0</v>
      </c>
      <c r="G76" s="298">
        <f>E76*F76</f>
        <v>0</v>
      </c>
      <c r="H76" s="299">
        <v>0</v>
      </c>
      <c r="I76" s="300">
        <f>E76*H76</f>
        <v>0</v>
      </c>
      <c r="J76" s="299">
        <v>-1.4E-2</v>
      </c>
      <c r="K76" s="300">
        <f>E76*J76</f>
        <v>-26.167680000000001</v>
      </c>
      <c r="O76" s="292">
        <v>2</v>
      </c>
      <c r="AA76" s="261">
        <v>1</v>
      </c>
      <c r="AB76" s="261">
        <v>7</v>
      </c>
      <c r="AC76" s="261">
        <v>7</v>
      </c>
      <c r="AZ76" s="261">
        <v>2</v>
      </c>
      <c r="BA76" s="261">
        <f>IF(AZ76=1,G76,0)</f>
        <v>0</v>
      </c>
      <c r="BB76" s="261">
        <f>IF(AZ76=2,G76,0)</f>
        <v>0</v>
      </c>
      <c r="BC76" s="261">
        <f>IF(AZ76=3,G76,0)</f>
        <v>0</v>
      </c>
      <c r="BD76" s="261">
        <f>IF(AZ76=4,G76,0)</f>
        <v>0</v>
      </c>
      <c r="BE76" s="261">
        <f>IF(AZ76=5,G76,0)</f>
        <v>0</v>
      </c>
      <c r="CA76" s="292">
        <v>1</v>
      </c>
      <c r="CB76" s="292">
        <v>7</v>
      </c>
    </row>
    <row r="77" spans="1:80" x14ac:dyDescent="0.2">
      <c r="A77" s="293">
        <v>56</v>
      </c>
      <c r="B77" s="294" t="s">
        <v>413</v>
      </c>
      <c r="C77" s="295" t="s">
        <v>414</v>
      </c>
      <c r="D77" s="296" t="s">
        <v>116</v>
      </c>
      <c r="E77" s="297">
        <v>673.44269999999995</v>
      </c>
      <c r="F77" s="297">
        <v>0</v>
      </c>
      <c r="G77" s="298">
        <f>E77*F77</f>
        <v>0</v>
      </c>
      <c r="H77" s="299">
        <v>0</v>
      </c>
      <c r="I77" s="300">
        <f>E77*H77</f>
        <v>0</v>
      </c>
      <c r="J77" s="299">
        <v>-1.4999999999999999E-2</v>
      </c>
      <c r="K77" s="300">
        <f>E77*J77</f>
        <v>-10.101640499999998</v>
      </c>
      <c r="O77" s="292">
        <v>2</v>
      </c>
      <c r="AA77" s="261">
        <v>1</v>
      </c>
      <c r="AB77" s="261">
        <v>7</v>
      </c>
      <c r="AC77" s="261">
        <v>7</v>
      </c>
      <c r="AZ77" s="261">
        <v>2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1</v>
      </c>
      <c r="CB77" s="292">
        <v>7</v>
      </c>
    </row>
    <row r="78" spans="1:80" x14ac:dyDescent="0.2">
      <c r="A78" s="293">
        <v>57</v>
      </c>
      <c r="B78" s="294" t="s">
        <v>415</v>
      </c>
      <c r="C78" s="295" t="s">
        <v>416</v>
      </c>
      <c r="D78" s="296" t="s">
        <v>116</v>
      </c>
      <c r="E78" s="297">
        <v>56.9482</v>
      </c>
      <c r="F78" s="297">
        <v>0</v>
      </c>
      <c r="G78" s="298">
        <f>E78*F78</f>
        <v>0</v>
      </c>
      <c r="H78" s="299">
        <v>8.0000000000000007E-5</v>
      </c>
      <c r="I78" s="300">
        <f>E78*H78</f>
        <v>4.5558560000000005E-3</v>
      </c>
      <c r="J78" s="299">
        <v>0</v>
      </c>
      <c r="K78" s="300">
        <f>E78*J78</f>
        <v>0</v>
      </c>
      <c r="O78" s="292">
        <v>2</v>
      </c>
      <c r="AA78" s="261">
        <v>1</v>
      </c>
      <c r="AB78" s="261">
        <v>7</v>
      </c>
      <c r="AC78" s="261">
        <v>7</v>
      </c>
      <c r="AZ78" s="261">
        <v>2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1</v>
      </c>
      <c r="CB78" s="292">
        <v>7</v>
      </c>
    </row>
    <row r="79" spans="1:80" x14ac:dyDescent="0.2">
      <c r="A79" s="293">
        <v>58</v>
      </c>
      <c r="B79" s="294" t="s">
        <v>417</v>
      </c>
      <c r="C79" s="295" t="s">
        <v>418</v>
      </c>
      <c r="D79" s="296" t="s">
        <v>116</v>
      </c>
      <c r="E79" s="297">
        <v>62.643000000000001</v>
      </c>
      <c r="F79" s="297">
        <v>0</v>
      </c>
      <c r="G79" s="298">
        <f>E79*F79</f>
        <v>0</v>
      </c>
      <c r="H79" s="299">
        <v>1.2999999999999999E-2</v>
      </c>
      <c r="I79" s="300">
        <f>E79*H79</f>
        <v>0.81435899999999994</v>
      </c>
      <c r="J79" s="299"/>
      <c r="K79" s="300">
        <f>E79*J79</f>
        <v>0</v>
      </c>
      <c r="O79" s="292">
        <v>2</v>
      </c>
      <c r="AA79" s="261">
        <v>3</v>
      </c>
      <c r="AB79" s="261">
        <v>7</v>
      </c>
      <c r="AC79" s="261">
        <v>60725016</v>
      </c>
      <c r="AZ79" s="261">
        <v>2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3</v>
      </c>
      <c r="CB79" s="292">
        <v>7</v>
      </c>
    </row>
    <row r="80" spans="1:80" x14ac:dyDescent="0.2">
      <c r="A80" s="293">
        <v>59</v>
      </c>
      <c r="B80" s="294" t="s">
        <v>419</v>
      </c>
      <c r="C80" s="295" t="s">
        <v>420</v>
      </c>
      <c r="D80" s="296" t="s">
        <v>12</v>
      </c>
      <c r="E80" s="297"/>
      <c r="F80" s="297">
        <v>0</v>
      </c>
      <c r="G80" s="298">
        <f>E80*F80</f>
        <v>0</v>
      </c>
      <c r="H80" s="299">
        <v>0</v>
      </c>
      <c r="I80" s="300">
        <f>E80*H80</f>
        <v>0</v>
      </c>
      <c r="J80" s="299"/>
      <c r="K80" s="300">
        <f>E80*J80</f>
        <v>0</v>
      </c>
      <c r="O80" s="292">
        <v>2</v>
      </c>
      <c r="AA80" s="261">
        <v>7</v>
      </c>
      <c r="AB80" s="261">
        <v>1002</v>
      </c>
      <c r="AC80" s="261">
        <v>5</v>
      </c>
      <c r="AZ80" s="261">
        <v>2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7</v>
      </c>
      <c r="CB80" s="292">
        <v>1002</v>
      </c>
    </row>
    <row r="81" spans="1:80" x14ac:dyDescent="0.2">
      <c r="A81" s="293">
        <v>60</v>
      </c>
      <c r="B81" s="294" t="s">
        <v>224</v>
      </c>
      <c r="C81" s="295" t="s">
        <v>225</v>
      </c>
      <c r="D81" s="296" t="s">
        <v>226</v>
      </c>
      <c r="E81" s="297">
        <v>36.269320499999999</v>
      </c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8</v>
      </c>
      <c r="AB81" s="261">
        <v>0</v>
      </c>
      <c r="AC81" s="261">
        <v>3</v>
      </c>
      <c r="AZ81" s="261">
        <v>2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8</v>
      </c>
      <c r="CB81" s="292">
        <v>0</v>
      </c>
    </row>
    <row r="82" spans="1:80" x14ac:dyDescent="0.2">
      <c r="A82" s="293">
        <v>61</v>
      </c>
      <c r="B82" s="294" t="s">
        <v>227</v>
      </c>
      <c r="C82" s="295" t="s">
        <v>228</v>
      </c>
      <c r="D82" s="296" t="s">
        <v>226</v>
      </c>
      <c r="E82" s="297">
        <v>36.269320499999999</v>
      </c>
      <c r="F82" s="297">
        <v>0</v>
      </c>
      <c r="G82" s="298">
        <f>E82*F82</f>
        <v>0</v>
      </c>
      <c r="H82" s="299">
        <v>0</v>
      </c>
      <c r="I82" s="300">
        <f>E82*H82</f>
        <v>0</v>
      </c>
      <c r="J82" s="299"/>
      <c r="K82" s="300">
        <f>E82*J82</f>
        <v>0</v>
      </c>
      <c r="O82" s="292">
        <v>2</v>
      </c>
      <c r="AA82" s="261">
        <v>8</v>
      </c>
      <c r="AB82" s="261">
        <v>1</v>
      </c>
      <c r="AC82" s="261">
        <v>3</v>
      </c>
      <c r="AZ82" s="261">
        <v>2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8</v>
      </c>
      <c r="CB82" s="292">
        <v>1</v>
      </c>
    </row>
    <row r="83" spans="1:80" x14ac:dyDescent="0.2">
      <c r="A83" s="293">
        <v>62</v>
      </c>
      <c r="B83" s="294" t="s">
        <v>229</v>
      </c>
      <c r="C83" s="295" t="s">
        <v>230</v>
      </c>
      <c r="D83" s="296" t="s">
        <v>226</v>
      </c>
      <c r="E83" s="297">
        <v>362.69320499999998</v>
      </c>
      <c r="F83" s="297">
        <v>0</v>
      </c>
      <c r="G83" s="298">
        <f>E83*F83</f>
        <v>0</v>
      </c>
      <c r="H83" s="299">
        <v>0</v>
      </c>
      <c r="I83" s="300">
        <f>E83*H83</f>
        <v>0</v>
      </c>
      <c r="J83" s="299"/>
      <c r="K83" s="300">
        <f>E83*J83</f>
        <v>0</v>
      </c>
      <c r="O83" s="292">
        <v>2</v>
      </c>
      <c r="AA83" s="261">
        <v>8</v>
      </c>
      <c r="AB83" s="261">
        <v>1</v>
      </c>
      <c r="AC83" s="261">
        <v>3</v>
      </c>
      <c r="AZ83" s="261">
        <v>2</v>
      </c>
      <c r="BA83" s="261">
        <f>IF(AZ83=1,G83,0)</f>
        <v>0</v>
      </c>
      <c r="BB83" s="261">
        <f>IF(AZ83=2,G83,0)</f>
        <v>0</v>
      </c>
      <c r="BC83" s="261">
        <f>IF(AZ83=3,G83,0)</f>
        <v>0</v>
      </c>
      <c r="BD83" s="261">
        <f>IF(AZ83=4,G83,0)</f>
        <v>0</v>
      </c>
      <c r="BE83" s="261">
        <f>IF(AZ83=5,G83,0)</f>
        <v>0</v>
      </c>
      <c r="CA83" s="292">
        <v>8</v>
      </c>
      <c r="CB83" s="292">
        <v>1</v>
      </c>
    </row>
    <row r="84" spans="1:80" x14ac:dyDescent="0.2">
      <c r="A84" s="293">
        <v>63</v>
      </c>
      <c r="B84" s="294" t="s">
        <v>231</v>
      </c>
      <c r="C84" s="295" t="s">
        <v>232</v>
      </c>
      <c r="D84" s="296" t="s">
        <v>226</v>
      </c>
      <c r="E84" s="297">
        <v>36.269320499999999</v>
      </c>
      <c r="F84" s="297">
        <v>0</v>
      </c>
      <c r="G84" s="298">
        <f>E84*F84</f>
        <v>0</v>
      </c>
      <c r="H84" s="299">
        <v>0</v>
      </c>
      <c r="I84" s="300">
        <f>E84*H84</f>
        <v>0</v>
      </c>
      <c r="J84" s="299"/>
      <c r="K84" s="300">
        <f>E84*J84</f>
        <v>0</v>
      </c>
      <c r="O84" s="292">
        <v>2</v>
      </c>
      <c r="AA84" s="261">
        <v>8</v>
      </c>
      <c r="AB84" s="261">
        <v>1</v>
      </c>
      <c r="AC84" s="261">
        <v>3</v>
      </c>
      <c r="AZ84" s="261">
        <v>2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8</v>
      </c>
      <c r="CB84" s="292">
        <v>1</v>
      </c>
    </row>
    <row r="85" spans="1:80" x14ac:dyDescent="0.2">
      <c r="A85" s="293">
        <v>64</v>
      </c>
      <c r="B85" s="294" t="s">
        <v>233</v>
      </c>
      <c r="C85" s="295" t="s">
        <v>234</v>
      </c>
      <c r="D85" s="296" t="s">
        <v>226</v>
      </c>
      <c r="E85" s="297">
        <v>108.8079615</v>
      </c>
      <c r="F85" s="297">
        <v>0</v>
      </c>
      <c r="G85" s="298">
        <f>E85*F85</f>
        <v>0</v>
      </c>
      <c r="H85" s="299">
        <v>0</v>
      </c>
      <c r="I85" s="300">
        <f>E85*H85</f>
        <v>0</v>
      </c>
      <c r="J85" s="299"/>
      <c r="K85" s="300">
        <f>E85*J85</f>
        <v>0</v>
      </c>
      <c r="O85" s="292">
        <v>2</v>
      </c>
      <c r="AA85" s="261">
        <v>8</v>
      </c>
      <c r="AB85" s="261">
        <v>1</v>
      </c>
      <c r="AC85" s="261">
        <v>3</v>
      </c>
      <c r="AZ85" s="261">
        <v>2</v>
      </c>
      <c r="BA85" s="261">
        <f>IF(AZ85=1,G85,0)</f>
        <v>0</v>
      </c>
      <c r="BB85" s="261">
        <f>IF(AZ85=2,G85,0)</f>
        <v>0</v>
      </c>
      <c r="BC85" s="261">
        <f>IF(AZ85=3,G85,0)</f>
        <v>0</v>
      </c>
      <c r="BD85" s="261">
        <f>IF(AZ85=4,G85,0)</f>
        <v>0</v>
      </c>
      <c r="BE85" s="261">
        <f>IF(AZ85=5,G85,0)</f>
        <v>0</v>
      </c>
      <c r="CA85" s="292">
        <v>8</v>
      </c>
      <c r="CB85" s="292">
        <v>1</v>
      </c>
    </row>
    <row r="86" spans="1:80" x14ac:dyDescent="0.2">
      <c r="A86" s="302"/>
      <c r="B86" s="303" t="s">
        <v>101</v>
      </c>
      <c r="C86" s="304" t="s">
        <v>410</v>
      </c>
      <c r="D86" s="305"/>
      <c r="E86" s="306"/>
      <c r="F86" s="307"/>
      <c r="G86" s="308">
        <f>SUM(G75:G85)</f>
        <v>0</v>
      </c>
      <c r="H86" s="309"/>
      <c r="I86" s="310">
        <f>SUM(I75:I85)</f>
        <v>0.81891485599999991</v>
      </c>
      <c r="J86" s="309"/>
      <c r="K86" s="310">
        <f>SUM(K75:K85)</f>
        <v>-36.269320499999999</v>
      </c>
      <c r="O86" s="292">
        <v>4</v>
      </c>
      <c r="BA86" s="311">
        <f>SUM(BA75:BA85)</f>
        <v>0</v>
      </c>
      <c r="BB86" s="311">
        <f>SUM(BB75:BB85)</f>
        <v>0</v>
      </c>
      <c r="BC86" s="311">
        <f>SUM(BC75:BC85)</f>
        <v>0</v>
      </c>
      <c r="BD86" s="311">
        <f>SUM(BD75:BD85)</f>
        <v>0</v>
      </c>
      <c r="BE86" s="311">
        <f>SUM(BE75:BE85)</f>
        <v>0</v>
      </c>
    </row>
    <row r="87" spans="1:80" x14ac:dyDescent="0.2">
      <c r="A87" s="282" t="s">
        <v>97</v>
      </c>
      <c r="B87" s="283" t="s">
        <v>275</v>
      </c>
      <c r="C87" s="284" t="s">
        <v>276</v>
      </c>
      <c r="D87" s="285"/>
      <c r="E87" s="286"/>
      <c r="F87" s="286"/>
      <c r="G87" s="287"/>
      <c r="H87" s="288"/>
      <c r="I87" s="289"/>
      <c r="J87" s="290"/>
      <c r="K87" s="291"/>
      <c r="O87" s="292">
        <v>1</v>
      </c>
    </row>
    <row r="88" spans="1:80" x14ac:dyDescent="0.2">
      <c r="A88" s="293">
        <v>65</v>
      </c>
      <c r="B88" s="294" t="s">
        <v>421</v>
      </c>
      <c r="C88" s="295" t="s">
        <v>422</v>
      </c>
      <c r="D88" s="296" t="s">
        <v>116</v>
      </c>
      <c r="E88" s="297">
        <v>8.202</v>
      </c>
      <c r="F88" s="297">
        <v>0</v>
      </c>
      <c r="G88" s="298">
        <f>E88*F88</f>
        <v>0</v>
      </c>
      <c r="H88" s="299">
        <v>0</v>
      </c>
      <c r="I88" s="300">
        <f>E88*H88</f>
        <v>0</v>
      </c>
      <c r="J88" s="299">
        <v>-7.3200000000000001E-3</v>
      </c>
      <c r="K88" s="300">
        <f>E88*J88</f>
        <v>-6.0038639999999997E-2</v>
      </c>
      <c r="O88" s="292">
        <v>2</v>
      </c>
      <c r="AA88" s="261">
        <v>1</v>
      </c>
      <c r="AB88" s="261">
        <v>7</v>
      </c>
      <c r="AC88" s="261">
        <v>7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1</v>
      </c>
      <c r="CB88" s="292">
        <v>7</v>
      </c>
    </row>
    <row r="89" spans="1:80" x14ac:dyDescent="0.2">
      <c r="A89" s="293">
        <v>66</v>
      </c>
      <c r="B89" s="294" t="s">
        <v>590</v>
      </c>
      <c r="C89" s="295" t="s">
        <v>629</v>
      </c>
      <c r="D89" s="296" t="s">
        <v>116</v>
      </c>
      <c r="E89" s="297">
        <v>10.224</v>
      </c>
      <c r="F89" s="297">
        <v>0</v>
      </c>
      <c r="G89" s="298">
        <f>E89*F89</f>
        <v>0</v>
      </c>
      <c r="H89" s="299">
        <v>0</v>
      </c>
      <c r="I89" s="300">
        <f>E89*H89</f>
        <v>0</v>
      </c>
      <c r="J89" s="299">
        <v>-7.2100000000000003E-3</v>
      </c>
      <c r="K89" s="300">
        <f>E89*J89</f>
        <v>-7.3715040000000009E-2</v>
      </c>
      <c r="O89" s="292">
        <v>2</v>
      </c>
      <c r="AA89" s="261">
        <v>1</v>
      </c>
      <c r="AB89" s="261">
        <v>7</v>
      </c>
      <c r="AC89" s="261">
        <v>7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1</v>
      </c>
      <c r="CB89" s="292">
        <v>7</v>
      </c>
    </row>
    <row r="90" spans="1:80" x14ac:dyDescent="0.2">
      <c r="A90" s="293">
        <v>67</v>
      </c>
      <c r="B90" s="294" t="s">
        <v>427</v>
      </c>
      <c r="C90" s="295" t="s">
        <v>428</v>
      </c>
      <c r="D90" s="296" t="s">
        <v>116</v>
      </c>
      <c r="E90" s="297">
        <v>721.53470000000004</v>
      </c>
      <c r="F90" s="297">
        <v>0</v>
      </c>
      <c r="G90" s="298">
        <f>E90*F90</f>
        <v>0</v>
      </c>
      <c r="H90" s="299">
        <v>0</v>
      </c>
      <c r="I90" s="300">
        <f>E90*H90</f>
        <v>0</v>
      </c>
      <c r="J90" s="299">
        <v>-7.0000000000000001E-3</v>
      </c>
      <c r="K90" s="300">
        <f>E90*J90</f>
        <v>-5.0507429000000004</v>
      </c>
      <c r="O90" s="292">
        <v>2</v>
      </c>
      <c r="AA90" s="261">
        <v>1</v>
      </c>
      <c r="AB90" s="261">
        <v>0</v>
      </c>
      <c r="AC90" s="261">
        <v>0</v>
      </c>
      <c r="AZ90" s="261">
        <v>2</v>
      </c>
      <c r="BA90" s="261">
        <f>IF(AZ90=1,G90,0)</f>
        <v>0</v>
      </c>
      <c r="BB90" s="261">
        <f>IF(AZ90=2,G90,0)</f>
        <v>0</v>
      </c>
      <c r="BC90" s="261">
        <f>IF(AZ90=3,G90,0)</f>
        <v>0</v>
      </c>
      <c r="BD90" s="261">
        <f>IF(AZ90=4,G90,0)</f>
        <v>0</v>
      </c>
      <c r="BE90" s="261">
        <f>IF(AZ90=5,G90,0)</f>
        <v>0</v>
      </c>
      <c r="CA90" s="292">
        <v>1</v>
      </c>
      <c r="CB90" s="292">
        <v>0</v>
      </c>
    </row>
    <row r="91" spans="1:80" x14ac:dyDescent="0.2">
      <c r="A91" s="293">
        <v>68</v>
      </c>
      <c r="B91" s="294" t="s">
        <v>429</v>
      </c>
      <c r="C91" s="295" t="s">
        <v>430</v>
      </c>
      <c r="D91" s="296" t="s">
        <v>136</v>
      </c>
      <c r="E91" s="297">
        <v>40.715000000000003</v>
      </c>
      <c r="F91" s="297">
        <v>0</v>
      </c>
      <c r="G91" s="298">
        <f>E91*F91</f>
        <v>0</v>
      </c>
      <c r="H91" s="299">
        <v>0</v>
      </c>
      <c r="I91" s="300">
        <f>E91*H91</f>
        <v>0</v>
      </c>
      <c r="J91" s="299"/>
      <c r="K91" s="300">
        <f>E91*J91</f>
        <v>0</v>
      </c>
      <c r="O91" s="292">
        <v>2</v>
      </c>
      <c r="AA91" s="261">
        <v>12</v>
      </c>
      <c r="AB91" s="261">
        <v>0</v>
      </c>
      <c r="AC91" s="261">
        <v>29</v>
      </c>
      <c r="AZ91" s="261">
        <v>2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12</v>
      </c>
      <c r="CB91" s="292">
        <v>0</v>
      </c>
    </row>
    <row r="92" spans="1:80" ht="22.5" x14ac:dyDescent="0.2">
      <c r="A92" s="293">
        <v>69</v>
      </c>
      <c r="B92" s="294" t="s">
        <v>431</v>
      </c>
      <c r="C92" s="295" t="s">
        <v>432</v>
      </c>
      <c r="D92" s="296" t="s">
        <v>136</v>
      </c>
      <c r="E92" s="297">
        <v>40.715000000000003</v>
      </c>
      <c r="F92" s="297">
        <v>0</v>
      </c>
      <c r="G92" s="298">
        <f>E92*F92</f>
        <v>0</v>
      </c>
      <c r="H92" s="299">
        <v>7.2000000000000005E-4</v>
      </c>
      <c r="I92" s="300">
        <f>E92*H92</f>
        <v>2.9314800000000005E-2</v>
      </c>
      <c r="J92" s="299"/>
      <c r="K92" s="300">
        <f>E92*J92</f>
        <v>0</v>
      </c>
      <c r="O92" s="292">
        <v>2</v>
      </c>
      <c r="AA92" s="261">
        <v>12</v>
      </c>
      <c r="AB92" s="261">
        <v>0</v>
      </c>
      <c r="AC92" s="261">
        <v>73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12</v>
      </c>
      <c r="CB92" s="292">
        <v>0</v>
      </c>
    </row>
    <row r="93" spans="1:80" x14ac:dyDescent="0.2">
      <c r="A93" s="293">
        <v>70</v>
      </c>
      <c r="B93" s="294" t="s">
        <v>433</v>
      </c>
      <c r="C93" s="295" t="s">
        <v>434</v>
      </c>
      <c r="D93" s="296" t="s">
        <v>116</v>
      </c>
      <c r="E93" s="297">
        <v>8.202</v>
      </c>
      <c r="F93" s="297">
        <v>0</v>
      </c>
      <c r="G93" s="298">
        <f>E93*F93</f>
        <v>0</v>
      </c>
      <c r="H93" s="299">
        <v>1.8020000000000001E-2</v>
      </c>
      <c r="I93" s="300">
        <f>E93*H93</f>
        <v>0.14780004000000002</v>
      </c>
      <c r="J93" s="299"/>
      <c r="K93" s="300">
        <f>E93*J93</f>
        <v>0</v>
      </c>
      <c r="O93" s="292">
        <v>2</v>
      </c>
      <c r="AA93" s="261">
        <v>12</v>
      </c>
      <c r="AB93" s="261">
        <v>0</v>
      </c>
      <c r="AC93" s="261">
        <v>1</v>
      </c>
      <c r="AZ93" s="261">
        <v>2</v>
      </c>
      <c r="BA93" s="261">
        <f>IF(AZ93=1,G93,0)</f>
        <v>0</v>
      </c>
      <c r="BB93" s="261">
        <f>IF(AZ93=2,G93,0)</f>
        <v>0</v>
      </c>
      <c r="BC93" s="261">
        <f>IF(AZ93=3,G93,0)</f>
        <v>0</v>
      </c>
      <c r="BD93" s="261">
        <f>IF(AZ93=4,G93,0)</f>
        <v>0</v>
      </c>
      <c r="BE93" s="261">
        <f>IF(AZ93=5,G93,0)</f>
        <v>0</v>
      </c>
      <c r="CA93" s="292">
        <v>12</v>
      </c>
      <c r="CB93" s="292">
        <v>0</v>
      </c>
    </row>
    <row r="94" spans="1:80" ht="22.5" x14ac:dyDescent="0.2">
      <c r="A94" s="293">
        <v>71</v>
      </c>
      <c r="B94" s="294" t="s">
        <v>435</v>
      </c>
      <c r="C94" s="295" t="s">
        <v>436</v>
      </c>
      <c r="D94" s="296" t="s">
        <v>136</v>
      </c>
      <c r="E94" s="297">
        <v>110.38</v>
      </c>
      <c r="F94" s="297">
        <v>0</v>
      </c>
      <c r="G94" s="298">
        <f>E94*F94</f>
        <v>0</v>
      </c>
      <c r="H94" s="299">
        <v>4.8900000000000002E-3</v>
      </c>
      <c r="I94" s="300">
        <f>E94*H94</f>
        <v>0.53975819999999997</v>
      </c>
      <c r="J94" s="299"/>
      <c r="K94" s="300">
        <f>E94*J94</f>
        <v>0</v>
      </c>
      <c r="O94" s="292">
        <v>2</v>
      </c>
      <c r="AA94" s="261">
        <v>12</v>
      </c>
      <c r="AB94" s="261">
        <v>0</v>
      </c>
      <c r="AC94" s="261">
        <v>7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12</v>
      </c>
      <c r="CB94" s="292">
        <v>0</v>
      </c>
    </row>
    <row r="95" spans="1:80" ht="22.5" x14ac:dyDescent="0.2">
      <c r="A95" s="293">
        <v>72</v>
      </c>
      <c r="B95" s="294" t="s">
        <v>439</v>
      </c>
      <c r="C95" s="295" t="s">
        <v>440</v>
      </c>
      <c r="D95" s="296" t="s">
        <v>100</v>
      </c>
      <c r="E95" s="297">
        <v>7</v>
      </c>
      <c r="F95" s="297">
        <v>0</v>
      </c>
      <c r="G95" s="298">
        <f>E95*F95</f>
        <v>0</v>
      </c>
      <c r="H95" s="299">
        <v>1.6999999999999999E-3</v>
      </c>
      <c r="I95" s="300">
        <f>E95*H95</f>
        <v>1.1899999999999999E-2</v>
      </c>
      <c r="J95" s="299"/>
      <c r="K95" s="300">
        <f>E95*J95</f>
        <v>0</v>
      </c>
      <c r="O95" s="292">
        <v>2</v>
      </c>
      <c r="AA95" s="261">
        <v>12</v>
      </c>
      <c r="AB95" s="261">
        <v>0</v>
      </c>
      <c r="AC95" s="261">
        <v>59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12</v>
      </c>
      <c r="CB95" s="292">
        <v>0</v>
      </c>
    </row>
    <row r="96" spans="1:80" x14ac:dyDescent="0.2">
      <c r="A96" s="293">
        <v>73</v>
      </c>
      <c r="B96" s="294" t="s">
        <v>441</v>
      </c>
      <c r="C96" s="295" t="s">
        <v>442</v>
      </c>
      <c r="D96" s="296" t="s">
        <v>12</v>
      </c>
      <c r="E96" s="297"/>
      <c r="F96" s="297">
        <v>0</v>
      </c>
      <c r="G96" s="298">
        <f>E96*F96</f>
        <v>0</v>
      </c>
      <c r="H96" s="299">
        <v>0</v>
      </c>
      <c r="I96" s="300">
        <f>E96*H96</f>
        <v>0</v>
      </c>
      <c r="J96" s="299"/>
      <c r="K96" s="300">
        <f>E96*J96</f>
        <v>0</v>
      </c>
      <c r="O96" s="292">
        <v>2</v>
      </c>
      <c r="AA96" s="261">
        <v>7</v>
      </c>
      <c r="AB96" s="261">
        <v>1002</v>
      </c>
      <c r="AC96" s="261">
        <v>5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7</v>
      </c>
      <c r="CB96" s="292">
        <v>1002</v>
      </c>
    </row>
    <row r="97" spans="1:80" x14ac:dyDescent="0.2">
      <c r="A97" s="293">
        <v>74</v>
      </c>
      <c r="B97" s="294" t="s">
        <v>224</v>
      </c>
      <c r="C97" s="295" t="s">
        <v>225</v>
      </c>
      <c r="D97" s="296" t="s">
        <v>226</v>
      </c>
      <c r="E97" s="297">
        <v>5.1844965800000002</v>
      </c>
      <c r="F97" s="297">
        <v>0</v>
      </c>
      <c r="G97" s="298">
        <f>E97*F97</f>
        <v>0</v>
      </c>
      <c r="H97" s="299">
        <v>0</v>
      </c>
      <c r="I97" s="300">
        <f>E97*H97</f>
        <v>0</v>
      </c>
      <c r="J97" s="299"/>
      <c r="K97" s="300">
        <f>E97*J97</f>
        <v>0</v>
      </c>
      <c r="O97" s="292">
        <v>2</v>
      </c>
      <c r="AA97" s="261">
        <v>8</v>
      </c>
      <c r="AB97" s="261">
        <v>0</v>
      </c>
      <c r="AC97" s="261">
        <v>3</v>
      </c>
      <c r="AZ97" s="261">
        <v>2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8</v>
      </c>
      <c r="CB97" s="292">
        <v>0</v>
      </c>
    </row>
    <row r="98" spans="1:80" x14ac:dyDescent="0.2">
      <c r="A98" s="293">
        <v>75</v>
      </c>
      <c r="B98" s="294" t="s">
        <v>227</v>
      </c>
      <c r="C98" s="295" t="s">
        <v>228</v>
      </c>
      <c r="D98" s="296" t="s">
        <v>226</v>
      </c>
      <c r="E98" s="297">
        <v>5.1844965800000002</v>
      </c>
      <c r="F98" s="297">
        <v>0</v>
      </c>
      <c r="G98" s="298">
        <f>E98*F98</f>
        <v>0</v>
      </c>
      <c r="H98" s="299">
        <v>0</v>
      </c>
      <c r="I98" s="300">
        <f>E98*H98</f>
        <v>0</v>
      </c>
      <c r="J98" s="299"/>
      <c r="K98" s="300">
        <f>E98*J98</f>
        <v>0</v>
      </c>
      <c r="O98" s="292">
        <v>2</v>
      </c>
      <c r="AA98" s="261">
        <v>8</v>
      </c>
      <c r="AB98" s="261">
        <v>1</v>
      </c>
      <c r="AC98" s="261">
        <v>3</v>
      </c>
      <c r="AZ98" s="261">
        <v>2</v>
      </c>
      <c r="BA98" s="261">
        <f>IF(AZ98=1,G98,0)</f>
        <v>0</v>
      </c>
      <c r="BB98" s="261">
        <f>IF(AZ98=2,G98,0)</f>
        <v>0</v>
      </c>
      <c r="BC98" s="261">
        <f>IF(AZ98=3,G98,0)</f>
        <v>0</v>
      </c>
      <c r="BD98" s="261">
        <f>IF(AZ98=4,G98,0)</f>
        <v>0</v>
      </c>
      <c r="BE98" s="261">
        <f>IF(AZ98=5,G98,0)</f>
        <v>0</v>
      </c>
      <c r="CA98" s="292">
        <v>8</v>
      </c>
      <c r="CB98" s="292">
        <v>1</v>
      </c>
    </row>
    <row r="99" spans="1:80" x14ac:dyDescent="0.2">
      <c r="A99" s="293">
        <v>76</v>
      </c>
      <c r="B99" s="294" t="s">
        <v>229</v>
      </c>
      <c r="C99" s="295" t="s">
        <v>230</v>
      </c>
      <c r="D99" s="296" t="s">
        <v>226</v>
      </c>
      <c r="E99" s="297">
        <v>51.844965799999997</v>
      </c>
      <c r="F99" s="297">
        <v>0</v>
      </c>
      <c r="G99" s="298">
        <f>E99*F99</f>
        <v>0</v>
      </c>
      <c r="H99" s="299">
        <v>0</v>
      </c>
      <c r="I99" s="300">
        <f>E99*H99</f>
        <v>0</v>
      </c>
      <c r="J99" s="299"/>
      <c r="K99" s="300">
        <f>E99*J99</f>
        <v>0</v>
      </c>
      <c r="O99" s="292">
        <v>2</v>
      </c>
      <c r="AA99" s="261">
        <v>8</v>
      </c>
      <c r="AB99" s="261">
        <v>1</v>
      </c>
      <c r="AC99" s="261">
        <v>3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8</v>
      </c>
      <c r="CB99" s="292">
        <v>1</v>
      </c>
    </row>
    <row r="100" spans="1:80" x14ac:dyDescent="0.2">
      <c r="A100" s="293">
        <v>77</v>
      </c>
      <c r="B100" s="294" t="s">
        <v>231</v>
      </c>
      <c r="C100" s="295" t="s">
        <v>232</v>
      </c>
      <c r="D100" s="296" t="s">
        <v>226</v>
      </c>
      <c r="E100" s="297">
        <v>5.1844965800000002</v>
      </c>
      <c r="F100" s="297">
        <v>0</v>
      </c>
      <c r="G100" s="298">
        <f>E100*F100</f>
        <v>0</v>
      </c>
      <c r="H100" s="299">
        <v>0</v>
      </c>
      <c r="I100" s="300">
        <f>E100*H100</f>
        <v>0</v>
      </c>
      <c r="J100" s="299"/>
      <c r="K100" s="300">
        <f>E100*J100</f>
        <v>0</v>
      </c>
      <c r="O100" s="292">
        <v>2</v>
      </c>
      <c r="AA100" s="261">
        <v>8</v>
      </c>
      <c r="AB100" s="261">
        <v>1</v>
      </c>
      <c r="AC100" s="261">
        <v>3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8</v>
      </c>
      <c r="CB100" s="292">
        <v>1</v>
      </c>
    </row>
    <row r="101" spans="1:80" x14ac:dyDescent="0.2">
      <c r="A101" s="293">
        <v>78</v>
      </c>
      <c r="B101" s="294" t="s">
        <v>233</v>
      </c>
      <c r="C101" s="295" t="s">
        <v>234</v>
      </c>
      <c r="D101" s="296" t="s">
        <v>226</v>
      </c>
      <c r="E101" s="297">
        <v>15.55348974</v>
      </c>
      <c r="F101" s="297">
        <v>0</v>
      </c>
      <c r="G101" s="298">
        <f>E101*F101</f>
        <v>0</v>
      </c>
      <c r="H101" s="299">
        <v>0</v>
      </c>
      <c r="I101" s="300">
        <f>E101*H101</f>
        <v>0</v>
      </c>
      <c r="J101" s="299"/>
      <c r="K101" s="300">
        <f>E101*J101</f>
        <v>0</v>
      </c>
      <c r="O101" s="292">
        <v>2</v>
      </c>
      <c r="AA101" s="261">
        <v>8</v>
      </c>
      <c r="AB101" s="261">
        <v>1</v>
      </c>
      <c r="AC101" s="261">
        <v>3</v>
      </c>
      <c r="AZ101" s="261">
        <v>2</v>
      </c>
      <c r="BA101" s="261">
        <f>IF(AZ101=1,G101,0)</f>
        <v>0</v>
      </c>
      <c r="BB101" s="261">
        <f>IF(AZ101=2,G101,0)</f>
        <v>0</v>
      </c>
      <c r="BC101" s="261">
        <f>IF(AZ101=3,G101,0)</f>
        <v>0</v>
      </c>
      <c r="BD101" s="261">
        <f>IF(AZ101=4,G101,0)</f>
        <v>0</v>
      </c>
      <c r="BE101" s="261">
        <f>IF(AZ101=5,G101,0)</f>
        <v>0</v>
      </c>
      <c r="CA101" s="292">
        <v>8</v>
      </c>
      <c r="CB101" s="292">
        <v>1</v>
      </c>
    </row>
    <row r="102" spans="1:80" x14ac:dyDescent="0.2">
      <c r="A102" s="302"/>
      <c r="B102" s="303" t="s">
        <v>101</v>
      </c>
      <c r="C102" s="304" t="s">
        <v>277</v>
      </c>
      <c r="D102" s="305"/>
      <c r="E102" s="306"/>
      <c r="F102" s="307"/>
      <c r="G102" s="308">
        <f>SUM(G87:G101)</f>
        <v>0</v>
      </c>
      <c r="H102" s="309"/>
      <c r="I102" s="310">
        <f>SUM(I87:I101)</f>
        <v>0.72877303999999998</v>
      </c>
      <c r="J102" s="309"/>
      <c r="K102" s="310">
        <f>SUM(K87:K101)</f>
        <v>-5.1844965800000002</v>
      </c>
      <c r="O102" s="292">
        <v>4</v>
      </c>
      <c r="BA102" s="311">
        <f>SUM(BA87:BA101)</f>
        <v>0</v>
      </c>
      <c r="BB102" s="311">
        <f>SUM(BB87:BB101)</f>
        <v>0</v>
      </c>
      <c r="BC102" s="311">
        <f>SUM(BC87:BC101)</f>
        <v>0</v>
      </c>
      <c r="BD102" s="311">
        <f>SUM(BD87:BD101)</f>
        <v>0</v>
      </c>
      <c r="BE102" s="311">
        <f>SUM(BE87:BE101)</f>
        <v>0</v>
      </c>
    </row>
    <row r="103" spans="1:80" x14ac:dyDescent="0.2">
      <c r="A103" s="282" t="s">
        <v>97</v>
      </c>
      <c r="B103" s="283" t="s">
        <v>288</v>
      </c>
      <c r="C103" s="284" t="s">
        <v>289</v>
      </c>
      <c r="D103" s="285"/>
      <c r="E103" s="286"/>
      <c r="F103" s="286"/>
      <c r="G103" s="287"/>
      <c r="H103" s="288"/>
      <c r="I103" s="289"/>
      <c r="J103" s="290"/>
      <c r="K103" s="291"/>
      <c r="O103" s="292">
        <v>1</v>
      </c>
    </row>
    <row r="104" spans="1:80" x14ac:dyDescent="0.2">
      <c r="A104" s="293">
        <v>79</v>
      </c>
      <c r="B104" s="294" t="s">
        <v>443</v>
      </c>
      <c r="C104" s="295" t="s">
        <v>444</v>
      </c>
      <c r="D104" s="296" t="s">
        <v>223</v>
      </c>
      <c r="E104" s="297">
        <v>6</v>
      </c>
      <c r="F104" s="297">
        <v>0</v>
      </c>
      <c r="G104" s="298">
        <f>E104*F104</f>
        <v>0</v>
      </c>
      <c r="H104" s="299">
        <v>0</v>
      </c>
      <c r="I104" s="300">
        <f>E104*H104</f>
        <v>0</v>
      </c>
      <c r="J104" s="299"/>
      <c r="K104" s="300">
        <f>E104*J104</f>
        <v>0</v>
      </c>
      <c r="O104" s="292">
        <v>2</v>
      </c>
      <c r="AA104" s="261">
        <v>12</v>
      </c>
      <c r="AB104" s="261">
        <v>0</v>
      </c>
      <c r="AC104" s="261">
        <v>138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12</v>
      </c>
      <c r="CB104" s="292">
        <v>0</v>
      </c>
    </row>
    <row r="105" spans="1:80" ht="22.5" x14ac:dyDescent="0.2">
      <c r="A105" s="293">
        <v>80</v>
      </c>
      <c r="B105" s="294" t="s">
        <v>445</v>
      </c>
      <c r="C105" s="295" t="s">
        <v>630</v>
      </c>
      <c r="D105" s="296" t="s">
        <v>223</v>
      </c>
      <c r="E105" s="297">
        <v>6</v>
      </c>
      <c r="F105" s="297">
        <v>0</v>
      </c>
      <c r="G105" s="298">
        <f>E105*F105</f>
        <v>0</v>
      </c>
      <c r="H105" s="299">
        <v>0</v>
      </c>
      <c r="I105" s="300">
        <f>E105*H105</f>
        <v>0</v>
      </c>
      <c r="J105" s="299"/>
      <c r="K105" s="300">
        <f>E105*J105</f>
        <v>0</v>
      </c>
      <c r="O105" s="292">
        <v>2</v>
      </c>
      <c r="AA105" s="261">
        <v>12</v>
      </c>
      <c r="AB105" s="261">
        <v>0</v>
      </c>
      <c r="AC105" s="261">
        <v>139</v>
      </c>
      <c r="AZ105" s="261">
        <v>2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12</v>
      </c>
      <c r="CB105" s="292">
        <v>0</v>
      </c>
    </row>
    <row r="106" spans="1:80" x14ac:dyDescent="0.2">
      <c r="A106" s="293">
        <v>81</v>
      </c>
      <c r="B106" s="294" t="s">
        <v>631</v>
      </c>
      <c r="C106" s="295" t="s">
        <v>632</v>
      </c>
      <c r="D106" s="296" t="s">
        <v>100</v>
      </c>
      <c r="E106" s="297">
        <v>1</v>
      </c>
      <c r="F106" s="297">
        <v>0</v>
      </c>
      <c r="G106" s="298">
        <f>E106*F106</f>
        <v>0</v>
      </c>
      <c r="H106" s="299">
        <v>0</v>
      </c>
      <c r="I106" s="300">
        <f>E106*H106</f>
        <v>0</v>
      </c>
      <c r="J106" s="299"/>
      <c r="K106" s="300">
        <f>E106*J106</f>
        <v>0</v>
      </c>
      <c r="O106" s="292">
        <v>2</v>
      </c>
      <c r="AA106" s="261">
        <v>12</v>
      </c>
      <c r="AB106" s="261">
        <v>0</v>
      </c>
      <c r="AC106" s="261">
        <v>112</v>
      </c>
      <c r="AZ106" s="261">
        <v>2</v>
      </c>
      <c r="BA106" s="261">
        <f>IF(AZ106=1,G106,0)</f>
        <v>0</v>
      </c>
      <c r="BB106" s="261">
        <f>IF(AZ106=2,G106,0)</f>
        <v>0</v>
      </c>
      <c r="BC106" s="261">
        <f>IF(AZ106=3,G106,0)</f>
        <v>0</v>
      </c>
      <c r="BD106" s="261">
        <f>IF(AZ106=4,G106,0)</f>
        <v>0</v>
      </c>
      <c r="BE106" s="261">
        <f>IF(AZ106=5,G106,0)</f>
        <v>0</v>
      </c>
      <c r="CA106" s="292">
        <v>12</v>
      </c>
      <c r="CB106" s="292">
        <v>0</v>
      </c>
    </row>
    <row r="107" spans="1:80" x14ac:dyDescent="0.2">
      <c r="A107" s="293">
        <v>82</v>
      </c>
      <c r="B107" s="294" t="s">
        <v>294</v>
      </c>
      <c r="C107" s="295" t="s">
        <v>295</v>
      </c>
      <c r="D107" s="296" t="s">
        <v>12</v>
      </c>
      <c r="E107" s="297"/>
      <c r="F107" s="297">
        <v>0</v>
      </c>
      <c r="G107" s="298">
        <f>E107*F107</f>
        <v>0</v>
      </c>
      <c r="H107" s="299">
        <v>0</v>
      </c>
      <c r="I107" s="300">
        <f>E107*H107</f>
        <v>0</v>
      </c>
      <c r="J107" s="299"/>
      <c r="K107" s="300">
        <f>E107*J107</f>
        <v>0</v>
      </c>
      <c r="O107" s="292">
        <v>2</v>
      </c>
      <c r="AA107" s="261">
        <v>7</v>
      </c>
      <c r="AB107" s="261">
        <v>1002</v>
      </c>
      <c r="AC107" s="261">
        <v>5</v>
      </c>
      <c r="AZ107" s="261">
        <v>2</v>
      </c>
      <c r="BA107" s="261">
        <f>IF(AZ107=1,G107,0)</f>
        <v>0</v>
      </c>
      <c r="BB107" s="261">
        <f>IF(AZ107=2,G107,0)</f>
        <v>0</v>
      </c>
      <c r="BC107" s="261">
        <f>IF(AZ107=3,G107,0)</f>
        <v>0</v>
      </c>
      <c r="BD107" s="261">
        <f>IF(AZ107=4,G107,0)</f>
        <v>0</v>
      </c>
      <c r="BE107" s="261">
        <f>IF(AZ107=5,G107,0)</f>
        <v>0</v>
      </c>
      <c r="CA107" s="292">
        <v>7</v>
      </c>
      <c r="CB107" s="292">
        <v>1002</v>
      </c>
    </row>
    <row r="108" spans="1:80" x14ac:dyDescent="0.2">
      <c r="A108" s="293">
        <v>83</v>
      </c>
      <c r="B108" s="294" t="s">
        <v>224</v>
      </c>
      <c r="C108" s="295" t="s">
        <v>225</v>
      </c>
      <c r="D108" s="296" t="s">
        <v>226</v>
      </c>
      <c r="E108" s="297">
        <v>3.5999999999999997E-2</v>
      </c>
      <c r="F108" s="297">
        <v>0</v>
      </c>
      <c r="G108" s="298">
        <f>E108*F108</f>
        <v>0</v>
      </c>
      <c r="H108" s="299">
        <v>0</v>
      </c>
      <c r="I108" s="300">
        <f>E108*H108</f>
        <v>0</v>
      </c>
      <c r="J108" s="299"/>
      <c r="K108" s="300">
        <f>E108*J108</f>
        <v>0</v>
      </c>
      <c r="O108" s="292">
        <v>2</v>
      </c>
      <c r="AA108" s="261">
        <v>8</v>
      </c>
      <c r="AB108" s="261">
        <v>0</v>
      </c>
      <c r="AC108" s="261">
        <v>3</v>
      </c>
      <c r="AZ108" s="261">
        <v>2</v>
      </c>
      <c r="BA108" s="261">
        <f>IF(AZ108=1,G108,0)</f>
        <v>0</v>
      </c>
      <c r="BB108" s="261">
        <f>IF(AZ108=2,G108,0)</f>
        <v>0</v>
      </c>
      <c r="BC108" s="261">
        <f>IF(AZ108=3,G108,0)</f>
        <v>0</v>
      </c>
      <c r="BD108" s="261">
        <f>IF(AZ108=4,G108,0)</f>
        <v>0</v>
      </c>
      <c r="BE108" s="261">
        <f>IF(AZ108=5,G108,0)</f>
        <v>0</v>
      </c>
      <c r="CA108" s="292">
        <v>8</v>
      </c>
      <c r="CB108" s="292">
        <v>0</v>
      </c>
    </row>
    <row r="109" spans="1:80" x14ac:dyDescent="0.2">
      <c r="A109" s="293">
        <v>84</v>
      </c>
      <c r="B109" s="294" t="s">
        <v>227</v>
      </c>
      <c r="C109" s="295" t="s">
        <v>228</v>
      </c>
      <c r="D109" s="296" t="s">
        <v>226</v>
      </c>
      <c r="E109" s="297">
        <v>3.5999999999999997E-2</v>
      </c>
      <c r="F109" s="297">
        <v>0</v>
      </c>
      <c r="G109" s="298">
        <f>E109*F109</f>
        <v>0</v>
      </c>
      <c r="H109" s="299">
        <v>0</v>
      </c>
      <c r="I109" s="300">
        <f>E109*H109</f>
        <v>0</v>
      </c>
      <c r="J109" s="299"/>
      <c r="K109" s="300">
        <f>E109*J109</f>
        <v>0</v>
      </c>
      <c r="O109" s="292">
        <v>2</v>
      </c>
      <c r="AA109" s="261">
        <v>8</v>
      </c>
      <c r="AB109" s="261">
        <v>1</v>
      </c>
      <c r="AC109" s="261">
        <v>3</v>
      </c>
      <c r="AZ109" s="261">
        <v>2</v>
      </c>
      <c r="BA109" s="261">
        <f>IF(AZ109=1,G109,0)</f>
        <v>0</v>
      </c>
      <c r="BB109" s="261">
        <f>IF(AZ109=2,G109,0)</f>
        <v>0</v>
      </c>
      <c r="BC109" s="261">
        <f>IF(AZ109=3,G109,0)</f>
        <v>0</v>
      </c>
      <c r="BD109" s="261">
        <f>IF(AZ109=4,G109,0)</f>
        <v>0</v>
      </c>
      <c r="BE109" s="261">
        <f>IF(AZ109=5,G109,0)</f>
        <v>0</v>
      </c>
      <c r="CA109" s="292">
        <v>8</v>
      </c>
      <c r="CB109" s="292">
        <v>1</v>
      </c>
    </row>
    <row r="110" spans="1:80" x14ac:dyDescent="0.2">
      <c r="A110" s="293">
        <v>85</v>
      </c>
      <c r="B110" s="294" t="s">
        <v>229</v>
      </c>
      <c r="C110" s="295" t="s">
        <v>230</v>
      </c>
      <c r="D110" s="296" t="s">
        <v>226</v>
      </c>
      <c r="E110" s="297">
        <v>0.36</v>
      </c>
      <c r="F110" s="297">
        <v>0</v>
      </c>
      <c r="G110" s="298">
        <f>E110*F110</f>
        <v>0</v>
      </c>
      <c r="H110" s="299">
        <v>0</v>
      </c>
      <c r="I110" s="300">
        <f>E110*H110</f>
        <v>0</v>
      </c>
      <c r="J110" s="299"/>
      <c r="K110" s="300">
        <f>E110*J110</f>
        <v>0</v>
      </c>
      <c r="O110" s="292">
        <v>2</v>
      </c>
      <c r="AA110" s="261">
        <v>8</v>
      </c>
      <c r="AB110" s="261">
        <v>1</v>
      </c>
      <c r="AC110" s="261">
        <v>3</v>
      </c>
      <c r="AZ110" s="261">
        <v>2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8</v>
      </c>
      <c r="CB110" s="292">
        <v>1</v>
      </c>
    </row>
    <row r="111" spans="1:80" x14ac:dyDescent="0.2">
      <c r="A111" s="293">
        <v>86</v>
      </c>
      <c r="B111" s="294" t="s">
        <v>231</v>
      </c>
      <c r="C111" s="295" t="s">
        <v>232</v>
      </c>
      <c r="D111" s="296" t="s">
        <v>226</v>
      </c>
      <c r="E111" s="297">
        <v>3.5999999999999997E-2</v>
      </c>
      <c r="F111" s="297">
        <v>0</v>
      </c>
      <c r="G111" s="298">
        <f>E111*F111</f>
        <v>0</v>
      </c>
      <c r="H111" s="299">
        <v>0</v>
      </c>
      <c r="I111" s="300">
        <f>E111*H111</f>
        <v>0</v>
      </c>
      <c r="J111" s="299"/>
      <c r="K111" s="300">
        <f>E111*J111</f>
        <v>0</v>
      </c>
      <c r="O111" s="292">
        <v>2</v>
      </c>
      <c r="AA111" s="261">
        <v>8</v>
      </c>
      <c r="AB111" s="261">
        <v>1</v>
      </c>
      <c r="AC111" s="261">
        <v>3</v>
      </c>
      <c r="AZ111" s="261">
        <v>2</v>
      </c>
      <c r="BA111" s="261">
        <f>IF(AZ111=1,G111,0)</f>
        <v>0</v>
      </c>
      <c r="BB111" s="261">
        <f>IF(AZ111=2,G111,0)</f>
        <v>0</v>
      </c>
      <c r="BC111" s="261">
        <f>IF(AZ111=3,G111,0)</f>
        <v>0</v>
      </c>
      <c r="BD111" s="261">
        <f>IF(AZ111=4,G111,0)</f>
        <v>0</v>
      </c>
      <c r="BE111" s="261">
        <f>IF(AZ111=5,G111,0)</f>
        <v>0</v>
      </c>
      <c r="CA111" s="292">
        <v>8</v>
      </c>
      <c r="CB111" s="292">
        <v>1</v>
      </c>
    </row>
    <row r="112" spans="1:80" x14ac:dyDescent="0.2">
      <c r="A112" s="293">
        <v>87</v>
      </c>
      <c r="B112" s="294" t="s">
        <v>233</v>
      </c>
      <c r="C112" s="295" t="s">
        <v>234</v>
      </c>
      <c r="D112" s="296" t="s">
        <v>226</v>
      </c>
      <c r="E112" s="297">
        <v>0.108</v>
      </c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8</v>
      </c>
      <c r="AB112" s="261">
        <v>1</v>
      </c>
      <c r="AC112" s="261">
        <v>3</v>
      </c>
      <c r="AZ112" s="261">
        <v>2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8</v>
      </c>
      <c r="CB112" s="292">
        <v>1</v>
      </c>
    </row>
    <row r="113" spans="1:80" x14ac:dyDescent="0.2">
      <c r="A113" s="302"/>
      <c r="B113" s="303" t="s">
        <v>101</v>
      </c>
      <c r="C113" s="304" t="s">
        <v>290</v>
      </c>
      <c r="D113" s="305"/>
      <c r="E113" s="306"/>
      <c r="F113" s="307"/>
      <c r="G113" s="308">
        <f>SUM(G103:G112)</f>
        <v>0</v>
      </c>
      <c r="H113" s="309"/>
      <c r="I113" s="310">
        <f>SUM(I103:I112)</f>
        <v>0</v>
      </c>
      <c r="J113" s="309"/>
      <c r="K113" s="310">
        <f>SUM(K103:K112)</f>
        <v>0</v>
      </c>
      <c r="O113" s="292">
        <v>4</v>
      </c>
      <c r="BA113" s="311">
        <f>SUM(BA103:BA112)</f>
        <v>0</v>
      </c>
      <c r="BB113" s="311">
        <f>SUM(BB103:BB112)</f>
        <v>0</v>
      </c>
      <c r="BC113" s="311">
        <f>SUM(BC103:BC112)</f>
        <v>0</v>
      </c>
      <c r="BD113" s="311">
        <f>SUM(BD103:BD112)</f>
        <v>0</v>
      </c>
      <c r="BE113" s="311">
        <f>SUM(BE103:BE112)</f>
        <v>0</v>
      </c>
    </row>
    <row r="114" spans="1:80" x14ac:dyDescent="0.2">
      <c r="A114" s="282" t="s">
        <v>97</v>
      </c>
      <c r="B114" s="283" t="s">
        <v>585</v>
      </c>
      <c r="C114" s="284" t="s">
        <v>586</v>
      </c>
      <c r="D114" s="285"/>
      <c r="E114" s="286"/>
      <c r="F114" s="286"/>
      <c r="G114" s="287"/>
      <c r="H114" s="288"/>
      <c r="I114" s="289"/>
      <c r="J114" s="290"/>
      <c r="K114" s="291"/>
      <c r="O114" s="292">
        <v>1</v>
      </c>
    </row>
    <row r="115" spans="1:80" x14ac:dyDescent="0.2">
      <c r="A115" s="293">
        <v>88</v>
      </c>
      <c r="B115" s="294" t="s">
        <v>633</v>
      </c>
      <c r="C115" s="295" t="s">
        <v>634</v>
      </c>
      <c r="D115" s="296" t="s">
        <v>223</v>
      </c>
      <c r="E115" s="297">
        <v>6</v>
      </c>
      <c r="F115" s="297">
        <v>0</v>
      </c>
      <c r="G115" s="298">
        <f>E115*F115</f>
        <v>0</v>
      </c>
      <c r="H115" s="299">
        <v>0</v>
      </c>
      <c r="I115" s="300">
        <f>E115*H115</f>
        <v>0</v>
      </c>
      <c r="J115" s="299"/>
      <c r="K115" s="300">
        <f>E115*J115</f>
        <v>0</v>
      </c>
      <c r="O115" s="292">
        <v>2</v>
      </c>
      <c r="AA115" s="261">
        <v>12</v>
      </c>
      <c r="AB115" s="261">
        <v>0</v>
      </c>
      <c r="AC115" s="261">
        <v>137</v>
      </c>
      <c r="AZ115" s="261">
        <v>4</v>
      </c>
      <c r="BA115" s="261">
        <f>IF(AZ115=1,G115,0)</f>
        <v>0</v>
      </c>
      <c r="BB115" s="261">
        <f>IF(AZ115=2,G115,0)</f>
        <v>0</v>
      </c>
      <c r="BC115" s="261">
        <f>IF(AZ115=3,G115,0)</f>
        <v>0</v>
      </c>
      <c r="BD115" s="261">
        <f>IF(AZ115=4,G115,0)</f>
        <v>0</v>
      </c>
      <c r="BE115" s="261">
        <f>IF(AZ115=5,G115,0)</f>
        <v>0</v>
      </c>
      <c r="CA115" s="292">
        <v>12</v>
      </c>
      <c r="CB115" s="292">
        <v>0</v>
      </c>
    </row>
    <row r="116" spans="1:80" x14ac:dyDescent="0.2">
      <c r="A116" s="302"/>
      <c r="B116" s="303" t="s">
        <v>101</v>
      </c>
      <c r="C116" s="304" t="s">
        <v>587</v>
      </c>
      <c r="D116" s="305"/>
      <c r="E116" s="306"/>
      <c r="F116" s="307"/>
      <c r="G116" s="308">
        <f>SUM(G114:G115)</f>
        <v>0</v>
      </c>
      <c r="H116" s="309"/>
      <c r="I116" s="310">
        <f>SUM(I114:I115)</f>
        <v>0</v>
      </c>
      <c r="J116" s="309"/>
      <c r="K116" s="310">
        <f>SUM(K114:K115)</f>
        <v>0</v>
      </c>
      <c r="O116" s="292">
        <v>4</v>
      </c>
      <c r="BA116" s="311">
        <f>SUM(BA114:BA115)</f>
        <v>0</v>
      </c>
      <c r="BB116" s="311">
        <f>SUM(BB114:BB115)</f>
        <v>0</v>
      </c>
      <c r="BC116" s="311">
        <f>SUM(BC114:BC115)</f>
        <v>0</v>
      </c>
      <c r="BD116" s="311">
        <f>SUM(BD114:BD115)</f>
        <v>0</v>
      </c>
      <c r="BE116" s="311">
        <f>SUM(BE114:BE115)</f>
        <v>0</v>
      </c>
    </row>
    <row r="117" spans="1:80" x14ac:dyDescent="0.2">
      <c r="E117" s="261"/>
    </row>
    <row r="118" spans="1:80" x14ac:dyDescent="0.2">
      <c r="E118" s="261"/>
    </row>
    <row r="119" spans="1:80" x14ac:dyDescent="0.2">
      <c r="E119" s="261"/>
    </row>
    <row r="120" spans="1:80" x14ac:dyDescent="0.2">
      <c r="E120" s="261"/>
    </row>
    <row r="121" spans="1:80" x14ac:dyDescent="0.2">
      <c r="E121" s="261"/>
    </row>
    <row r="122" spans="1:80" x14ac:dyDescent="0.2">
      <c r="E122" s="261"/>
    </row>
    <row r="123" spans="1:80" x14ac:dyDescent="0.2">
      <c r="E123" s="261"/>
    </row>
    <row r="124" spans="1:80" x14ac:dyDescent="0.2">
      <c r="E124" s="261"/>
    </row>
    <row r="125" spans="1:80" x14ac:dyDescent="0.2">
      <c r="E125" s="261"/>
    </row>
    <row r="126" spans="1:80" x14ac:dyDescent="0.2">
      <c r="E126" s="261"/>
    </row>
    <row r="127" spans="1:80" x14ac:dyDescent="0.2">
      <c r="E127" s="261"/>
    </row>
    <row r="128" spans="1:80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A140" s="301"/>
      <c r="B140" s="301"/>
      <c r="C140" s="301"/>
      <c r="D140" s="301"/>
      <c r="E140" s="301"/>
      <c r="F140" s="301"/>
      <c r="G140" s="301"/>
    </row>
    <row r="141" spans="1:7" x14ac:dyDescent="0.2">
      <c r="A141" s="301"/>
      <c r="B141" s="301"/>
      <c r="C141" s="301"/>
      <c r="D141" s="301"/>
      <c r="E141" s="301"/>
      <c r="F141" s="301"/>
      <c r="G141" s="301"/>
    </row>
    <row r="142" spans="1:7" x14ac:dyDescent="0.2">
      <c r="A142" s="301"/>
      <c r="B142" s="301"/>
      <c r="C142" s="301"/>
      <c r="D142" s="301"/>
      <c r="E142" s="301"/>
      <c r="F142" s="301"/>
      <c r="G142" s="301"/>
    </row>
    <row r="143" spans="1:7" x14ac:dyDescent="0.2">
      <c r="A143" s="301"/>
      <c r="B143" s="301"/>
      <c r="C143" s="301"/>
      <c r="D143" s="301"/>
      <c r="E143" s="301"/>
      <c r="F143" s="301"/>
      <c r="G143" s="301"/>
    </row>
    <row r="144" spans="1:7" x14ac:dyDescent="0.2">
      <c r="E144" s="261"/>
    </row>
    <row r="145" spans="5:5" x14ac:dyDescent="0.2">
      <c r="E145" s="261"/>
    </row>
    <row r="146" spans="5:5" x14ac:dyDescent="0.2">
      <c r="E146" s="261"/>
    </row>
    <row r="147" spans="5:5" x14ac:dyDescent="0.2">
      <c r="E147" s="261"/>
    </row>
    <row r="148" spans="5:5" x14ac:dyDescent="0.2">
      <c r="E148" s="261"/>
    </row>
    <row r="149" spans="5:5" x14ac:dyDescent="0.2">
      <c r="E149" s="261"/>
    </row>
    <row r="150" spans="5:5" x14ac:dyDescent="0.2">
      <c r="E150" s="261"/>
    </row>
    <row r="151" spans="5:5" x14ac:dyDescent="0.2">
      <c r="E151" s="261"/>
    </row>
    <row r="152" spans="5:5" x14ac:dyDescent="0.2">
      <c r="E152" s="261"/>
    </row>
    <row r="153" spans="5:5" x14ac:dyDescent="0.2">
      <c r="E153" s="261"/>
    </row>
    <row r="154" spans="5:5" x14ac:dyDescent="0.2">
      <c r="E154" s="261"/>
    </row>
    <row r="155" spans="5:5" x14ac:dyDescent="0.2">
      <c r="E155" s="261"/>
    </row>
    <row r="156" spans="5:5" x14ac:dyDescent="0.2">
      <c r="E156" s="261"/>
    </row>
    <row r="157" spans="5:5" x14ac:dyDescent="0.2">
      <c r="E157" s="261"/>
    </row>
    <row r="158" spans="5:5" x14ac:dyDescent="0.2">
      <c r="E158" s="261"/>
    </row>
    <row r="159" spans="5:5" x14ac:dyDescent="0.2">
      <c r="E159" s="261"/>
    </row>
    <row r="160" spans="5:5" x14ac:dyDescent="0.2">
      <c r="E160" s="261"/>
    </row>
    <row r="161" spans="1:7" x14ac:dyDescent="0.2">
      <c r="E161" s="261"/>
    </row>
    <row r="162" spans="1:7" x14ac:dyDescent="0.2">
      <c r="E162" s="261"/>
    </row>
    <row r="163" spans="1:7" x14ac:dyDescent="0.2">
      <c r="E163" s="261"/>
    </row>
    <row r="164" spans="1:7" x14ac:dyDescent="0.2">
      <c r="E164" s="261"/>
    </row>
    <row r="165" spans="1:7" x14ac:dyDescent="0.2">
      <c r="E165" s="261"/>
    </row>
    <row r="166" spans="1:7" x14ac:dyDescent="0.2">
      <c r="E166" s="261"/>
    </row>
    <row r="167" spans="1:7" x14ac:dyDescent="0.2">
      <c r="E167" s="261"/>
    </row>
    <row r="168" spans="1:7" x14ac:dyDescent="0.2">
      <c r="E168" s="261"/>
    </row>
    <row r="169" spans="1:7" x14ac:dyDescent="0.2">
      <c r="E169" s="261"/>
    </row>
    <row r="170" spans="1:7" x14ac:dyDescent="0.2">
      <c r="E170" s="261"/>
    </row>
    <row r="171" spans="1:7" x14ac:dyDescent="0.2">
      <c r="E171" s="261"/>
    </row>
    <row r="172" spans="1:7" x14ac:dyDescent="0.2">
      <c r="E172" s="261"/>
    </row>
    <row r="173" spans="1:7" x14ac:dyDescent="0.2">
      <c r="E173" s="261"/>
    </row>
    <row r="174" spans="1:7" x14ac:dyDescent="0.2">
      <c r="E174" s="261"/>
    </row>
    <row r="175" spans="1:7" x14ac:dyDescent="0.2">
      <c r="A175" s="312"/>
      <c r="B175" s="312"/>
    </row>
    <row r="176" spans="1:7" x14ac:dyDescent="0.2">
      <c r="A176" s="301"/>
      <c r="B176" s="301"/>
      <c r="C176" s="313"/>
      <c r="D176" s="313"/>
      <c r="E176" s="314"/>
      <c r="F176" s="313"/>
      <c r="G176" s="315"/>
    </row>
    <row r="177" spans="1:7" x14ac:dyDescent="0.2">
      <c r="A177" s="316"/>
      <c r="B177" s="316"/>
      <c r="C177" s="301"/>
      <c r="D177" s="301"/>
      <c r="E177" s="317"/>
      <c r="F177" s="301"/>
      <c r="G177" s="301"/>
    </row>
    <row r="178" spans="1:7" x14ac:dyDescent="0.2">
      <c r="A178" s="301"/>
      <c r="B178" s="301"/>
      <c r="C178" s="301"/>
      <c r="D178" s="301"/>
      <c r="E178" s="317"/>
      <c r="F178" s="301"/>
      <c r="G178" s="301"/>
    </row>
    <row r="179" spans="1:7" x14ac:dyDescent="0.2">
      <c r="A179" s="301"/>
      <c r="B179" s="301"/>
      <c r="C179" s="301"/>
      <c r="D179" s="301"/>
      <c r="E179" s="317"/>
      <c r="F179" s="301"/>
      <c r="G179" s="301"/>
    </row>
    <row r="180" spans="1:7" x14ac:dyDescent="0.2">
      <c r="A180" s="301"/>
      <c r="B180" s="301"/>
      <c r="C180" s="301"/>
      <c r="D180" s="301"/>
      <c r="E180" s="317"/>
      <c r="F180" s="301"/>
      <c r="G180" s="301"/>
    </row>
    <row r="181" spans="1:7" x14ac:dyDescent="0.2">
      <c r="A181" s="301"/>
      <c r="B181" s="301"/>
      <c r="C181" s="301"/>
      <c r="D181" s="301"/>
      <c r="E181" s="317"/>
      <c r="F181" s="301"/>
      <c r="G181" s="301"/>
    </row>
    <row r="182" spans="1:7" x14ac:dyDescent="0.2">
      <c r="A182" s="301"/>
      <c r="B182" s="301"/>
      <c r="C182" s="301"/>
      <c r="D182" s="301"/>
      <c r="E182" s="317"/>
      <c r="F182" s="301"/>
      <c r="G182" s="301"/>
    </row>
    <row r="183" spans="1:7" x14ac:dyDescent="0.2">
      <c r="A183" s="301"/>
      <c r="B183" s="301"/>
      <c r="C183" s="301"/>
      <c r="D183" s="301"/>
      <c r="E183" s="317"/>
      <c r="F183" s="301"/>
      <c r="G183" s="301"/>
    </row>
    <row r="184" spans="1:7" x14ac:dyDescent="0.2">
      <c r="A184" s="301"/>
      <c r="B184" s="301"/>
      <c r="C184" s="301"/>
      <c r="D184" s="301"/>
      <c r="E184" s="317"/>
      <c r="F184" s="301"/>
      <c r="G184" s="301"/>
    </row>
    <row r="185" spans="1:7" x14ac:dyDescent="0.2">
      <c r="A185" s="301"/>
      <c r="B185" s="301"/>
      <c r="C185" s="301"/>
      <c r="D185" s="301"/>
      <c r="E185" s="317"/>
      <c r="F185" s="301"/>
      <c r="G185" s="301"/>
    </row>
    <row r="186" spans="1:7" x14ac:dyDescent="0.2">
      <c r="A186" s="301"/>
      <c r="B186" s="301"/>
      <c r="C186" s="301"/>
      <c r="D186" s="301"/>
      <c r="E186" s="317"/>
      <c r="F186" s="301"/>
      <c r="G186" s="301"/>
    </row>
    <row r="187" spans="1:7" x14ac:dyDescent="0.2">
      <c r="A187" s="301"/>
      <c r="B187" s="301"/>
      <c r="C187" s="301"/>
      <c r="D187" s="301"/>
      <c r="E187" s="317"/>
      <c r="F187" s="301"/>
      <c r="G187" s="301"/>
    </row>
    <row r="188" spans="1:7" x14ac:dyDescent="0.2">
      <c r="A188" s="301"/>
      <c r="B188" s="301"/>
      <c r="C188" s="301"/>
      <c r="D188" s="301"/>
      <c r="E188" s="317"/>
      <c r="F188" s="301"/>
      <c r="G188" s="301"/>
    </row>
    <row r="189" spans="1:7" x14ac:dyDescent="0.2">
      <c r="A189" s="301"/>
      <c r="B189" s="301"/>
      <c r="C189" s="301"/>
      <c r="D189" s="301"/>
      <c r="E189" s="317"/>
      <c r="F189" s="301"/>
      <c r="G189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448</v>
      </c>
      <c r="D2" s="105" t="s">
        <v>449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602</v>
      </c>
      <c r="B5" s="118"/>
      <c r="C5" s="119" t="s">
        <v>603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'05 3 Rek'!E10</f>
        <v>0</v>
      </c>
      <c r="D15" s="160" t="str">
        <f>'05 3 Rek'!A15</f>
        <v>Ztížené výrobní podmínky</v>
      </c>
      <c r="E15" s="161"/>
      <c r="F15" s="162"/>
      <c r="G15" s="159">
        <f>'05 3 Rek'!I15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'05 3 Rek'!F10</f>
        <v>0</v>
      </c>
      <c r="D16" s="109" t="str">
        <f>'05 3 Rek'!A16</f>
        <v>Oborová přirážka</v>
      </c>
      <c r="E16" s="163"/>
      <c r="F16" s="164"/>
      <c r="G16" s="159">
        <f>'05 3 Rek'!I16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'05 3 Rek'!H10</f>
        <v>0</v>
      </c>
      <c r="D17" s="109" t="str">
        <f>'05 3 Rek'!A17</f>
        <v>Přesun stavebních kapacit</v>
      </c>
      <c r="E17" s="163"/>
      <c r="F17" s="164"/>
      <c r="G17" s="159">
        <f>'05 3 Rek'!I17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'05 3 Rek'!G10</f>
        <v>0</v>
      </c>
      <c r="D18" s="109" t="str">
        <f>'05 3 Rek'!A18</f>
        <v>Mimostaveništní doprava</v>
      </c>
      <c r="E18" s="163"/>
      <c r="F18" s="164"/>
      <c r="G18" s="159">
        <f>'05 3 Rek'!I18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'05 3 Rek'!A19</f>
        <v>Zařízení staveniště</v>
      </c>
      <c r="E19" s="163"/>
      <c r="F19" s="164"/>
      <c r="G19" s="159">
        <f>'05 3 Rek'!I19</f>
        <v>0</v>
      </c>
    </row>
    <row r="20" spans="1:7" ht="15.95" customHeight="1" x14ac:dyDescent="0.2">
      <c r="A20" s="167"/>
      <c r="B20" s="158"/>
      <c r="C20" s="159"/>
      <c r="D20" s="109" t="str">
        <f>'05 3 Rek'!A20</f>
        <v>Provoz investora</v>
      </c>
      <c r="E20" s="163"/>
      <c r="F20" s="164"/>
      <c r="G20" s="159">
        <f>'05 3 Rek'!I20</f>
        <v>0</v>
      </c>
    </row>
    <row r="21" spans="1:7" ht="15.95" customHeight="1" x14ac:dyDescent="0.2">
      <c r="A21" s="167" t="s">
        <v>29</v>
      </c>
      <c r="B21" s="158"/>
      <c r="C21" s="159">
        <f>'05 3 Rek'!I10</f>
        <v>0</v>
      </c>
      <c r="D21" s="109" t="str">
        <f>'05 3 Rek'!A21</f>
        <v>Kompletační činnost (IČD)</v>
      </c>
      <c r="E21" s="163"/>
      <c r="F21" s="164"/>
      <c r="G21" s="159">
        <f>'05 3 Rek'!I21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'05 3 Rek'!H23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/>
  <dimension ref="A1:BE74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448</v>
      </c>
      <c r="I1" s="212"/>
    </row>
    <row r="2" spans="1:57" ht="13.5" thickBot="1" x14ac:dyDescent="0.25">
      <c r="A2" s="213" t="s">
        <v>76</v>
      </c>
      <c r="B2" s="214"/>
      <c r="C2" s="215" t="s">
        <v>604</v>
      </c>
      <c r="D2" s="216"/>
      <c r="E2" s="217"/>
      <c r="F2" s="216"/>
      <c r="G2" s="218" t="s">
        <v>449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18" t="str">
        <f>'05 3 Pol'!B7</f>
        <v>18</v>
      </c>
      <c r="B7" s="70" t="str">
        <f>'05 3 Pol'!C7</f>
        <v>Povrchové úpravy terénu</v>
      </c>
      <c r="D7" s="230"/>
      <c r="E7" s="319">
        <f>'05 3 Pol'!BA9</f>
        <v>0</v>
      </c>
      <c r="F7" s="320">
        <f>'05 3 Pol'!BB9</f>
        <v>0</v>
      </c>
      <c r="G7" s="320">
        <f>'05 3 Pol'!BC9</f>
        <v>0</v>
      </c>
      <c r="H7" s="320">
        <f>'05 3 Pol'!BD9</f>
        <v>0</v>
      </c>
      <c r="I7" s="321">
        <f>'05 3 Pol'!BE9</f>
        <v>0</v>
      </c>
    </row>
    <row r="8" spans="1:57" s="137" customFormat="1" x14ac:dyDescent="0.2">
      <c r="A8" s="318" t="str">
        <f>'05 3 Pol'!B10</f>
        <v>5a</v>
      </c>
      <c r="B8" s="70" t="str">
        <f>'05 3 Pol'!C10</f>
        <v>Okapový chodník</v>
      </c>
      <c r="D8" s="230"/>
      <c r="E8" s="319">
        <f>'05 3 Pol'!BA24</f>
        <v>0</v>
      </c>
      <c r="F8" s="320">
        <f>'05 3 Pol'!BB24</f>
        <v>0</v>
      </c>
      <c r="G8" s="320">
        <f>'05 3 Pol'!BC24</f>
        <v>0</v>
      </c>
      <c r="H8" s="320">
        <f>'05 3 Pol'!BD24</f>
        <v>0</v>
      </c>
      <c r="I8" s="321">
        <f>'05 3 Pol'!BE24</f>
        <v>0</v>
      </c>
    </row>
    <row r="9" spans="1:57" s="137" customFormat="1" ht="13.5" thickBot="1" x14ac:dyDescent="0.25">
      <c r="A9" s="318" t="str">
        <f>'05 3 Pol'!B25</f>
        <v>99</v>
      </c>
      <c r="B9" s="70" t="str">
        <f>'05 3 Pol'!C25</f>
        <v>Staveništní přesun hmot</v>
      </c>
      <c r="D9" s="230"/>
      <c r="E9" s="319">
        <f>'05 3 Pol'!BA27</f>
        <v>0</v>
      </c>
      <c r="F9" s="320">
        <f>'05 3 Pol'!BB27</f>
        <v>0</v>
      </c>
      <c r="G9" s="320">
        <f>'05 3 Pol'!BC27</f>
        <v>0</v>
      </c>
      <c r="H9" s="320">
        <f>'05 3 Pol'!BD27</f>
        <v>0</v>
      </c>
      <c r="I9" s="321">
        <f>'05 3 Pol'!BE27</f>
        <v>0</v>
      </c>
    </row>
    <row r="10" spans="1:57" s="14" customFormat="1" ht="13.5" thickBot="1" x14ac:dyDescent="0.25">
      <c r="A10" s="231"/>
      <c r="B10" s="232" t="s">
        <v>79</v>
      </c>
      <c r="C10" s="232"/>
      <c r="D10" s="233"/>
      <c r="E10" s="234">
        <f>SUM(E7:E9)</f>
        <v>0</v>
      </c>
      <c r="F10" s="235">
        <f>SUM(F7:F9)</f>
        <v>0</v>
      </c>
      <c r="G10" s="235">
        <f>SUM(G7:G9)</f>
        <v>0</v>
      </c>
      <c r="H10" s="235">
        <f>SUM(H7:H9)</f>
        <v>0</v>
      </c>
      <c r="I10" s="236">
        <f>SUM(I7:I9)</f>
        <v>0</v>
      </c>
    </row>
    <row r="11" spans="1:57" x14ac:dyDescent="0.2">
      <c r="A11" s="137"/>
      <c r="B11" s="137"/>
      <c r="C11" s="137"/>
      <c r="D11" s="137"/>
      <c r="E11" s="137"/>
      <c r="F11" s="137"/>
      <c r="G11" s="137"/>
      <c r="H11" s="137"/>
      <c r="I11" s="137"/>
    </row>
    <row r="12" spans="1:57" ht="19.5" customHeight="1" x14ac:dyDescent="0.25">
      <c r="A12" s="222" t="s">
        <v>80</v>
      </c>
      <c r="B12" s="222"/>
      <c r="C12" s="222"/>
      <c r="D12" s="222"/>
      <c r="E12" s="222"/>
      <c r="F12" s="222"/>
      <c r="G12" s="237"/>
      <c r="H12" s="222"/>
      <c r="I12" s="222"/>
      <c r="BA12" s="143"/>
      <c r="BB12" s="143"/>
      <c r="BC12" s="143"/>
      <c r="BD12" s="143"/>
      <c r="BE12" s="143"/>
    </row>
    <row r="13" spans="1:57" ht="13.5" thickBot="1" x14ac:dyDescent="0.25"/>
    <row r="14" spans="1:57" x14ac:dyDescent="0.2">
      <c r="A14" s="175" t="s">
        <v>81</v>
      </c>
      <c r="B14" s="176"/>
      <c r="C14" s="176"/>
      <c r="D14" s="238"/>
      <c r="E14" s="239" t="s">
        <v>82</v>
      </c>
      <c r="F14" s="240" t="s">
        <v>12</v>
      </c>
      <c r="G14" s="241" t="s">
        <v>83</v>
      </c>
      <c r="H14" s="242"/>
      <c r="I14" s="243" t="s">
        <v>82</v>
      </c>
    </row>
    <row r="15" spans="1:57" x14ac:dyDescent="0.2">
      <c r="A15" s="167" t="s">
        <v>312</v>
      </c>
      <c r="B15" s="158"/>
      <c r="C15" s="158"/>
      <c r="D15" s="244"/>
      <c r="E15" s="245"/>
      <c r="F15" s="246"/>
      <c r="G15" s="247">
        <v>0</v>
      </c>
      <c r="H15" s="248"/>
      <c r="I15" s="249">
        <f>E15+F15*G15/100</f>
        <v>0</v>
      </c>
      <c r="BA15" s="1">
        <v>0</v>
      </c>
    </row>
    <row r="16" spans="1:57" x14ac:dyDescent="0.2">
      <c r="A16" s="167" t="s">
        <v>313</v>
      </c>
      <c r="B16" s="158"/>
      <c r="C16" s="158"/>
      <c r="D16" s="244"/>
      <c r="E16" s="245"/>
      <c r="F16" s="246"/>
      <c r="G16" s="247">
        <v>0</v>
      </c>
      <c r="H16" s="248"/>
      <c r="I16" s="249">
        <f>E16+F16*G16/100</f>
        <v>0</v>
      </c>
      <c r="BA16" s="1">
        <v>0</v>
      </c>
    </row>
    <row r="17" spans="1:53" x14ac:dyDescent="0.2">
      <c r="A17" s="167" t="s">
        <v>314</v>
      </c>
      <c r="B17" s="158"/>
      <c r="C17" s="158"/>
      <c r="D17" s="244"/>
      <c r="E17" s="245"/>
      <c r="F17" s="246"/>
      <c r="G17" s="247">
        <v>0</v>
      </c>
      <c r="H17" s="248"/>
      <c r="I17" s="249">
        <f>E17+F17*G17/100</f>
        <v>0</v>
      </c>
      <c r="BA17" s="1">
        <v>0</v>
      </c>
    </row>
    <row r="18" spans="1:53" x14ac:dyDescent="0.2">
      <c r="A18" s="167" t="s">
        <v>315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316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1</v>
      </c>
    </row>
    <row r="20" spans="1:53" x14ac:dyDescent="0.2">
      <c r="A20" s="167" t="s">
        <v>317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1</v>
      </c>
    </row>
    <row r="21" spans="1:53" x14ac:dyDescent="0.2">
      <c r="A21" s="167" t="s">
        <v>318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2</v>
      </c>
    </row>
    <row r="22" spans="1:53" x14ac:dyDescent="0.2">
      <c r="A22" s="167" t="s">
        <v>319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2</v>
      </c>
    </row>
    <row r="23" spans="1:53" ht="13.5" thickBot="1" x14ac:dyDescent="0.25">
      <c r="A23" s="250"/>
      <c r="B23" s="251" t="s">
        <v>84</v>
      </c>
      <c r="C23" s="252"/>
      <c r="D23" s="253"/>
      <c r="E23" s="254"/>
      <c r="F23" s="255"/>
      <c r="G23" s="255"/>
      <c r="H23" s="256">
        <f>SUM(I15:I22)</f>
        <v>0</v>
      </c>
      <c r="I23" s="257"/>
    </row>
    <row r="25" spans="1:53" x14ac:dyDescent="0.2">
      <c r="B25" s="14"/>
      <c r="F25" s="258"/>
      <c r="G25" s="259"/>
      <c r="H25" s="259"/>
      <c r="I25" s="54"/>
    </row>
    <row r="26" spans="1:53" x14ac:dyDescent="0.2">
      <c r="F26" s="258"/>
      <c r="G26" s="259"/>
      <c r="H26" s="259"/>
      <c r="I26" s="54"/>
    </row>
    <row r="27" spans="1:53" x14ac:dyDescent="0.2">
      <c r="F27" s="258"/>
      <c r="G27" s="259"/>
      <c r="H27" s="259"/>
      <c r="I27" s="54"/>
    </row>
    <row r="28" spans="1:53" x14ac:dyDescent="0.2"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</sheetData>
  <mergeCells count="4">
    <mergeCell ref="A1:B1"/>
    <mergeCell ref="A2:B2"/>
    <mergeCell ref="G2:I2"/>
    <mergeCell ref="H23:I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CB100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'05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604</v>
      </c>
      <c r="D4" s="270"/>
      <c r="E4" s="271" t="str">
        <f>'05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450</v>
      </c>
      <c r="C7" s="284" t="s">
        <v>451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453</v>
      </c>
      <c r="C8" s="295" t="s">
        <v>454</v>
      </c>
      <c r="D8" s="296" t="s">
        <v>116</v>
      </c>
      <c r="E8" s="297">
        <v>352.59</v>
      </c>
      <c r="F8" s="297">
        <v>0</v>
      </c>
      <c r="G8" s="298">
        <f>E8*F8</f>
        <v>0</v>
      </c>
      <c r="H8" s="299">
        <v>3.0000000000000001E-5</v>
      </c>
      <c r="I8" s="300">
        <f>E8*H8</f>
        <v>1.0577699999999999E-2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x14ac:dyDescent="0.2">
      <c r="A9" s="302"/>
      <c r="B9" s="303" t="s">
        <v>101</v>
      </c>
      <c r="C9" s="304" t="s">
        <v>452</v>
      </c>
      <c r="D9" s="305"/>
      <c r="E9" s="306"/>
      <c r="F9" s="307"/>
      <c r="G9" s="308">
        <f>SUM(G7:G8)</f>
        <v>0</v>
      </c>
      <c r="H9" s="309"/>
      <c r="I9" s="310">
        <f>SUM(I7:I8)</f>
        <v>1.0577699999999999E-2</v>
      </c>
      <c r="J9" s="309"/>
      <c r="K9" s="310">
        <f>SUM(K7:K8)</f>
        <v>0</v>
      </c>
      <c r="O9" s="292">
        <v>4</v>
      </c>
      <c r="BA9" s="311">
        <f>SUM(BA7:BA8)</f>
        <v>0</v>
      </c>
      <c r="BB9" s="311">
        <f>SUM(BB7:BB8)</f>
        <v>0</v>
      </c>
      <c r="BC9" s="311">
        <f>SUM(BC7:BC8)</f>
        <v>0</v>
      </c>
      <c r="BD9" s="311">
        <f>SUM(BD7:BD8)</f>
        <v>0</v>
      </c>
      <c r="BE9" s="311">
        <f>SUM(BE7:BE8)</f>
        <v>0</v>
      </c>
    </row>
    <row r="10" spans="1:80" x14ac:dyDescent="0.2">
      <c r="A10" s="282" t="s">
        <v>97</v>
      </c>
      <c r="B10" s="283" t="s">
        <v>462</v>
      </c>
      <c r="C10" s="284" t="s">
        <v>463</v>
      </c>
      <c r="D10" s="285"/>
      <c r="E10" s="286"/>
      <c r="F10" s="286"/>
      <c r="G10" s="287"/>
      <c r="H10" s="288"/>
      <c r="I10" s="289"/>
      <c r="J10" s="290"/>
      <c r="K10" s="291"/>
      <c r="O10" s="292">
        <v>1</v>
      </c>
    </row>
    <row r="11" spans="1:80" x14ac:dyDescent="0.2">
      <c r="A11" s="293">
        <v>2</v>
      </c>
      <c r="B11" s="294" t="s">
        <v>465</v>
      </c>
      <c r="C11" s="295" t="s">
        <v>466</v>
      </c>
      <c r="D11" s="296" t="s">
        <v>116</v>
      </c>
      <c r="E11" s="297">
        <v>29.55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>
        <v>-0.13800000000000001</v>
      </c>
      <c r="K11" s="300">
        <f>E11*J11</f>
        <v>-4.0779000000000005</v>
      </c>
      <c r="O11" s="292">
        <v>2</v>
      </c>
      <c r="AA11" s="261">
        <v>1</v>
      </c>
      <c r="AB11" s="261">
        <v>1</v>
      </c>
      <c r="AC11" s="261">
        <v>1</v>
      </c>
      <c r="AZ11" s="261">
        <v>1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</v>
      </c>
      <c r="CB11" s="292">
        <v>1</v>
      </c>
    </row>
    <row r="12" spans="1:80" x14ac:dyDescent="0.2">
      <c r="A12" s="293">
        <v>3</v>
      </c>
      <c r="B12" s="294" t="s">
        <v>205</v>
      </c>
      <c r="C12" s="295" t="s">
        <v>206</v>
      </c>
      <c r="D12" s="296" t="s">
        <v>116</v>
      </c>
      <c r="E12" s="297">
        <v>37.5</v>
      </c>
      <c r="F12" s="297">
        <v>0</v>
      </c>
      <c r="G12" s="298">
        <f>E12*F12</f>
        <v>0</v>
      </c>
      <c r="H12" s="299">
        <v>0</v>
      </c>
      <c r="I12" s="300">
        <f>E12*H12</f>
        <v>0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1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1</v>
      </c>
    </row>
    <row r="13" spans="1:80" x14ac:dyDescent="0.2">
      <c r="A13" s="293">
        <v>4</v>
      </c>
      <c r="B13" s="294" t="s">
        <v>635</v>
      </c>
      <c r="C13" s="295" t="s">
        <v>636</v>
      </c>
      <c r="D13" s="296" t="s">
        <v>209</v>
      </c>
      <c r="E13" s="297">
        <v>1.59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>
        <v>0</v>
      </c>
      <c r="K13" s="300">
        <f>E13*J13</f>
        <v>0</v>
      </c>
      <c r="O13" s="292">
        <v>2</v>
      </c>
      <c r="AA13" s="261">
        <v>1</v>
      </c>
      <c r="AB13" s="261">
        <v>1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</v>
      </c>
      <c r="CB13" s="292">
        <v>1</v>
      </c>
    </row>
    <row r="14" spans="1:80" x14ac:dyDescent="0.2">
      <c r="A14" s="293">
        <v>5</v>
      </c>
      <c r="B14" s="294" t="s">
        <v>467</v>
      </c>
      <c r="C14" s="295" t="s">
        <v>468</v>
      </c>
      <c r="D14" s="296" t="s">
        <v>116</v>
      </c>
      <c r="E14" s="297">
        <v>37.5</v>
      </c>
      <c r="F14" s="297">
        <v>0</v>
      </c>
      <c r="G14" s="298">
        <f>E14*F14</f>
        <v>0</v>
      </c>
      <c r="H14" s="299">
        <v>0.21299999999999999</v>
      </c>
      <c r="I14" s="300">
        <f>E14*H14</f>
        <v>7.9874999999999998</v>
      </c>
      <c r="J14" s="299">
        <v>0</v>
      </c>
      <c r="K14" s="300">
        <f>E14*J14</f>
        <v>0</v>
      </c>
      <c r="O14" s="292">
        <v>2</v>
      </c>
      <c r="AA14" s="261">
        <v>1</v>
      </c>
      <c r="AB14" s="261">
        <v>1</v>
      </c>
      <c r="AC14" s="261">
        <v>1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</v>
      </c>
      <c r="CB14" s="292">
        <v>1</v>
      </c>
    </row>
    <row r="15" spans="1:80" x14ac:dyDescent="0.2">
      <c r="A15" s="293">
        <v>6</v>
      </c>
      <c r="B15" s="294" t="s">
        <v>469</v>
      </c>
      <c r="C15" s="295" t="s">
        <v>470</v>
      </c>
      <c r="D15" s="296" t="s">
        <v>116</v>
      </c>
      <c r="E15" s="297">
        <v>37.5</v>
      </c>
      <c r="F15" s="297">
        <v>0</v>
      </c>
      <c r="G15" s="298">
        <f>E15*F15</f>
        <v>0</v>
      </c>
      <c r="H15" s="299">
        <v>7.1999999999999995E-2</v>
      </c>
      <c r="I15" s="300">
        <f>E15*H15</f>
        <v>2.6999999999999997</v>
      </c>
      <c r="J15" s="299">
        <v>0</v>
      </c>
      <c r="K15" s="300">
        <f>E15*J15</f>
        <v>0</v>
      </c>
      <c r="O15" s="292">
        <v>2</v>
      </c>
      <c r="AA15" s="261">
        <v>1</v>
      </c>
      <c r="AB15" s="261">
        <v>1</v>
      </c>
      <c r="AC15" s="261">
        <v>1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</v>
      </c>
      <c r="CB15" s="292">
        <v>1</v>
      </c>
    </row>
    <row r="16" spans="1:80" x14ac:dyDescent="0.2">
      <c r="A16" s="293">
        <v>7</v>
      </c>
      <c r="B16" s="294" t="s">
        <v>471</v>
      </c>
      <c r="C16" s="295" t="s">
        <v>472</v>
      </c>
      <c r="D16" s="296" t="s">
        <v>136</v>
      </c>
      <c r="E16" s="297">
        <v>75</v>
      </c>
      <c r="F16" s="297">
        <v>0</v>
      </c>
      <c r="G16" s="298">
        <f>E16*F16</f>
        <v>0</v>
      </c>
      <c r="H16" s="299">
        <v>0.10598</v>
      </c>
      <c r="I16" s="300">
        <f>E16*H16</f>
        <v>7.9485000000000001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293">
        <v>8</v>
      </c>
      <c r="B17" s="294" t="s">
        <v>473</v>
      </c>
      <c r="C17" s="295" t="s">
        <v>474</v>
      </c>
      <c r="D17" s="296" t="s">
        <v>212</v>
      </c>
      <c r="E17" s="297">
        <v>42</v>
      </c>
      <c r="F17" s="297">
        <v>0</v>
      </c>
      <c r="G17" s="298">
        <f>E17*F17</f>
        <v>0</v>
      </c>
      <c r="H17" s="299">
        <v>2.7E-2</v>
      </c>
      <c r="I17" s="300">
        <f>E17*H17</f>
        <v>1.1339999999999999</v>
      </c>
      <c r="J17" s="299"/>
      <c r="K17" s="300">
        <f>E17*J17</f>
        <v>0</v>
      </c>
      <c r="O17" s="292">
        <v>2</v>
      </c>
      <c r="AA17" s="261">
        <v>3</v>
      </c>
      <c r="AB17" s="261">
        <v>1</v>
      </c>
      <c r="AC17" s="261">
        <v>59217330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3</v>
      </c>
      <c r="CB17" s="292">
        <v>1</v>
      </c>
    </row>
    <row r="18" spans="1:80" x14ac:dyDescent="0.2">
      <c r="A18" s="293">
        <v>9</v>
      </c>
      <c r="B18" s="294" t="s">
        <v>475</v>
      </c>
      <c r="C18" s="295" t="s">
        <v>476</v>
      </c>
      <c r="D18" s="296" t="s">
        <v>116</v>
      </c>
      <c r="E18" s="297">
        <v>41.25</v>
      </c>
      <c r="F18" s="297">
        <v>0</v>
      </c>
      <c r="G18" s="298">
        <f>E18*F18</f>
        <v>0</v>
      </c>
      <c r="H18" s="299">
        <v>9.6600000000000005E-2</v>
      </c>
      <c r="I18" s="300">
        <f>E18*H18</f>
        <v>3.98475</v>
      </c>
      <c r="J18" s="299"/>
      <c r="K18" s="300">
        <f>E18*J18</f>
        <v>0</v>
      </c>
      <c r="O18" s="292">
        <v>2</v>
      </c>
      <c r="AA18" s="261">
        <v>3</v>
      </c>
      <c r="AB18" s="261">
        <v>1</v>
      </c>
      <c r="AC18" s="261">
        <v>59245315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3</v>
      </c>
      <c r="CB18" s="292">
        <v>1</v>
      </c>
    </row>
    <row r="19" spans="1:80" x14ac:dyDescent="0.2">
      <c r="A19" s="293">
        <v>10</v>
      </c>
      <c r="B19" s="294" t="s">
        <v>227</v>
      </c>
      <c r="C19" s="295" t="s">
        <v>228</v>
      </c>
      <c r="D19" s="296" t="s">
        <v>226</v>
      </c>
      <c r="E19" s="297">
        <v>4.0778999999999996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8</v>
      </c>
      <c r="AB19" s="261">
        <v>1</v>
      </c>
      <c r="AC19" s="261">
        <v>3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8</v>
      </c>
      <c r="CB19" s="292">
        <v>1</v>
      </c>
    </row>
    <row r="20" spans="1:80" x14ac:dyDescent="0.2">
      <c r="A20" s="293">
        <v>11</v>
      </c>
      <c r="B20" s="294" t="s">
        <v>229</v>
      </c>
      <c r="C20" s="295" t="s">
        <v>230</v>
      </c>
      <c r="D20" s="296" t="s">
        <v>226</v>
      </c>
      <c r="E20" s="297">
        <v>40.779000000000003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8</v>
      </c>
      <c r="AB20" s="261">
        <v>1</v>
      </c>
      <c r="AC20" s="261">
        <v>3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8</v>
      </c>
      <c r="CB20" s="292">
        <v>1</v>
      </c>
    </row>
    <row r="21" spans="1:80" x14ac:dyDescent="0.2">
      <c r="A21" s="293">
        <v>12</v>
      </c>
      <c r="B21" s="294" t="s">
        <v>231</v>
      </c>
      <c r="C21" s="295" t="s">
        <v>232</v>
      </c>
      <c r="D21" s="296" t="s">
        <v>226</v>
      </c>
      <c r="E21" s="297">
        <v>4.0778999999999996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/>
      <c r="K21" s="300">
        <f>E21*J21</f>
        <v>0</v>
      </c>
      <c r="O21" s="292">
        <v>2</v>
      </c>
      <c r="AA21" s="261">
        <v>8</v>
      </c>
      <c r="AB21" s="261">
        <v>1</v>
      </c>
      <c r="AC21" s="261">
        <v>3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8</v>
      </c>
      <c r="CB21" s="292">
        <v>1</v>
      </c>
    </row>
    <row r="22" spans="1:80" x14ac:dyDescent="0.2">
      <c r="A22" s="293">
        <v>13</v>
      </c>
      <c r="B22" s="294" t="s">
        <v>233</v>
      </c>
      <c r="C22" s="295" t="s">
        <v>234</v>
      </c>
      <c r="D22" s="296" t="s">
        <v>226</v>
      </c>
      <c r="E22" s="297">
        <v>12.233700000000001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1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1</v>
      </c>
    </row>
    <row r="23" spans="1:80" x14ac:dyDescent="0.2">
      <c r="A23" s="293">
        <v>14</v>
      </c>
      <c r="B23" s="294" t="s">
        <v>235</v>
      </c>
      <c r="C23" s="295" t="s">
        <v>236</v>
      </c>
      <c r="D23" s="296" t="s">
        <v>226</v>
      </c>
      <c r="E23" s="297">
        <v>4.0778999999999996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0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0</v>
      </c>
    </row>
    <row r="24" spans="1:80" x14ac:dyDescent="0.2">
      <c r="A24" s="302"/>
      <c r="B24" s="303" t="s">
        <v>101</v>
      </c>
      <c r="C24" s="304" t="s">
        <v>464</v>
      </c>
      <c r="D24" s="305"/>
      <c r="E24" s="306"/>
      <c r="F24" s="307"/>
      <c r="G24" s="308">
        <f>SUM(G10:G23)</f>
        <v>0</v>
      </c>
      <c r="H24" s="309"/>
      <c r="I24" s="310">
        <f>SUM(I10:I23)</f>
        <v>23.754750000000001</v>
      </c>
      <c r="J24" s="309"/>
      <c r="K24" s="310">
        <f>SUM(K10:K23)</f>
        <v>-4.0779000000000005</v>
      </c>
      <c r="O24" s="292">
        <v>4</v>
      </c>
      <c r="BA24" s="311">
        <f>SUM(BA10:BA23)</f>
        <v>0</v>
      </c>
      <c r="BB24" s="311">
        <f>SUM(BB10:BB23)</f>
        <v>0</v>
      </c>
      <c r="BC24" s="311">
        <f>SUM(BC10:BC23)</f>
        <v>0</v>
      </c>
      <c r="BD24" s="311">
        <f>SUM(BD10:BD23)</f>
        <v>0</v>
      </c>
      <c r="BE24" s="311">
        <f>SUM(BE10:BE23)</f>
        <v>0</v>
      </c>
    </row>
    <row r="25" spans="1:80" x14ac:dyDescent="0.2">
      <c r="A25" s="282" t="s">
        <v>97</v>
      </c>
      <c r="B25" s="283" t="s">
        <v>261</v>
      </c>
      <c r="C25" s="284" t="s">
        <v>262</v>
      </c>
      <c r="D25" s="285"/>
      <c r="E25" s="286"/>
      <c r="F25" s="286"/>
      <c r="G25" s="287"/>
      <c r="H25" s="288"/>
      <c r="I25" s="289"/>
      <c r="J25" s="290"/>
      <c r="K25" s="291"/>
      <c r="O25" s="292">
        <v>1</v>
      </c>
    </row>
    <row r="26" spans="1:80" x14ac:dyDescent="0.2">
      <c r="A26" s="293">
        <v>15</v>
      </c>
      <c r="B26" s="294" t="s">
        <v>568</v>
      </c>
      <c r="C26" s="295" t="s">
        <v>569</v>
      </c>
      <c r="D26" s="296" t="s">
        <v>226</v>
      </c>
      <c r="E26" s="297">
        <v>23.754750000000001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7</v>
      </c>
      <c r="AB26" s="261">
        <v>1</v>
      </c>
      <c r="AC26" s="261">
        <v>2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7</v>
      </c>
      <c r="CB26" s="292">
        <v>1</v>
      </c>
    </row>
    <row r="27" spans="1:80" x14ac:dyDescent="0.2">
      <c r="A27" s="302"/>
      <c r="B27" s="303" t="s">
        <v>101</v>
      </c>
      <c r="C27" s="304" t="s">
        <v>263</v>
      </c>
      <c r="D27" s="305"/>
      <c r="E27" s="306"/>
      <c r="F27" s="307"/>
      <c r="G27" s="308">
        <f>SUM(G25:G26)</f>
        <v>0</v>
      </c>
      <c r="H27" s="309"/>
      <c r="I27" s="310">
        <f>SUM(I25:I26)</f>
        <v>0</v>
      </c>
      <c r="J27" s="309"/>
      <c r="K27" s="310">
        <f>SUM(K25:K26)</f>
        <v>0</v>
      </c>
      <c r="O27" s="292">
        <v>4</v>
      </c>
      <c r="BA27" s="311">
        <f>SUM(BA25:BA26)</f>
        <v>0</v>
      </c>
      <c r="BB27" s="311">
        <f>SUM(BB25:BB26)</f>
        <v>0</v>
      </c>
      <c r="BC27" s="311">
        <f>SUM(BC25:BC26)</f>
        <v>0</v>
      </c>
      <c r="BD27" s="311">
        <f>SUM(BD25:BD26)</f>
        <v>0</v>
      </c>
      <c r="BE27" s="311">
        <f>SUM(BE25:BE26)</f>
        <v>0</v>
      </c>
    </row>
    <row r="28" spans="1:80" x14ac:dyDescent="0.2">
      <c r="E28" s="261"/>
    </row>
    <row r="29" spans="1:80" x14ac:dyDescent="0.2">
      <c r="E29" s="261"/>
    </row>
    <row r="30" spans="1:80" x14ac:dyDescent="0.2">
      <c r="E30" s="261"/>
    </row>
    <row r="31" spans="1:80" x14ac:dyDescent="0.2">
      <c r="E31" s="261"/>
    </row>
    <row r="32" spans="1:80" x14ac:dyDescent="0.2">
      <c r="E32" s="261"/>
    </row>
    <row r="33" spans="5:5" x14ac:dyDescent="0.2">
      <c r="E33" s="261"/>
    </row>
    <row r="34" spans="5:5" x14ac:dyDescent="0.2">
      <c r="E34" s="261"/>
    </row>
    <row r="35" spans="5:5" x14ac:dyDescent="0.2">
      <c r="E35" s="261"/>
    </row>
    <row r="36" spans="5:5" x14ac:dyDescent="0.2">
      <c r="E36" s="261"/>
    </row>
    <row r="37" spans="5:5" x14ac:dyDescent="0.2">
      <c r="E37" s="261"/>
    </row>
    <row r="38" spans="5:5" x14ac:dyDescent="0.2">
      <c r="E38" s="261"/>
    </row>
    <row r="39" spans="5:5" x14ac:dyDescent="0.2">
      <c r="E39" s="261"/>
    </row>
    <row r="40" spans="5:5" x14ac:dyDescent="0.2">
      <c r="E40" s="261"/>
    </row>
    <row r="41" spans="5:5" x14ac:dyDescent="0.2">
      <c r="E41" s="261"/>
    </row>
    <row r="42" spans="5:5" x14ac:dyDescent="0.2">
      <c r="E42" s="261"/>
    </row>
    <row r="43" spans="5:5" x14ac:dyDescent="0.2">
      <c r="E43" s="261"/>
    </row>
    <row r="44" spans="5:5" x14ac:dyDescent="0.2">
      <c r="E44" s="261"/>
    </row>
    <row r="45" spans="5:5" x14ac:dyDescent="0.2">
      <c r="E45" s="261"/>
    </row>
    <row r="46" spans="5:5" x14ac:dyDescent="0.2">
      <c r="E46" s="261"/>
    </row>
    <row r="47" spans="5:5" x14ac:dyDescent="0.2">
      <c r="E47" s="261"/>
    </row>
    <row r="48" spans="5:5" x14ac:dyDescent="0.2">
      <c r="E48" s="261"/>
    </row>
    <row r="49" spans="1:7" x14ac:dyDescent="0.2">
      <c r="E49" s="261"/>
    </row>
    <row r="50" spans="1:7" x14ac:dyDescent="0.2">
      <c r="E50" s="261"/>
    </row>
    <row r="51" spans="1:7" x14ac:dyDescent="0.2">
      <c r="A51" s="301"/>
      <c r="B51" s="301"/>
      <c r="C51" s="301"/>
      <c r="D51" s="301"/>
      <c r="E51" s="301"/>
      <c r="F51" s="301"/>
      <c r="G51" s="301"/>
    </row>
    <row r="52" spans="1:7" x14ac:dyDescent="0.2">
      <c r="A52" s="301"/>
      <c r="B52" s="301"/>
      <c r="C52" s="301"/>
      <c r="D52" s="301"/>
      <c r="E52" s="301"/>
      <c r="F52" s="301"/>
      <c r="G52" s="301"/>
    </row>
    <row r="53" spans="1:7" x14ac:dyDescent="0.2">
      <c r="A53" s="301"/>
      <c r="B53" s="301"/>
      <c r="C53" s="301"/>
      <c r="D53" s="301"/>
      <c r="E53" s="301"/>
      <c r="F53" s="301"/>
      <c r="G53" s="301"/>
    </row>
    <row r="54" spans="1:7" x14ac:dyDescent="0.2">
      <c r="A54" s="301"/>
      <c r="B54" s="301"/>
      <c r="C54" s="301"/>
      <c r="D54" s="301"/>
      <c r="E54" s="301"/>
      <c r="F54" s="301"/>
      <c r="G54" s="301"/>
    </row>
    <row r="55" spans="1:7" x14ac:dyDescent="0.2">
      <c r="E55" s="261"/>
    </row>
    <row r="56" spans="1:7" x14ac:dyDescent="0.2">
      <c r="E56" s="261"/>
    </row>
    <row r="57" spans="1:7" x14ac:dyDescent="0.2">
      <c r="E57" s="261"/>
    </row>
    <row r="58" spans="1:7" x14ac:dyDescent="0.2">
      <c r="E58" s="261"/>
    </row>
    <row r="59" spans="1:7" x14ac:dyDescent="0.2">
      <c r="E59" s="261"/>
    </row>
    <row r="60" spans="1:7" x14ac:dyDescent="0.2">
      <c r="E60" s="261"/>
    </row>
    <row r="61" spans="1:7" x14ac:dyDescent="0.2">
      <c r="E61" s="261"/>
    </row>
    <row r="62" spans="1:7" x14ac:dyDescent="0.2">
      <c r="E62" s="261"/>
    </row>
    <row r="63" spans="1:7" x14ac:dyDescent="0.2">
      <c r="E63" s="261"/>
    </row>
    <row r="64" spans="1:7" x14ac:dyDescent="0.2">
      <c r="E64" s="261"/>
    </row>
    <row r="65" spans="5:5" x14ac:dyDescent="0.2">
      <c r="E65" s="261"/>
    </row>
    <row r="66" spans="5:5" x14ac:dyDescent="0.2">
      <c r="E66" s="261"/>
    </row>
    <row r="67" spans="5:5" x14ac:dyDescent="0.2">
      <c r="E67" s="261"/>
    </row>
    <row r="68" spans="5:5" x14ac:dyDescent="0.2">
      <c r="E68" s="261"/>
    </row>
    <row r="69" spans="5:5" x14ac:dyDescent="0.2">
      <c r="E69" s="261"/>
    </row>
    <row r="70" spans="5:5" x14ac:dyDescent="0.2">
      <c r="E70" s="261"/>
    </row>
    <row r="71" spans="5:5" x14ac:dyDescent="0.2">
      <c r="E71" s="261"/>
    </row>
    <row r="72" spans="5:5" x14ac:dyDescent="0.2">
      <c r="E72" s="261"/>
    </row>
    <row r="73" spans="5:5" x14ac:dyDescent="0.2">
      <c r="E73" s="261"/>
    </row>
    <row r="74" spans="5:5" x14ac:dyDescent="0.2">
      <c r="E74" s="261"/>
    </row>
    <row r="75" spans="5:5" x14ac:dyDescent="0.2">
      <c r="E75" s="261"/>
    </row>
    <row r="76" spans="5:5" x14ac:dyDescent="0.2">
      <c r="E76" s="261"/>
    </row>
    <row r="77" spans="5:5" x14ac:dyDescent="0.2">
      <c r="E77" s="261"/>
    </row>
    <row r="78" spans="5:5" x14ac:dyDescent="0.2">
      <c r="E78" s="261"/>
    </row>
    <row r="79" spans="5:5" x14ac:dyDescent="0.2">
      <c r="E79" s="261"/>
    </row>
    <row r="80" spans="5:5" x14ac:dyDescent="0.2">
      <c r="E80" s="261"/>
    </row>
    <row r="81" spans="1:7" x14ac:dyDescent="0.2">
      <c r="E81" s="261"/>
    </row>
    <row r="82" spans="1:7" x14ac:dyDescent="0.2">
      <c r="E82" s="261"/>
    </row>
    <row r="83" spans="1:7" x14ac:dyDescent="0.2">
      <c r="E83" s="261"/>
    </row>
    <row r="84" spans="1:7" x14ac:dyDescent="0.2">
      <c r="E84" s="261"/>
    </row>
    <row r="85" spans="1:7" x14ac:dyDescent="0.2">
      <c r="E85" s="261"/>
    </row>
    <row r="86" spans="1:7" x14ac:dyDescent="0.2">
      <c r="A86" s="312"/>
      <c r="B86" s="312"/>
    </row>
    <row r="87" spans="1:7" x14ac:dyDescent="0.2">
      <c r="A87" s="301"/>
      <c r="B87" s="301"/>
      <c r="C87" s="313"/>
      <c r="D87" s="313"/>
      <c r="E87" s="314"/>
      <c r="F87" s="313"/>
      <c r="G87" s="315"/>
    </row>
    <row r="88" spans="1:7" x14ac:dyDescent="0.2">
      <c r="A88" s="316"/>
      <c r="B88" s="316"/>
      <c r="C88" s="301"/>
      <c r="D88" s="301"/>
      <c r="E88" s="317"/>
      <c r="F88" s="301"/>
      <c r="G88" s="301"/>
    </row>
    <row r="89" spans="1:7" x14ac:dyDescent="0.2">
      <c r="A89" s="301"/>
      <c r="B89" s="301"/>
      <c r="C89" s="301"/>
      <c r="D89" s="301"/>
      <c r="E89" s="317"/>
      <c r="F89" s="301"/>
      <c r="G89" s="301"/>
    </row>
    <row r="90" spans="1:7" x14ac:dyDescent="0.2">
      <c r="A90" s="301"/>
      <c r="B90" s="301"/>
      <c r="C90" s="301"/>
      <c r="D90" s="301"/>
      <c r="E90" s="317"/>
      <c r="F90" s="301"/>
      <c r="G90" s="301"/>
    </row>
    <row r="91" spans="1:7" x14ac:dyDescent="0.2">
      <c r="A91" s="301"/>
      <c r="B91" s="301"/>
      <c r="C91" s="301"/>
      <c r="D91" s="301"/>
      <c r="E91" s="317"/>
      <c r="F91" s="301"/>
      <c r="G91" s="301"/>
    </row>
    <row r="92" spans="1:7" x14ac:dyDescent="0.2">
      <c r="A92" s="301"/>
      <c r="B92" s="301"/>
      <c r="C92" s="301"/>
      <c r="D92" s="301"/>
      <c r="E92" s="317"/>
      <c r="F92" s="301"/>
      <c r="G92" s="301"/>
    </row>
    <row r="93" spans="1:7" x14ac:dyDescent="0.2">
      <c r="A93" s="301"/>
      <c r="B93" s="301"/>
      <c r="C93" s="301"/>
      <c r="D93" s="301"/>
      <c r="E93" s="317"/>
      <c r="F93" s="301"/>
      <c r="G93" s="301"/>
    </row>
    <row r="94" spans="1:7" x14ac:dyDescent="0.2">
      <c r="A94" s="301"/>
      <c r="B94" s="301"/>
      <c r="C94" s="301"/>
      <c r="D94" s="301"/>
      <c r="E94" s="317"/>
      <c r="F94" s="301"/>
      <c r="G94" s="301"/>
    </row>
    <row r="95" spans="1:7" x14ac:dyDescent="0.2">
      <c r="A95" s="301"/>
      <c r="B95" s="301"/>
      <c r="C95" s="301"/>
      <c r="D95" s="301"/>
      <c r="E95" s="317"/>
      <c r="F95" s="301"/>
      <c r="G95" s="301"/>
    </row>
    <row r="96" spans="1:7" x14ac:dyDescent="0.2">
      <c r="A96" s="301"/>
      <c r="B96" s="301"/>
      <c r="C96" s="301"/>
      <c r="D96" s="301"/>
      <c r="E96" s="317"/>
      <c r="F96" s="301"/>
      <c r="G96" s="301"/>
    </row>
    <row r="97" spans="1:7" x14ac:dyDescent="0.2">
      <c r="A97" s="301"/>
      <c r="B97" s="301"/>
      <c r="C97" s="301"/>
      <c r="D97" s="301"/>
      <c r="E97" s="317"/>
      <c r="F97" s="301"/>
      <c r="G97" s="301"/>
    </row>
    <row r="98" spans="1:7" x14ac:dyDescent="0.2">
      <c r="A98" s="301"/>
      <c r="B98" s="301"/>
      <c r="C98" s="301"/>
      <c r="D98" s="301"/>
      <c r="E98" s="317"/>
      <c r="F98" s="301"/>
      <c r="G98" s="301"/>
    </row>
    <row r="99" spans="1:7" x14ac:dyDescent="0.2">
      <c r="A99" s="301"/>
      <c r="B99" s="301"/>
      <c r="C99" s="301"/>
      <c r="D99" s="301"/>
      <c r="E99" s="317"/>
      <c r="F99" s="301"/>
      <c r="G99" s="301"/>
    </row>
    <row r="100" spans="1:7" x14ac:dyDescent="0.2">
      <c r="A100" s="301"/>
      <c r="B100" s="301"/>
      <c r="C100" s="301"/>
      <c r="D100" s="301"/>
      <c r="E100" s="317"/>
      <c r="F100" s="301"/>
      <c r="G100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110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637</v>
      </c>
      <c r="B5" s="118"/>
      <c r="C5" s="119" t="s">
        <v>638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'06 1 Rek'!E23</f>
        <v>0</v>
      </c>
      <c r="D15" s="160" t="str">
        <f>'06 1 Rek'!A28</f>
        <v>Ztížené výrobní podmínky</v>
      </c>
      <c r="E15" s="161"/>
      <c r="F15" s="162"/>
      <c r="G15" s="159">
        <f>'06 1 Rek'!I28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'06 1 Rek'!F23</f>
        <v>0</v>
      </c>
      <c r="D16" s="109" t="str">
        <f>'06 1 Rek'!A29</f>
        <v>Oborová přirážka</v>
      </c>
      <c r="E16" s="163"/>
      <c r="F16" s="164"/>
      <c r="G16" s="159">
        <f>'06 1 Rek'!I29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'06 1 Rek'!H23</f>
        <v>0</v>
      </c>
      <c r="D17" s="109" t="str">
        <f>'06 1 Rek'!A30</f>
        <v>Přesun stavebních kapacit</v>
      </c>
      <c r="E17" s="163"/>
      <c r="F17" s="164"/>
      <c r="G17" s="159">
        <f>'06 1 Rek'!I30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'06 1 Rek'!G23</f>
        <v>0</v>
      </c>
      <c r="D18" s="109" t="str">
        <f>'06 1 Rek'!A31</f>
        <v>Mimostaveništní doprava</v>
      </c>
      <c r="E18" s="163"/>
      <c r="F18" s="164"/>
      <c r="G18" s="159">
        <f>'06 1 Rek'!I31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'06 1 Rek'!A32</f>
        <v>Zařízení staveniště</v>
      </c>
      <c r="E19" s="163"/>
      <c r="F19" s="164"/>
      <c r="G19" s="159">
        <f>'06 1 Rek'!I32</f>
        <v>0</v>
      </c>
    </row>
    <row r="20" spans="1:7" ht="15.95" customHeight="1" x14ac:dyDescent="0.2">
      <c r="A20" s="167"/>
      <c r="B20" s="158"/>
      <c r="C20" s="159"/>
      <c r="D20" s="109" t="str">
        <f>'06 1 Rek'!A33</f>
        <v>Provoz investora</v>
      </c>
      <c r="E20" s="163"/>
      <c r="F20" s="164"/>
      <c r="G20" s="159">
        <f>'06 1 Rek'!I33</f>
        <v>0</v>
      </c>
    </row>
    <row r="21" spans="1:7" ht="15.95" customHeight="1" x14ac:dyDescent="0.2">
      <c r="A21" s="167" t="s">
        <v>29</v>
      </c>
      <c r="B21" s="158"/>
      <c r="C21" s="159">
        <f>'06 1 Rek'!I23</f>
        <v>0</v>
      </c>
      <c r="D21" s="109" t="str">
        <f>'06 1 Rek'!A34</f>
        <v>Kompletační činnost (IČD)</v>
      </c>
      <c r="E21" s="163"/>
      <c r="F21" s="164"/>
      <c r="G21" s="159">
        <f>'06 1 Rek'!I34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'06 1 Rek'!H36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320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/>
  <dimension ref="A1:BE8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9" ht="13.5" thickBot="1" x14ac:dyDescent="0.25">
      <c r="A2" s="213" t="s">
        <v>76</v>
      </c>
      <c r="B2" s="214"/>
      <c r="C2" s="215" t="s">
        <v>639</v>
      </c>
      <c r="D2" s="216"/>
      <c r="E2" s="217"/>
      <c r="F2" s="216"/>
      <c r="G2" s="218" t="s">
        <v>110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'06 1 Pol'!B7</f>
        <v>1</v>
      </c>
      <c r="B7" s="70" t="str">
        <f>'06 1 Pol'!C7</f>
        <v>Zemní práce</v>
      </c>
      <c r="D7" s="230"/>
      <c r="E7" s="319">
        <f>'06 1 Pol'!BA11</f>
        <v>0</v>
      </c>
      <c r="F7" s="320">
        <f>'06 1 Pol'!BB11</f>
        <v>0</v>
      </c>
      <c r="G7" s="320">
        <f>'06 1 Pol'!BC11</f>
        <v>0</v>
      </c>
      <c r="H7" s="320">
        <f>'06 1 Pol'!BD11</f>
        <v>0</v>
      </c>
      <c r="I7" s="321">
        <f>'06 1 Pol'!BE11</f>
        <v>0</v>
      </c>
    </row>
    <row r="8" spans="1:9" s="137" customFormat="1" x14ac:dyDescent="0.2">
      <c r="A8" s="318" t="str">
        <f>'06 1 Pol'!B12</f>
        <v>281</v>
      </c>
      <c r="B8" s="70" t="str">
        <f>'06 1 Pol'!C12</f>
        <v>SANACE KONSTRUKCÍ</v>
      </c>
      <c r="D8" s="230"/>
      <c r="E8" s="319">
        <f>'06 1 Pol'!BA15</f>
        <v>0</v>
      </c>
      <c r="F8" s="320">
        <f>'06 1 Pol'!BB15</f>
        <v>0</v>
      </c>
      <c r="G8" s="320">
        <f>'06 1 Pol'!BC15</f>
        <v>0</v>
      </c>
      <c r="H8" s="320">
        <f>'06 1 Pol'!BD15</f>
        <v>0</v>
      </c>
      <c r="I8" s="321">
        <f>'06 1 Pol'!BE15</f>
        <v>0</v>
      </c>
    </row>
    <row r="9" spans="1:9" s="137" customFormat="1" x14ac:dyDescent="0.2">
      <c r="A9" s="318" t="str">
        <f>'06 1 Pol'!B16</f>
        <v>6</v>
      </c>
      <c r="B9" s="70" t="str">
        <f>'06 1 Pol'!C16</f>
        <v>Úpravy povrchu, podlahy</v>
      </c>
      <c r="D9" s="230"/>
      <c r="E9" s="319">
        <f>'06 1 Pol'!BA19</f>
        <v>0</v>
      </c>
      <c r="F9" s="320">
        <f>'06 1 Pol'!BB19</f>
        <v>0</v>
      </c>
      <c r="G9" s="320">
        <f>'06 1 Pol'!BC19</f>
        <v>0</v>
      </c>
      <c r="H9" s="320">
        <f>'06 1 Pol'!BD19</f>
        <v>0</v>
      </c>
      <c r="I9" s="321">
        <f>'06 1 Pol'!BE19</f>
        <v>0</v>
      </c>
    </row>
    <row r="10" spans="1:9" s="137" customFormat="1" x14ac:dyDescent="0.2">
      <c r="A10" s="318" t="str">
        <f>'06 1 Pol'!B20</f>
        <v>62</v>
      </c>
      <c r="B10" s="70" t="str">
        <f>'06 1 Pol'!C20</f>
        <v>Úpravy povrchů vnější</v>
      </c>
      <c r="D10" s="230"/>
      <c r="E10" s="319">
        <f>'06 1 Pol'!BA22</f>
        <v>0</v>
      </c>
      <c r="F10" s="320">
        <f>'06 1 Pol'!BB22</f>
        <v>0</v>
      </c>
      <c r="G10" s="320">
        <f>'06 1 Pol'!BC22</f>
        <v>0</v>
      </c>
      <c r="H10" s="320">
        <f>'06 1 Pol'!BD22</f>
        <v>0</v>
      </c>
      <c r="I10" s="321">
        <f>'06 1 Pol'!BE22</f>
        <v>0</v>
      </c>
    </row>
    <row r="11" spans="1:9" s="137" customFormat="1" x14ac:dyDescent="0.2">
      <c r="A11" s="318" t="str">
        <f>'06 1 Pol'!B23</f>
        <v>621</v>
      </c>
      <c r="B11" s="70" t="str">
        <f>'06 1 Pol'!C23</f>
        <v>Zateplení vnější</v>
      </c>
      <c r="D11" s="230"/>
      <c r="E11" s="319">
        <f>'06 1 Pol'!BA46</f>
        <v>0</v>
      </c>
      <c r="F11" s="320">
        <f>'06 1 Pol'!BB46</f>
        <v>0</v>
      </c>
      <c r="G11" s="320">
        <f>'06 1 Pol'!BC46</f>
        <v>0</v>
      </c>
      <c r="H11" s="320">
        <f>'06 1 Pol'!BD46</f>
        <v>0</v>
      </c>
      <c r="I11" s="321">
        <f>'06 1 Pol'!BE46</f>
        <v>0</v>
      </c>
    </row>
    <row r="12" spans="1:9" s="137" customFormat="1" x14ac:dyDescent="0.2">
      <c r="A12" s="318" t="str">
        <f>'06 1 Pol'!B47</f>
        <v>63</v>
      </c>
      <c r="B12" s="70" t="str">
        <f>'06 1 Pol'!C47</f>
        <v>Podlahy a podlahové konstrukce</v>
      </c>
      <c r="D12" s="230"/>
      <c r="E12" s="319">
        <f>'06 1 Pol'!BA49</f>
        <v>0</v>
      </c>
      <c r="F12" s="320">
        <f>'06 1 Pol'!BB49</f>
        <v>0</v>
      </c>
      <c r="G12" s="320">
        <f>'06 1 Pol'!BC49</f>
        <v>0</v>
      </c>
      <c r="H12" s="320">
        <f>'06 1 Pol'!BD49</f>
        <v>0</v>
      </c>
      <c r="I12" s="321">
        <f>'06 1 Pol'!BE49</f>
        <v>0</v>
      </c>
    </row>
    <row r="13" spans="1:9" s="137" customFormat="1" x14ac:dyDescent="0.2">
      <c r="A13" s="318" t="str">
        <f>'06 1 Pol'!B50</f>
        <v>9</v>
      </c>
      <c r="B13" s="70" t="str">
        <f>'06 1 Pol'!C50</f>
        <v>Ostatní konstrukce, bourání</v>
      </c>
      <c r="D13" s="230"/>
      <c r="E13" s="319">
        <f>'06 1 Pol'!BA64</f>
        <v>0</v>
      </c>
      <c r="F13" s="320">
        <f>'06 1 Pol'!BB64</f>
        <v>0</v>
      </c>
      <c r="G13" s="320">
        <f>'06 1 Pol'!BC64</f>
        <v>0</v>
      </c>
      <c r="H13" s="320">
        <f>'06 1 Pol'!BD64</f>
        <v>0</v>
      </c>
      <c r="I13" s="321">
        <f>'06 1 Pol'!BE64</f>
        <v>0</v>
      </c>
    </row>
    <row r="14" spans="1:9" s="137" customFormat="1" x14ac:dyDescent="0.2">
      <c r="A14" s="318" t="str">
        <f>'06 1 Pol'!B65</f>
        <v>94</v>
      </c>
      <c r="B14" s="70" t="str">
        <f>'06 1 Pol'!C65</f>
        <v>Lešení a stavební výtahy</v>
      </c>
      <c r="D14" s="230"/>
      <c r="E14" s="319">
        <f>'06 1 Pol'!BA72</f>
        <v>0</v>
      </c>
      <c r="F14" s="320">
        <f>'06 1 Pol'!BB72</f>
        <v>0</v>
      </c>
      <c r="G14" s="320">
        <f>'06 1 Pol'!BC72</f>
        <v>0</v>
      </c>
      <c r="H14" s="320">
        <f>'06 1 Pol'!BD72</f>
        <v>0</v>
      </c>
      <c r="I14" s="321">
        <f>'06 1 Pol'!BE72</f>
        <v>0</v>
      </c>
    </row>
    <row r="15" spans="1:9" s="137" customFormat="1" x14ac:dyDescent="0.2">
      <c r="A15" s="318" t="str">
        <f>'06 1 Pol'!B73</f>
        <v>95</v>
      </c>
      <c r="B15" s="70" t="str">
        <f>'06 1 Pol'!C73</f>
        <v>Dokončovací konstrukce na pozemních stavbách</v>
      </c>
      <c r="D15" s="230"/>
      <c r="E15" s="319">
        <f>'06 1 Pol'!BA77</f>
        <v>0</v>
      </c>
      <c r="F15" s="320">
        <f>'06 1 Pol'!BB77</f>
        <v>0</v>
      </c>
      <c r="G15" s="320">
        <f>'06 1 Pol'!BC77</f>
        <v>0</v>
      </c>
      <c r="H15" s="320">
        <f>'06 1 Pol'!BD77</f>
        <v>0</v>
      </c>
      <c r="I15" s="321">
        <f>'06 1 Pol'!BE77</f>
        <v>0</v>
      </c>
    </row>
    <row r="16" spans="1:9" s="137" customFormat="1" x14ac:dyDescent="0.2">
      <c r="A16" s="318" t="str">
        <f>'06 1 Pol'!B78</f>
        <v>99</v>
      </c>
      <c r="B16" s="70" t="str">
        <f>'06 1 Pol'!C78</f>
        <v>Staveništní přesun hmot</v>
      </c>
      <c r="D16" s="230"/>
      <c r="E16" s="319">
        <f>'06 1 Pol'!BA80</f>
        <v>0</v>
      </c>
      <c r="F16" s="320">
        <f>'06 1 Pol'!BB80</f>
        <v>0</v>
      </c>
      <c r="G16" s="320">
        <f>'06 1 Pol'!BC80</f>
        <v>0</v>
      </c>
      <c r="H16" s="320">
        <f>'06 1 Pol'!BD80</f>
        <v>0</v>
      </c>
      <c r="I16" s="321">
        <f>'06 1 Pol'!BE80</f>
        <v>0</v>
      </c>
    </row>
    <row r="17" spans="1:57" s="137" customFormat="1" x14ac:dyDescent="0.2">
      <c r="A17" s="318" t="str">
        <f>'06 1 Pol'!B81</f>
        <v>711</v>
      </c>
      <c r="B17" s="70" t="str">
        <f>'06 1 Pol'!C81</f>
        <v>Izolace proti vodě</v>
      </c>
      <c r="D17" s="230"/>
      <c r="E17" s="319">
        <f>'06 1 Pol'!BA84</f>
        <v>0</v>
      </c>
      <c r="F17" s="320">
        <f>'06 1 Pol'!BB84</f>
        <v>0</v>
      </c>
      <c r="G17" s="320">
        <f>'06 1 Pol'!BC84</f>
        <v>0</v>
      </c>
      <c r="H17" s="320">
        <f>'06 1 Pol'!BD84</f>
        <v>0</v>
      </c>
      <c r="I17" s="321">
        <f>'06 1 Pol'!BE84</f>
        <v>0</v>
      </c>
    </row>
    <row r="18" spans="1:57" s="137" customFormat="1" x14ac:dyDescent="0.2">
      <c r="A18" s="318" t="str">
        <f>'06 1 Pol'!B85</f>
        <v>762</v>
      </c>
      <c r="B18" s="70" t="str">
        <f>'06 1 Pol'!C85</f>
        <v>Konstrukce tesařské</v>
      </c>
      <c r="D18" s="230"/>
      <c r="E18" s="319">
        <f>'06 1 Pol'!BA90</f>
        <v>0</v>
      </c>
      <c r="F18" s="320">
        <f>'06 1 Pol'!BB90</f>
        <v>0</v>
      </c>
      <c r="G18" s="320">
        <f>'06 1 Pol'!BC90</f>
        <v>0</v>
      </c>
      <c r="H18" s="320">
        <f>'06 1 Pol'!BD90</f>
        <v>0</v>
      </c>
      <c r="I18" s="321">
        <f>'06 1 Pol'!BE90</f>
        <v>0</v>
      </c>
    </row>
    <row r="19" spans="1:57" s="137" customFormat="1" x14ac:dyDescent="0.2">
      <c r="A19" s="318" t="str">
        <f>'06 1 Pol'!B91</f>
        <v>764</v>
      </c>
      <c r="B19" s="70" t="str">
        <f>'06 1 Pol'!C91</f>
        <v>Konstrukce klempířské</v>
      </c>
      <c r="D19" s="230"/>
      <c r="E19" s="319">
        <f>'06 1 Pol'!BA101</f>
        <v>0</v>
      </c>
      <c r="F19" s="320">
        <f>'06 1 Pol'!BB101</f>
        <v>0</v>
      </c>
      <c r="G19" s="320">
        <f>'06 1 Pol'!BC101</f>
        <v>0</v>
      </c>
      <c r="H19" s="320">
        <f>'06 1 Pol'!BD101</f>
        <v>0</v>
      </c>
      <c r="I19" s="321">
        <f>'06 1 Pol'!BE101</f>
        <v>0</v>
      </c>
    </row>
    <row r="20" spans="1:57" s="137" customFormat="1" x14ac:dyDescent="0.2">
      <c r="A20" s="318" t="str">
        <f>'06 1 Pol'!B102</f>
        <v>767</v>
      </c>
      <c r="B20" s="70" t="str">
        <f>'06 1 Pol'!C102</f>
        <v>Konstrukce zámečnické</v>
      </c>
      <c r="D20" s="230"/>
      <c r="E20" s="319">
        <f>'06 1 Pol'!BA106</f>
        <v>0</v>
      </c>
      <c r="F20" s="320">
        <f>'06 1 Pol'!BB106</f>
        <v>0</v>
      </c>
      <c r="G20" s="320">
        <f>'06 1 Pol'!BC106</f>
        <v>0</v>
      </c>
      <c r="H20" s="320">
        <f>'06 1 Pol'!BD106</f>
        <v>0</v>
      </c>
      <c r="I20" s="321">
        <f>'06 1 Pol'!BE106</f>
        <v>0</v>
      </c>
    </row>
    <row r="21" spans="1:57" s="137" customFormat="1" x14ac:dyDescent="0.2">
      <c r="A21" s="318" t="str">
        <f>'06 1 Pol'!B107</f>
        <v>771</v>
      </c>
      <c r="B21" s="70" t="str">
        <f>'06 1 Pol'!C107</f>
        <v>Podlahy z dlaždic a obklady</v>
      </c>
      <c r="D21" s="230"/>
      <c r="E21" s="319">
        <f>'06 1 Pol'!BA112</f>
        <v>0</v>
      </c>
      <c r="F21" s="320">
        <f>'06 1 Pol'!BB112</f>
        <v>0</v>
      </c>
      <c r="G21" s="320">
        <f>'06 1 Pol'!BC112</f>
        <v>0</v>
      </c>
      <c r="H21" s="320">
        <f>'06 1 Pol'!BD112</f>
        <v>0</v>
      </c>
      <c r="I21" s="321">
        <f>'06 1 Pol'!BE112</f>
        <v>0</v>
      </c>
    </row>
    <row r="22" spans="1:57" s="137" customFormat="1" ht="13.5" thickBot="1" x14ac:dyDescent="0.25">
      <c r="A22" s="318" t="str">
        <f>'06 1 Pol'!B113</f>
        <v>783</v>
      </c>
      <c r="B22" s="70" t="str">
        <f>'06 1 Pol'!C113</f>
        <v>Nátěry</v>
      </c>
      <c r="D22" s="230"/>
      <c r="E22" s="319">
        <f>'06 1 Pol'!BA116</f>
        <v>0</v>
      </c>
      <c r="F22" s="320">
        <f>'06 1 Pol'!BB116</f>
        <v>0</v>
      </c>
      <c r="G22" s="320">
        <f>'06 1 Pol'!BC116</f>
        <v>0</v>
      </c>
      <c r="H22" s="320">
        <f>'06 1 Pol'!BD116</f>
        <v>0</v>
      </c>
      <c r="I22" s="321">
        <f>'06 1 Pol'!BE116</f>
        <v>0</v>
      </c>
    </row>
    <row r="23" spans="1:57" s="14" customFormat="1" ht="13.5" thickBot="1" x14ac:dyDescent="0.25">
      <c r="A23" s="231"/>
      <c r="B23" s="232" t="s">
        <v>79</v>
      </c>
      <c r="C23" s="232"/>
      <c r="D23" s="233"/>
      <c r="E23" s="234">
        <f>SUM(E7:E22)</f>
        <v>0</v>
      </c>
      <c r="F23" s="235">
        <f>SUM(F7:F22)</f>
        <v>0</v>
      </c>
      <c r="G23" s="235">
        <f>SUM(G7:G22)</f>
        <v>0</v>
      </c>
      <c r="H23" s="235">
        <f>SUM(H7:H22)</f>
        <v>0</v>
      </c>
      <c r="I23" s="236">
        <f>SUM(I7:I22)</f>
        <v>0</v>
      </c>
    </row>
    <row r="24" spans="1:57" x14ac:dyDescent="0.2">
      <c r="A24" s="137"/>
      <c r="B24" s="137"/>
      <c r="C24" s="137"/>
      <c r="D24" s="137"/>
      <c r="E24" s="137"/>
      <c r="F24" s="137"/>
      <c r="G24" s="137"/>
      <c r="H24" s="137"/>
      <c r="I24" s="137"/>
    </row>
    <row r="25" spans="1:57" ht="19.5" customHeight="1" x14ac:dyDescent="0.25">
      <c r="A25" s="222" t="s">
        <v>80</v>
      </c>
      <c r="B25" s="222"/>
      <c r="C25" s="222"/>
      <c r="D25" s="222"/>
      <c r="E25" s="222"/>
      <c r="F25" s="222"/>
      <c r="G25" s="237"/>
      <c r="H25" s="222"/>
      <c r="I25" s="222"/>
      <c r="BA25" s="143"/>
      <c r="BB25" s="143"/>
      <c r="BC25" s="143"/>
      <c r="BD25" s="143"/>
      <c r="BE25" s="143"/>
    </row>
    <row r="26" spans="1:57" ht="13.5" thickBot="1" x14ac:dyDescent="0.25"/>
    <row r="27" spans="1:57" x14ac:dyDescent="0.2">
      <c r="A27" s="175" t="s">
        <v>81</v>
      </c>
      <c r="B27" s="176"/>
      <c r="C27" s="176"/>
      <c r="D27" s="238"/>
      <c r="E27" s="239" t="s">
        <v>82</v>
      </c>
      <c r="F27" s="240" t="s">
        <v>12</v>
      </c>
      <c r="G27" s="241" t="s">
        <v>83</v>
      </c>
      <c r="H27" s="242"/>
      <c r="I27" s="243" t="s">
        <v>82</v>
      </c>
    </row>
    <row r="28" spans="1:57" x14ac:dyDescent="0.2">
      <c r="A28" s="167" t="s">
        <v>312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0</v>
      </c>
    </row>
    <row r="29" spans="1:57" x14ac:dyDescent="0.2">
      <c r="A29" s="167" t="s">
        <v>313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0</v>
      </c>
    </row>
    <row r="30" spans="1:57" x14ac:dyDescent="0.2">
      <c r="A30" s="167" t="s">
        <v>314</v>
      </c>
      <c r="B30" s="158"/>
      <c r="C30" s="158"/>
      <c r="D30" s="244"/>
      <c r="E30" s="245"/>
      <c r="F30" s="246"/>
      <c r="G30" s="247">
        <v>0</v>
      </c>
      <c r="H30" s="248"/>
      <c r="I30" s="249">
        <f>E30+F30*G30/100</f>
        <v>0</v>
      </c>
      <c r="BA30" s="1">
        <v>0</v>
      </c>
    </row>
    <row r="31" spans="1:57" x14ac:dyDescent="0.2">
      <c r="A31" s="167" t="s">
        <v>315</v>
      </c>
      <c r="B31" s="158"/>
      <c r="C31" s="158"/>
      <c r="D31" s="244"/>
      <c r="E31" s="245"/>
      <c r="F31" s="246"/>
      <c r="G31" s="247">
        <v>0</v>
      </c>
      <c r="H31" s="248"/>
      <c r="I31" s="249">
        <f>E31+F31*G31/100</f>
        <v>0</v>
      </c>
      <c r="BA31" s="1">
        <v>0</v>
      </c>
    </row>
    <row r="32" spans="1:57" x14ac:dyDescent="0.2">
      <c r="A32" s="167" t="s">
        <v>316</v>
      </c>
      <c r="B32" s="158"/>
      <c r="C32" s="158"/>
      <c r="D32" s="244"/>
      <c r="E32" s="245"/>
      <c r="F32" s="246"/>
      <c r="G32" s="247">
        <v>0</v>
      </c>
      <c r="H32" s="248"/>
      <c r="I32" s="249">
        <f>E32+F32*G32/100</f>
        <v>0</v>
      </c>
      <c r="BA32" s="1">
        <v>1</v>
      </c>
    </row>
    <row r="33" spans="1:53" x14ac:dyDescent="0.2">
      <c r="A33" s="167" t="s">
        <v>317</v>
      </c>
      <c r="B33" s="158"/>
      <c r="C33" s="158"/>
      <c r="D33" s="244"/>
      <c r="E33" s="245"/>
      <c r="F33" s="246"/>
      <c r="G33" s="247">
        <v>0</v>
      </c>
      <c r="H33" s="248"/>
      <c r="I33" s="249">
        <f>E33+F33*G33/100</f>
        <v>0</v>
      </c>
      <c r="BA33" s="1">
        <v>1</v>
      </c>
    </row>
    <row r="34" spans="1:53" x14ac:dyDescent="0.2">
      <c r="A34" s="167" t="s">
        <v>318</v>
      </c>
      <c r="B34" s="158"/>
      <c r="C34" s="158"/>
      <c r="D34" s="244"/>
      <c r="E34" s="245"/>
      <c r="F34" s="246"/>
      <c r="G34" s="247">
        <v>0</v>
      </c>
      <c r="H34" s="248"/>
      <c r="I34" s="249">
        <f>E34+F34*G34/100</f>
        <v>0</v>
      </c>
      <c r="BA34" s="1">
        <v>2</v>
      </c>
    </row>
    <row r="35" spans="1:53" x14ac:dyDescent="0.2">
      <c r="A35" s="167" t="s">
        <v>319</v>
      </c>
      <c r="B35" s="158"/>
      <c r="C35" s="158"/>
      <c r="D35" s="244"/>
      <c r="E35" s="245"/>
      <c r="F35" s="246"/>
      <c r="G35" s="247">
        <v>0</v>
      </c>
      <c r="H35" s="248"/>
      <c r="I35" s="249">
        <f>E35+F35*G35/100</f>
        <v>0</v>
      </c>
      <c r="BA35" s="1">
        <v>2</v>
      </c>
    </row>
    <row r="36" spans="1:53" ht="13.5" thickBot="1" x14ac:dyDescent="0.25">
      <c r="A36" s="250"/>
      <c r="B36" s="251" t="s">
        <v>84</v>
      </c>
      <c r="C36" s="252"/>
      <c r="D36" s="253"/>
      <c r="E36" s="254"/>
      <c r="F36" s="255"/>
      <c r="G36" s="255"/>
      <c r="H36" s="256">
        <f>SUM(I28:I35)</f>
        <v>0</v>
      </c>
      <c r="I36" s="257"/>
    </row>
    <row r="38" spans="1:53" x14ac:dyDescent="0.2">
      <c r="B38" s="14"/>
      <c r="F38" s="258"/>
      <c r="G38" s="259"/>
      <c r="H38" s="259"/>
      <c r="I38" s="54"/>
    </row>
    <row r="39" spans="1:53" x14ac:dyDescent="0.2">
      <c r="F39" s="258"/>
      <c r="G39" s="259"/>
      <c r="H39" s="259"/>
      <c r="I39" s="54"/>
    </row>
    <row r="40" spans="1:53" x14ac:dyDescent="0.2">
      <c r="F40" s="258"/>
      <c r="G40" s="259"/>
      <c r="H40" s="259"/>
      <c r="I40" s="54"/>
    </row>
    <row r="41" spans="1:53" x14ac:dyDescent="0.2">
      <c r="F41" s="258"/>
      <c r="G41" s="259"/>
      <c r="H41" s="259"/>
      <c r="I41" s="54"/>
    </row>
    <row r="42" spans="1:53" x14ac:dyDescent="0.2">
      <c r="F42" s="258"/>
      <c r="G42" s="259"/>
      <c r="H42" s="259"/>
      <c r="I42" s="54"/>
    </row>
    <row r="43" spans="1:53" x14ac:dyDescent="0.2">
      <c r="F43" s="258"/>
      <c r="G43" s="259"/>
      <c r="H43" s="259"/>
      <c r="I43" s="54"/>
    </row>
    <row r="44" spans="1:53" x14ac:dyDescent="0.2">
      <c r="F44" s="258"/>
      <c r="G44" s="259"/>
      <c r="H44" s="259"/>
      <c r="I44" s="54"/>
    </row>
    <row r="45" spans="1:53" x14ac:dyDescent="0.2">
      <c r="F45" s="258"/>
      <c r="G45" s="259"/>
      <c r="H45" s="259"/>
      <c r="I45" s="54"/>
    </row>
    <row r="46" spans="1:53" x14ac:dyDescent="0.2">
      <c r="F46" s="258"/>
      <c r="G46" s="259"/>
      <c r="H46" s="259"/>
      <c r="I46" s="54"/>
    </row>
    <row r="47" spans="1:53" x14ac:dyDescent="0.2">
      <c r="F47" s="258"/>
      <c r="G47" s="259"/>
      <c r="H47" s="259"/>
      <c r="I47" s="54"/>
    </row>
    <row r="48" spans="1:53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  <row r="82" spans="6:9" x14ac:dyDescent="0.2">
      <c r="F82" s="258"/>
      <c r="G82" s="259"/>
      <c r="H82" s="259"/>
      <c r="I82" s="54"/>
    </row>
    <row r="83" spans="6:9" x14ac:dyDescent="0.2">
      <c r="F83" s="258"/>
      <c r="G83" s="259"/>
      <c r="H83" s="259"/>
      <c r="I83" s="54"/>
    </row>
    <row r="84" spans="6:9" x14ac:dyDescent="0.2">
      <c r="F84" s="258"/>
      <c r="G84" s="259"/>
      <c r="H84" s="259"/>
      <c r="I84" s="54"/>
    </row>
    <row r="85" spans="6:9" x14ac:dyDescent="0.2">
      <c r="F85" s="258"/>
      <c r="G85" s="259"/>
      <c r="H85" s="259"/>
      <c r="I85" s="54"/>
    </row>
    <row r="86" spans="6:9" x14ac:dyDescent="0.2">
      <c r="F86" s="258"/>
      <c r="G86" s="259"/>
      <c r="H86" s="259"/>
      <c r="I86" s="54"/>
    </row>
    <row r="87" spans="6:9" x14ac:dyDescent="0.2">
      <c r="F87" s="258"/>
      <c r="G87" s="259"/>
      <c r="H87" s="259"/>
      <c r="I87" s="54"/>
    </row>
  </sheetData>
  <mergeCells count="4">
    <mergeCell ref="A1:B1"/>
    <mergeCell ref="A2:B2"/>
    <mergeCell ref="G2:I2"/>
    <mergeCell ref="H36:I3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CB189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'06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639</v>
      </c>
      <c r="D4" s="270"/>
      <c r="E4" s="271" t="str">
        <f>'06 1 Rek'!G2</f>
        <v>Vnější zateplení obvod. pláště-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98</v>
      </c>
      <c r="C7" s="284" t="s">
        <v>99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506</v>
      </c>
      <c r="C8" s="295" t="s">
        <v>507</v>
      </c>
      <c r="D8" s="296" t="s">
        <v>209</v>
      </c>
      <c r="E8" s="297">
        <v>10.075799999999999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0</v>
      </c>
      <c r="AC8" s="261">
        <v>0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0</v>
      </c>
    </row>
    <row r="9" spans="1:80" x14ac:dyDescent="0.2">
      <c r="A9" s="293">
        <v>2</v>
      </c>
      <c r="B9" s="294" t="s">
        <v>508</v>
      </c>
      <c r="C9" s="295" t="s">
        <v>509</v>
      </c>
      <c r="D9" s="296" t="s">
        <v>209</v>
      </c>
      <c r="E9" s="297">
        <v>9.6143000000000001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>
        <v>0</v>
      </c>
      <c r="K9" s="300">
        <f>E9*J9</f>
        <v>0</v>
      </c>
      <c r="O9" s="292">
        <v>2</v>
      </c>
      <c r="AA9" s="261">
        <v>1</v>
      </c>
      <c r="AB9" s="261">
        <v>1</v>
      </c>
      <c r="AC9" s="261">
        <v>1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</v>
      </c>
      <c r="CB9" s="292">
        <v>1</v>
      </c>
    </row>
    <row r="10" spans="1:80" x14ac:dyDescent="0.2">
      <c r="A10" s="293">
        <v>3</v>
      </c>
      <c r="B10" s="294" t="s">
        <v>510</v>
      </c>
      <c r="C10" s="295" t="s">
        <v>511</v>
      </c>
      <c r="D10" s="296" t="s">
        <v>209</v>
      </c>
      <c r="E10" s="297">
        <v>0.46150000000000002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>
        <v>0</v>
      </c>
      <c r="K10" s="300">
        <f>E10*J10</f>
        <v>0</v>
      </c>
      <c r="O10" s="292">
        <v>2</v>
      </c>
      <c r="AA10" s="261">
        <v>1</v>
      </c>
      <c r="AB10" s="261">
        <v>1</v>
      </c>
      <c r="AC10" s="261">
        <v>1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</v>
      </c>
      <c r="CB10" s="292">
        <v>1</v>
      </c>
    </row>
    <row r="11" spans="1:80" x14ac:dyDescent="0.2">
      <c r="A11" s="302"/>
      <c r="B11" s="303" t="s">
        <v>101</v>
      </c>
      <c r="C11" s="304" t="s">
        <v>505</v>
      </c>
      <c r="D11" s="305"/>
      <c r="E11" s="306"/>
      <c r="F11" s="307"/>
      <c r="G11" s="308">
        <f>SUM(G7:G10)</f>
        <v>0</v>
      </c>
      <c r="H11" s="309"/>
      <c r="I11" s="310">
        <f>SUM(I7:I10)</f>
        <v>0</v>
      </c>
      <c r="J11" s="309"/>
      <c r="K11" s="310">
        <f>SUM(K7:K10)</f>
        <v>0</v>
      </c>
      <c r="O11" s="292">
        <v>4</v>
      </c>
      <c r="BA11" s="311">
        <f>SUM(BA7:BA10)</f>
        <v>0</v>
      </c>
      <c r="BB11" s="311">
        <f>SUM(BB7:BB10)</f>
        <v>0</v>
      </c>
      <c r="BC11" s="311">
        <f>SUM(BC7:BC10)</f>
        <v>0</v>
      </c>
      <c r="BD11" s="311">
        <f>SUM(BD7:BD10)</f>
        <v>0</v>
      </c>
      <c r="BE11" s="311">
        <f>SUM(BE7:BE10)</f>
        <v>0</v>
      </c>
    </row>
    <row r="12" spans="1:80" x14ac:dyDescent="0.2">
      <c r="A12" s="282" t="s">
        <v>97</v>
      </c>
      <c r="B12" s="283" t="s">
        <v>111</v>
      </c>
      <c r="C12" s="284" t="s">
        <v>112</v>
      </c>
      <c r="D12" s="285"/>
      <c r="E12" s="286"/>
      <c r="F12" s="286"/>
      <c r="G12" s="287"/>
      <c r="H12" s="288"/>
      <c r="I12" s="289"/>
      <c r="J12" s="290"/>
      <c r="K12" s="291"/>
      <c r="O12" s="292">
        <v>1</v>
      </c>
    </row>
    <row r="13" spans="1:80" x14ac:dyDescent="0.2">
      <c r="A13" s="293">
        <v>4</v>
      </c>
      <c r="B13" s="294" t="s">
        <v>114</v>
      </c>
      <c r="C13" s="295" t="s">
        <v>115</v>
      </c>
      <c r="D13" s="296" t="s">
        <v>116</v>
      </c>
      <c r="E13" s="297">
        <v>473.57260000000002</v>
      </c>
      <c r="F13" s="297">
        <v>0</v>
      </c>
      <c r="G13" s="298">
        <f>E13*F13</f>
        <v>0</v>
      </c>
      <c r="H13" s="299">
        <v>1E-3</v>
      </c>
      <c r="I13" s="300">
        <f>E13*H13</f>
        <v>0.47357260000000001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ht="22.5" x14ac:dyDescent="0.2">
      <c r="A14" s="293">
        <v>5</v>
      </c>
      <c r="B14" s="294" t="s">
        <v>117</v>
      </c>
      <c r="C14" s="295" t="s">
        <v>118</v>
      </c>
      <c r="D14" s="296" t="s">
        <v>116</v>
      </c>
      <c r="E14" s="297">
        <v>8.3628999999999998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12</v>
      </c>
      <c r="AB14" s="261">
        <v>1</v>
      </c>
      <c r="AC14" s="261">
        <v>100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12</v>
      </c>
      <c r="CB14" s="292">
        <v>1</v>
      </c>
    </row>
    <row r="15" spans="1:80" x14ac:dyDescent="0.2">
      <c r="A15" s="302"/>
      <c r="B15" s="303" t="s">
        <v>101</v>
      </c>
      <c r="C15" s="304" t="s">
        <v>113</v>
      </c>
      <c r="D15" s="305"/>
      <c r="E15" s="306"/>
      <c r="F15" s="307"/>
      <c r="G15" s="308">
        <f>SUM(G12:G14)</f>
        <v>0</v>
      </c>
      <c r="H15" s="309"/>
      <c r="I15" s="310">
        <f>SUM(I12:I14)</f>
        <v>0.47357260000000001</v>
      </c>
      <c r="J15" s="309"/>
      <c r="K15" s="310">
        <f>SUM(K12:K14)</f>
        <v>0</v>
      </c>
      <c r="O15" s="292">
        <v>4</v>
      </c>
      <c r="BA15" s="311">
        <f>SUM(BA12:BA14)</f>
        <v>0</v>
      </c>
      <c r="BB15" s="311">
        <f>SUM(BB12:BB14)</f>
        <v>0</v>
      </c>
      <c r="BC15" s="311">
        <f>SUM(BC12:BC14)</f>
        <v>0</v>
      </c>
      <c r="BD15" s="311">
        <f>SUM(BD12:BD14)</f>
        <v>0</v>
      </c>
      <c r="BE15" s="311">
        <f>SUM(BE12:BE14)</f>
        <v>0</v>
      </c>
    </row>
    <row r="16" spans="1:80" x14ac:dyDescent="0.2">
      <c r="A16" s="282" t="s">
        <v>97</v>
      </c>
      <c r="B16" s="283" t="s">
        <v>119</v>
      </c>
      <c r="C16" s="284" t="s">
        <v>120</v>
      </c>
      <c r="D16" s="285"/>
      <c r="E16" s="286"/>
      <c r="F16" s="286"/>
      <c r="G16" s="287"/>
      <c r="H16" s="288"/>
      <c r="I16" s="289"/>
      <c r="J16" s="290"/>
      <c r="K16" s="291"/>
      <c r="O16" s="292">
        <v>1</v>
      </c>
    </row>
    <row r="17" spans="1:80" x14ac:dyDescent="0.2">
      <c r="A17" s="293">
        <v>6</v>
      </c>
      <c r="B17" s="294" t="s">
        <v>122</v>
      </c>
      <c r="C17" s="295" t="s">
        <v>123</v>
      </c>
      <c r="D17" s="296" t="s">
        <v>116</v>
      </c>
      <c r="E17" s="297">
        <v>164.97479999999999</v>
      </c>
      <c r="F17" s="297">
        <v>0</v>
      </c>
      <c r="G17" s="298">
        <f>E17*F17</f>
        <v>0</v>
      </c>
      <c r="H17" s="299">
        <v>6.7000000000000002E-3</v>
      </c>
      <c r="I17" s="300">
        <f>E17*H17</f>
        <v>1.10533116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293">
        <v>7</v>
      </c>
      <c r="B18" s="294" t="s">
        <v>124</v>
      </c>
      <c r="C18" s="295" t="s">
        <v>125</v>
      </c>
      <c r="D18" s="296" t="s">
        <v>116</v>
      </c>
      <c r="E18" s="297">
        <v>164.97479999999999</v>
      </c>
      <c r="F18" s="297">
        <v>0</v>
      </c>
      <c r="G18" s="298">
        <f>E18*F18</f>
        <v>0</v>
      </c>
      <c r="H18" s="299">
        <v>2.8000000000000001E-2</v>
      </c>
      <c r="I18" s="300">
        <f>E18*H18</f>
        <v>4.6192943999999994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302"/>
      <c r="B19" s="303" t="s">
        <v>101</v>
      </c>
      <c r="C19" s="304" t="s">
        <v>121</v>
      </c>
      <c r="D19" s="305"/>
      <c r="E19" s="306"/>
      <c r="F19" s="307"/>
      <c r="G19" s="308">
        <f>SUM(G16:G18)</f>
        <v>0</v>
      </c>
      <c r="H19" s="309"/>
      <c r="I19" s="310">
        <f>SUM(I16:I18)</f>
        <v>5.7246255599999998</v>
      </c>
      <c r="J19" s="309"/>
      <c r="K19" s="310">
        <f>SUM(K16:K18)</f>
        <v>0</v>
      </c>
      <c r="O19" s="292">
        <v>4</v>
      </c>
      <c r="BA19" s="311">
        <f>SUM(BA16:BA18)</f>
        <v>0</v>
      </c>
      <c r="BB19" s="311">
        <f>SUM(BB16:BB18)</f>
        <v>0</v>
      </c>
      <c r="BC19" s="311">
        <f>SUM(BC16:BC18)</f>
        <v>0</v>
      </c>
      <c r="BD19" s="311">
        <f>SUM(BD16:BD18)</f>
        <v>0</v>
      </c>
      <c r="BE19" s="311">
        <f>SUM(BE16:BE18)</f>
        <v>0</v>
      </c>
    </row>
    <row r="20" spans="1:80" x14ac:dyDescent="0.2">
      <c r="A20" s="282" t="s">
        <v>97</v>
      </c>
      <c r="B20" s="283" t="s">
        <v>126</v>
      </c>
      <c r="C20" s="284" t="s">
        <v>127</v>
      </c>
      <c r="D20" s="285"/>
      <c r="E20" s="286"/>
      <c r="F20" s="286"/>
      <c r="G20" s="287"/>
      <c r="H20" s="288"/>
      <c r="I20" s="289"/>
      <c r="J20" s="290"/>
      <c r="K20" s="291"/>
      <c r="O20" s="292">
        <v>1</v>
      </c>
    </row>
    <row r="21" spans="1:80" x14ac:dyDescent="0.2">
      <c r="A21" s="293">
        <v>8</v>
      </c>
      <c r="B21" s="294" t="s">
        <v>129</v>
      </c>
      <c r="C21" s="295" t="s">
        <v>130</v>
      </c>
      <c r="D21" s="296" t="s">
        <v>116</v>
      </c>
      <c r="E21" s="297">
        <v>473.57260000000002</v>
      </c>
      <c r="F21" s="297">
        <v>0</v>
      </c>
      <c r="G21" s="298">
        <f>E21*F21</f>
        <v>0</v>
      </c>
      <c r="H21" s="299">
        <v>2.0000000000000002E-5</v>
      </c>
      <c r="I21" s="300">
        <f>E21*H21</f>
        <v>9.4714520000000017E-3</v>
      </c>
      <c r="J21" s="299">
        <v>0</v>
      </c>
      <c r="K21" s="300">
        <f>E21*J21</f>
        <v>0</v>
      </c>
      <c r="O21" s="292">
        <v>2</v>
      </c>
      <c r="AA21" s="261">
        <v>1</v>
      </c>
      <c r="AB21" s="261">
        <v>1</v>
      </c>
      <c r="AC21" s="261">
        <v>1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</v>
      </c>
      <c r="CB21" s="292">
        <v>1</v>
      </c>
    </row>
    <row r="22" spans="1:80" x14ac:dyDescent="0.2">
      <c r="A22" s="302"/>
      <c r="B22" s="303" t="s">
        <v>101</v>
      </c>
      <c r="C22" s="304" t="s">
        <v>128</v>
      </c>
      <c r="D22" s="305"/>
      <c r="E22" s="306"/>
      <c r="F22" s="307"/>
      <c r="G22" s="308">
        <f>SUM(G20:G21)</f>
        <v>0</v>
      </c>
      <c r="H22" s="309"/>
      <c r="I22" s="310">
        <f>SUM(I20:I21)</f>
        <v>9.4714520000000017E-3</v>
      </c>
      <c r="J22" s="309"/>
      <c r="K22" s="310">
        <f>SUM(K20:K21)</f>
        <v>0</v>
      </c>
      <c r="O22" s="292">
        <v>4</v>
      </c>
      <c r="BA22" s="311">
        <f>SUM(BA20:BA21)</f>
        <v>0</v>
      </c>
      <c r="BB22" s="311">
        <f>SUM(BB20:BB21)</f>
        <v>0</v>
      </c>
      <c r="BC22" s="311">
        <f>SUM(BC20:BC21)</f>
        <v>0</v>
      </c>
      <c r="BD22" s="311">
        <f>SUM(BD20:BD21)</f>
        <v>0</v>
      </c>
      <c r="BE22" s="311">
        <f>SUM(BE20:BE21)</f>
        <v>0</v>
      </c>
    </row>
    <row r="23" spans="1:80" x14ac:dyDescent="0.2">
      <c r="A23" s="282" t="s">
        <v>97</v>
      </c>
      <c r="B23" s="283" t="s">
        <v>131</v>
      </c>
      <c r="C23" s="284" t="s">
        <v>132</v>
      </c>
      <c r="D23" s="285"/>
      <c r="E23" s="286"/>
      <c r="F23" s="286"/>
      <c r="G23" s="287"/>
      <c r="H23" s="288"/>
      <c r="I23" s="289"/>
      <c r="J23" s="290"/>
      <c r="K23" s="291"/>
      <c r="O23" s="292">
        <v>1</v>
      </c>
    </row>
    <row r="24" spans="1:80" x14ac:dyDescent="0.2">
      <c r="A24" s="293">
        <v>9</v>
      </c>
      <c r="B24" s="294" t="s">
        <v>134</v>
      </c>
      <c r="C24" s="295" t="s">
        <v>135</v>
      </c>
      <c r="D24" s="296" t="s">
        <v>136</v>
      </c>
      <c r="E24" s="297">
        <v>166.6</v>
      </c>
      <c r="F24" s="297">
        <v>0</v>
      </c>
      <c r="G24" s="298">
        <f>E24*F24</f>
        <v>0</v>
      </c>
      <c r="H24" s="299">
        <v>2.9999999999999997E-4</v>
      </c>
      <c r="I24" s="300">
        <f>E24*H24</f>
        <v>4.9979999999999997E-2</v>
      </c>
      <c r="J24" s="299">
        <v>0</v>
      </c>
      <c r="K24" s="300">
        <f>E24*J24</f>
        <v>0</v>
      </c>
      <c r="O24" s="292">
        <v>2</v>
      </c>
      <c r="AA24" s="261">
        <v>1</v>
      </c>
      <c r="AB24" s="261">
        <v>0</v>
      </c>
      <c r="AC24" s="261">
        <v>0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</v>
      </c>
      <c r="CB24" s="292">
        <v>0</v>
      </c>
    </row>
    <row r="25" spans="1:80" x14ac:dyDescent="0.2">
      <c r="A25" s="293">
        <v>10</v>
      </c>
      <c r="B25" s="294" t="s">
        <v>137</v>
      </c>
      <c r="C25" s="295" t="s">
        <v>138</v>
      </c>
      <c r="D25" s="296" t="s">
        <v>136</v>
      </c>
      <c r="E25" s="297">
        <v>80.5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12</v>
      </c>
      <c r="AB25" s="261">
        <v>0</v>
      </c>
      <c r="AC25" s="261">
        <v>2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12</v>
      </c>
      <c r="CB25" s="292">
        <v>0</v>
      </c>
    </row>
    <row r="26" spans="1:80" x14ac:dyDescent="0.2">
      <c r="A26" s="293">
        <v>11</v>
      </c>
      <c r="B26" s="294" t="s">
        <v>139</v>
      </c>
      <c r="C26" s="295" t="s">
        <v>140</v>
      </c>
      <c r="D26" s="296" t="s">
        <v>136</v>
      </c>
      <c r="E26" s="297">
        <v>100.72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12</v>
      </c>
      <c r="AB26" s="261">
        <v>0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12</v>
      </c>
      <c r="CB26" s="292">
        <v>0</v>
      </c>
    </row>
    <row r="27" spans="1:80" x14ac:dyDescent="0.2">
      <c r="A27" s="293">
        <v>12</v>
      </c>
      <c r="B27" s="294" t="s">
        <v>141</v>
      </c>
      <c r="C27" s="295" t="s">
        <v>512</v>
      </c>
      <c r="D27" s="296" t="s">
        <v>116</v>
      </c>
      <c r="E27" s="297">
        <v>427.7106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12</v>
      </c>
      <c r="AB27" s="261">
        <v>0</v>
      </c>
      <c r="AC27" s="261">
        <v>4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12</v>
      </c>
      <c r="CB27" s="292">
        <v>0</v>
      </c>
    </row>
    <row r="28" spans="1:80" ht="22.5" x14ac:dyDescent="0.2">
      <c r="A28" s="293">
        <v>13</v>
      </c>
      <c r="B28" s="294" t="s">
        <v>143</v>
      </c>
      <c r="C28" s="295" t="s">
        <v>144</v>
      </c>
      <c r="D28" s="296" t="s">
        <v>116</v>
      </c>
      <c r="E28" s="297">
        <v>28.305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12</v>
      </c>
      <c r="AB28" s="261">
        <v>0</v>
      </c>
      <c r="AC28" s="261">
        <v>75</v>
      </c>
      <c r="AZ28" s="261">
        <v>1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12</v>
      </c>
      <c r="CB28" s="292">
        <v>0</v>
      </c>
    </row>
    <row r="29" spans="1:80" x14ac:dyDescent="0.2">
      <c r="A29" s="293">
        <v>14</v>
      </c>
      <c r="B29" s="294" t="s">
        <v>145</v>
      </c>
      <c r="C29" s="295" t="s">
        <v>146</v>
      </c>
      <c r="D29" s="296" t="s">
        <v>116</v>
      </c>
      <c r="E29" s="297">
        <v>433.8766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12</v>
      </c>
      <c r="AB29" s="261">
        <v>0</v>
      </c>
      <c r="AC29" s="261">
        <v>5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12</v>
      </c>
      <c r="CB29" s="292">
        <v>0</v>
      </c>
    </row>
    <row r="30" spans="1:80" x14ac:dyDescent="0.2">
      <c r="A30" s="293">
        <v>15</v>
      </c>
      <c r="B30" s="294" t="s">
        <v>147</v>
      </c>
      <c r="C30" s="295" t="s">
        <v>148</v>
      </c>
      <c r="D30" s="296" t="s">
        <v>136</v>
      </c>
      <c r="E30" s="297">
        <v>272.935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12</v>
      </c>
      <c r="AB30" s="261">
        <v>0</v>
      </c>
      <c r="AC30" s="261">
        <v>6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12</v>
      </c>
      <c r="CB30" s="292">
        <v>0</v>
      </c>
    </row>
    <row r="31" spans="1:80" x14ac:dyDescent="0.2">
      <c r="A31" s="293">
        <v>16</v>
      </c>
      <c r="B31" s="294" t="s">
        <v>149</v>
      </c>
      <c r="C31" s="295" t="s">
        <v>513</v>
      </c>
      <c r="D31" s="296" t="s">
        <v>116</v>
      </c>
      <c r="E31" s="297">
        <v>465.69709999999998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12</v>
      </c>
      <c r="AB31" s="261">
        <v>0</v>
      </c>
      <c r="AC31" s="261">
        <v>7</v>
      </c>
      <c r="AZ31" s="261">
        <v>1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12</v>
      </c>
      <c r="CB31" s="292">
        <v>0</v>
      </c>
    </row>
    <row r="32" spans="1:80" x14ac:dyDescent="0.2">
      <c r="A32" s="293">
        <v>17</v>
      </c>
      <c r="B32" s="294" t="s">
        <v>151</v>
      </c>
      <c r="C32" s="295" t="s">
        <v>152</v>
      </c>
      <c r="D32" s="296" t="s">
        <v>116</v>
      </c>
      <c r="E32" s="297">
        <v>28.305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12</v>
      </c>
      <c r="AB32" s="261">
        <v>0</v>
      </c>
      <c r="AC32" s="261">
        <v>76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12</v>
      </c>
      <c r="CB32" s="292">
        <v>0</v>
      </c>
    </row>
    <row r="33" spans="1:80" x14ac:dyDescent="0.2">
      <c r="A33" s="293">
        <v>18</v>
      </c>
      <c r="B33" s="294" t="s">
        <v>153</v>
      </c>
      <c r="C33" s="295" t="s">
        <v>154</v>
      </c>
      <c r="D33" s="296" t="s">
        <v>116</v>
      </c>
      <c r="E33" s="297">
        <v>466.12560000000002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12</v>
      </c>
      <c r="AB33" s="261">
        <v>0</v>
      </c>
      <c r="AC33" s="261">
        <v>8</v>
      </c>
      <c r="AZ33" s="261">
        <v>1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12</v>
      </c>
      <c r="CB33" s="292">
        <v>0</v>
      </c>
    </row>
    <row r="34" spans="1:80" x14ac:dyDescent="0.2">
      <c r="A34" s="293">
        <v>19</v>
      </c>
      <c r="B34" s="294" t="s">
        <v>155</v>
      </c>
      <c r="C34" s="295" t="s">
        <v>156</v>
      </c>
      <c r="D34" s="296" t="s">
        <v>116</v>
      </c>
      <c r="E34" s="297">
        <v>466.12560000000002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12</v>
      </c>
      <c r="AB34" s="261">
        <v>0</v>
      </c>
      <c r="AC34" s="261">
        <v>9</v>
      </c>
      <c r="AZ34" s="261">
        <v>1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12</v>
      </c>
      <c r="CB34" s="292">
        <v>0</v>
      </c>
    </row>
    <row r="35" spans="1:80" x14ac:dyDescent="0.2">
      <c r="A35" s="293">
        <v>20</v>
      </c>
      <c r="B35" s="294" t="s">
        <v>157</v>
      </c>
      <c r="C35" s="295" t="s">
        <v>158</v>
      </c>
      <c r="D35" s="296" t="s">
        <v>116</v>
      </c>
      <c r="E35" s="297">
        <v>466.12560000000002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0</v>
      </c>
      <c r="AC35" s="261">
        <v>10</v>
      </c>
      <c r="AZ35" s="261">
        <v>1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0</v>
      </c>
    </row>
    <row r="36" spans="1:80" x14ac:dyDescent="0.2">
      <c r="A36" s="293">
        <v>21</v>
      </c>
      <c r="B36" s="294" t="s">
        <v>606</v>
      </c>
      <c r="C36" s="295" t="s">
        <v>607</v>
      </c>
      <c r="D36" s="296" t="s">
        <v>116</v>
      </c>
      <c r="E36" s="297">
        <v>28.305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12</v>
      </c>
      <c r="AB36" s="261">
        <v>0</v>
      </c>
      <c r="AC36" s="261">
        <v>97</v>
      </c>
      <c r="AZ36" s="261">
        <v>1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12</v>
      </c>
      <c r="CB36" s="292">
        <v>0</v>
      </c>
    </row>
    <row r="37" spans="1:80" ht="22.5" x14ac:dyDescent="0.2">
      <c r="A37" s="293">
        <v>22</v>
      </c>
      <c r="B37" s="294" t="s">
        <v>161</v>
      </c>
      <c r="C37" s="295" t="s">
        <v>162</v>
      </c>
      <c r="D37" s="296" t="s">
        <v>116</v>
      </c>
      <c r="E37" s="297">
        <v>27.8765</v>
      </c>
      <c r="F37" s="297">
        <v>0</v>
      </c>
      <c r="G37" s="298">
        <f>E37*F37</f>
        <v>0</v>
      </c>
      <c r="H37" s="299">
        <v>0</v>
      </c>
      <c r="I37" s="300">
        <f>E37*H37</f>
        <v>0</v>
      </c>
      <c r="J37" s="299"/>
      <c r="K37" s="300">
        <f>E37*J37</f>
        <v>0</v>
      </c>
      <c r="O37" s="292">
        <v>2</v>
      </c>
      <c r="AA37" s="261">
        <v>12</v>
      </c>
      <c r="AB37" s="261">
        <v>0</v>
      </c>
      <c r="AC37" s="261">
        <v>11</v>
      </c>
      <c r="AZ37" s="261">
        <v>1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12</v>
      </c>
      <c r="CB37" s="292">
        <v>0</v>
      </c>
    </row>
    <row r="38" spans="1:80" ht="22.5" x14ac:dyDescent="0.2">
      <c r="A38" s="293">
        <v>23</v>
      </c>
      <c r="B38" s="294" t="s">
        <v>163</v>
      </c>
      <c r="C38" s="295" t="s">
        <v>164</v>
      </c>
      <c r="D38" s="296" t="s">
        <v>116</v>
      </c>
      <c r="E38" s="297">
        <v>376.18610000000001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12</v>
      </c>
      <c r="AB38" s="261">
        <v>1</v>
      </c>
      <c r="AC38" s="261">
        <v>12</v>
      </c>
      <c r="AZ38" s="261">
        <v>1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1</v>
      </c>
    </row>
    <row r="39" spans="1:80" x14ac:dyDescent="0.2">
      <c r="A39" s="293">
        <v>24</v>
      </c>
      <c r="B39" s="294" t="s">
        <v>167</v>
      </c>
      <c r="C39" s="295" t="s">
        <v>168</v>
      </c>
      <c r="D39" s="296" t="s">
        <v>116</v>
      </c>
      <c r="E39" s="297">
        <v>18.302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12</v>
      </c>
      <c r="AB39" s="261">
        <v>1</v>
      </c>
      <c r="AC39" s="261">
        <v>14</v>
      </c>
      <c r="AZ39" s="261">
        <v>1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1</v>
      </c>
    </row>
    <row r="40" spans="1:80" ht="22.5" x14ac:dyDescent="0.2">
      <c r="A40" s="293">
        <v>25</v>
      </c>
      <c r="B40" s="294" t="s">
        <v>169</v>
      </c>
      <c r="C40" s="295" t="s">
        <v>170</v>
      </c>
      <c r="D40" s="296" t="s">
        <v>116</v>
      </c>
      <c r="E40" s="297">
        <v>5.3460000000000001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12</v>
      </c>
      <c r="AB40" s="261">
        <v>1</v>
      </c>
      <c r="AC40" s="261">
        <v>15</v>
      </c>
      <c r="AZ40" s="261">
        <v>1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12</v>
      </c>
      <c r="CB40" s="292">
        <v>1</v>
      </c>
    </row>
    <row r="41" spans="1:80" x14ac:dyDescent="0.2">
      <c r="A41" s="293">
        <v>26</v>
      </c>
      <c r="B41" s="294" t="s">
        <v>175</v>
      </c>
      <c r="C41" s="295" t="s">
        <v>176</v>
      </c>
      <c r="D41" s="296" t="s">
        <v>136</v>
      </c>
      <c r="E41" s="297">
        <v>100.72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12</v>
      </c>
      <c r="AB41" s="261">
        <v>1</v>
      </c>
      <c r="AC41" s="261">
        <v>16</v>
      </c>
      <c r="AZ41" s="261">
        <v>1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12</v>
      </c>
      <c r="CB41" s="292">
        <v>1</v>
      </c>
    </row>
    <row r="42" spans="1:80" x14ac:dyDescent="0.2">
      <c r="A42" s="293">
        <v>27</v>
      </c>
      <c r="B42" s="294" t="s">
        <v>177</v>
      </c>
      <c r="C42" s="295" t="s">
        <v>178</v>
      </c>
      <c r="D42" s="296" t="s">
        <v>136</v>
      </c>
      <c r="E42" s="297">
        <v>95.284999999999997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12</v>
      </c>
      <c r="AB42" s="261">
        <v>1</v>
      </c>
      <c r="AC42" s="261">
        <v>17</v>
      </c>
      <c r="AZ42" s="261">
        <v>1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1</v>
      </c>
    </row>
    <row r="43" spans="1:80" x14ac:dyDescent="0.2">
      <c r="A43" s="293">
        <v>28</v>
      </c>
      <c r="B43" s="294" t="s">
        <v>179</v>
      </c>
      <c r="C43" s="295" t="s">
        <v>180</v>
      </c>
      <c r="D43" s="296" t="s">
        <v>136</v>
      </c>
      <c r="E43" s="297">
        <v>177.65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12</v>
      </c>
      <c r="AB43" s="261">
        <v>1</v>
      </c>
      <c r="AC43" s="261">
        <v>18</v>
      </c>
      <c r="AZ43" s="261">
        <v>1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12</v>
      </c>
      <c r="CB43" s="292">
        <v>1</v>
      </c>
    </row>
    <row r="44" spans="1:80" ht="22.5" x14ac:dyDescent="0.2">
      <c r="A44" s="293">
        <v>29</v>
      </c>
      <c r="B44" s="294" t="s">
        <v>183</v>
      </c>
      <c r="C44" s="295" t="s">
        <v>184</v>
      </c>
      <c r="D44" s="296" t="s">
        <v>116</v>
      </c>
      <c r="E44" s="297">
        <v>27.8765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12</v>
      </c>
      <c r="AB44" s="261">
        <v>1</v>
      </c>
      <c r="AC44" s="261">
        <v>20</v>
      </c>
      <c r="AZ44" s="261">
        <v>1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12</v>
      </c>
      <c r="CB44" s="292">
        <v>1</v>
      </c>
    </row>
    <row r="45" spans="1:80" x14ac:dyDescent="0.2">
      <c r="A45" s="293">
        <v>30</v>
      </c>
      <c r="B45" s="294" t="s">
        <v>187</v>
      </c>
      <c r="C45" s="295" t="s">
        <v>188</v>
      </c>
      <c r="D45" s="296" t="s">
        <v>116</v>
      </c>
      <c r="E45" s="297">
        <v>56.288499999999999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12</v>
      </c>
      <c r="AB45" s="261">
        <v>1</v>
      </c>
      <c r="AC45" s="261">
        <v>21</v>
      </c>
      <c r="AZ45" s="261">
        <v>1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12</v>
      </c>
      <c r="CB45" s="292">
        <v>1</v>
      </c>
    </row>
    <row r="46" spans="1:80" x14ac:dyDescent="0.2">
      <c r="A46" s="302"/>
      <c r="B46" s="303" t="s">
        <v>101</v>
      </c>
      <c r="C46" s="304" t="s">
        <v>133</v>
      </c>
      <c r="D46" s="305"/>
      <c r="E46" s="306"/>
      <c r="F46" s="307"/>
      <c r="G46" s="308">
        <f>SUM(G23:G45)</f>
        <v>0</v>
      </c>
      <c r="H46" s="309"/>
      <c r="I46" s="310">
        <f>SUM(I23:I45)</f>
        <v>4.9979999999999997E-2</v>
      </c>
      <c r="J46" s="309"/>
      <c r="K46" s="310">
        <f>SUM(K23:K45)</f>
        <v>0</v>
      </c>
      <c r="O46" s="292">
        <v>4</v>
      </c>
      <c r="BA46" s="311">
        <f>SUM(BA23:BA45)</f>
        <v>0</v>
      </c>
      <c r="BB46" s="311">
        <f>SUM(BB23:BB45)</f>
        <v>0</v>
      </c>
      <c r="BC46" s="311">
        <f>SUM(BC23:BC45)</f>
        <v>0</v>
      </c>
      <c r="BD46" s="311">
        <f>SUM(BD23:BD45)</f>
        <v>0</v>
      </c>
      <c r="BE46" s="311">
        <f>SUM(BE23:BE45)</f>
        <v>0</v>
      </c>
    </row>
    <row r="47" spans="1:80" x14ac:dyDescent="0.2">
      <c r="A47" s="282" t="s">
        <v>97</v>
      </c>
      <c r="B47" s="283" t="s">
        <v>189</v>
      </c>
      <c r="C47" s="284" t="s">
        <v>190</v>
      </c>
      <c r="D47" s="285"/>
      <c r="E47" s="286"/>
      <c r="F47" s="286"/>
      <c r="G47" s="287"/>
      <c r="H47" s="288"/>
      <c r="I47" s="289"/>
      <c r="J47" s="290"/>
      <c r="K47" s="291"/>
      <c r="O47" s="292">
        <v>1</v>
      </c>
    </row>
    <row r="48" spans="1:80" x14ac:dyDescent="0.2">
      <c r="A48" s="293">
        <v>31</v>
      </c>
      <c r="B48" s="294" t="s">
        <v>192</v>
      </c>
      <c r="C48" s="295" t="s">
        <v>193</v>
      </c>
      <c r="D48" s="296" t="s">
        <v>116</v>
      </c>
      <c r="E48" s="297">
        <v>14.928000000000001</v>
      </c>
      <c r="F48" s="297">
        <v>0</v>
      </c>
      <c r="G48" s="298">
        <f>E48*F48</f>
        <v>0</v>
      </c>
      <c r="H48" s="299">
        <v>4.9840000000000002E-2</v>
      </c>
      <c r="I48" s="300">
        <f>E48*H48</f>
        <v>0.74401152000000004</v>
      </c>
      <c r="J48" s="299">
        <v>0</v>
      </c>
      <c r="K48" s="300">
        <f>E48*J48</f>
        <v>0</v>
      </c>
      <c r="O48" s="292">
        <v>2</v>
      </c>
      <c r="AA48" s="261">
        <v>1</v>
      </c>
      <c r="AB48" s="261">
        <v>1</v>
      </c>
      <c r="AC48" s="261">
        <v>1</v>
      </c>
      <c r="AZ48" s="261">
        <v>1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</v>
      </c>
      <c r="CB48" s="292">
        <v>1</v>
      </c>
    </row>
    <row r="49" spans="1:80" x14ac:dyDescent="0.2">
      <c r="A49" s="302"/>
      <c r="B49" s="303" t="s">
        <v>101</v>
      </c>
      <c r="C49" s="304" t="s">
        <v>191</v>
      </c>
      <c r="D49" s="305"/>
      <c r="E49" s="306"/>
      <c r="F49" s="307"/>
      <c r="G49" s="308">
        <f>SUM(G47:G48)</f>
        <v>0</v>
      </c>
      <c r="H49" s="309"/>
      <c r="I49" s="310">
        <f>SUM(I47:I48)</f>
        <v>0.74401152000000004</v>
      </c>
      <c r="J49" s="309"/>
      <c r="K49" s="310">
        <f>SUM(K47:K48)</f>
        <v>0</v>
      </c>
      <c r="O49" s="292">
        <v>4</v>
      </c>
      <c r="BA49" s="311">
        <f>SUM(BA47:BA48)</f>
        <v>0</v>
      </c>
      <c r="BB49" s="311">
        <f>SUM(BB47:BB48)</f>
        <v>0</v>
      </c>
      <c r="BC49" s="311">
        <f>SUM(BC47:BC48)</f>
        <v>0</v>
      </c>
      <c r="BD49" s="311">
        <f>SUM(BD47:BD48)</f>
        <v>0</v>
      </c>
      <c r="BE49" s="311">
        <f>SUM(BE47:BE48)</f>
        <v>0</v>
      </c>
    </row>
    <row r="50" spans="1:80" x14ac:dyDescent="0.2">
      <c r="A50" s="282" t="s">
        <v>97</v>
      </c>
      <c r="B50" s="283" t="s">
        <v>200</v>
      </c>
      <c r="C50" s="284" t="s">
        <v>201</v>
      </c>
      <c r="D50" s="285"/>
      <c r="E50" s="286"/>
      <c r="F50" s="286"/>
      <c r="G50" s="287"/>
      <c r="H50" s="288"/>
      <c r="I50" s="289"/>
      <c r="J50" s="290"/>
      <c r="K50" s="291"/>
      <c r="O50" s="292">
        <v>1</v>
      </c>
    </row>
    <row r="51" spans="1:80" x14ac:dyDescent="0.2">
      <c r="A51" s="293">
        <v>32</v>
      </c>
      <c r="B51" s="294" t="s">
        <v>611</v>
      </c>
      <c r="C51" s="295" t="s">
        <v>640</v>
      </c>
      <c r="D51" s="296" t="s">
        <v>116</v>
      </c>
      <c r="E51" s="297">
        <v>15.44</v>
      </c>
      <c r="F51" s="297">
        <v>0</v>
      </c>
      <c r="G51" s="298">
        <f>E51*F51</f>
        <v>0</v>
      </c>
      <c r="H51" s="299">
        <v>0</v>
      </c>
      <c r="I51" s="300">
        <f>E51*H51</f>
        <v>0</v>
      </c>
      <c r="J51" s="299">
        <v>-2.4649999999999998E-2</v>
      </c>
      <c r="K51" s="300">
        <f>E51*J51</f>
        <v>-0.38059599999999993</v>
      </c>
      <c r="O51" s="292">
        <v>2</v>
      </c>
      <c r="AA51" s="261">
        <v>1</v>
      </c>
      <c r="AB51" s="261">
        <v>0</v>
      </c>
      <c r="AC51" s="261">
        <v>0</v>
      </c>
      <c r="AZ51" s="261">
        <v>1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1</v>
      </c>
      <c r="CB51" s="292">
        <v>0</v>
      </c>
    </row>
    <row r="52" spans="1:80" x14ac:dyDescent="0.2">
      <c r="A52" s="293">
        <v>33</v>
      </c>
      <c r="B52" s="294" t="s">
        <v>213</v>
      </c>
      <c r="C52" s="295" t="s">
        <v>214</v>
      </c>
      <c r="D52" s="296" t="s">
        <v>116</v>
      </c>
      <c r="E52" s="297">
        <v>473.57260000000002</v>
      </c>
      <c r="F52" s="297">
        <v>0</v>
      </c>
      <c r="G52" s="298">
        <f>E52*F52</f>
        <v>0</v>
      </c>
      <c r="H52" s="299">
        <v>0</v>
      </c>
      <c r="I52" s="300">
        <f>E52*H52</f>
        <v>0</v>
      </c>
      <c r="J52" s="299">
        <v>-1.6E-2</v>
      </c>
      <c r="K52" s="300">
        <f>E52*J52</f>
        <v>-7.5771616000000002</v>
      </c>
      <c r="O52" s="292">
        <v>2</v>
      </c>
      <c r="AA52" s="261">
        <v>1</v>
      </c>
      <c r="AB52" s="261">
        <v>1</v>
      </c>
      <c r="AC52" s="261">
        <v>1</v>
      </c>
      <c r="AZ52" s="261">
        <v>1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1</v>
      </c>
      <c r="CB52" s="292">
        <v>1</v>
      </c>
    </row>
    <row r="53" spans="1:80" x14ac:dyDescent="0.2">
      <c r="A53" s="293">
        <v>34</v>
      </c>
      <c r="B53" s="294" t="s">
        <v>215</v>
      </c>
      <c r="C53" s="295" t="s">
        <v>216</v>
      </c>
      <c r="D53" s="296" t="s">
        <v>116</v>
      </c>
      <c r="E53" s="297">
        <v>22.902999999999999</v>
      </c>
      <c r="F53" s="297">
        <v>0</v>
      </c>
      <c r="G53" s="298">
        <f>E53*F53</f>
        <v>0</v>
      </c>
      <c r="H53" s="299">
        <v>0</v>
      </c>
      <c r="I53" s="300">
        <f>E53*H53</f>
        <v>0</v>
      </c>
      <c r="J53" s="299">
        <v>-0.05</v>
      </c>
      <c r="K53" s="300">
        <f>E53*J53</f>
        <v>-1.1451499999999999</v>
      </c>
      <c r="O53" s="292">
        <v>2</v>
      </c>
      <c r="AA53" s="261">
        <v>1</v>
      </c>
      <c r="AB53" s="261">
        <v>1</v>
      </c>
      <c r="AC53" s="261">
        <v>1</v>
      </c>
      <c r="AZ53" s="261">
        <v>1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1</v>
      </c>
    </row>
    <row r="54" spans="1:80" x14ac:dyDescent="0.2">
      <c r="A54" s="293">
        <v>35</v>
      </c>
      <c r="B54" s="294" t="s">
        <v>217</v>
      </c>
      <c r="C54" s="295" t="s">
        <v>218</v>
      </c>
      <c r="D54" s="296" t="s">
        <v>116</v>
      </c>
      <c r="E54" s="297">
        <v>27.8765</v>
      </c>
      <c r="F54" s="297">
        <v>0</v>
      </c>
      <c r="G54" s="298">
        <f>E54*F54</f>
        <v>0</v>
      </c>
      <c r="H54" s="299">
        <v>0</v>
      </c>
      <c r="I54" s="300">
        <f>E54*H54</f>
        <v>0</v>
      </c>
      <c r="J54" s="299">
        <v>-0.16900000000000001</v>
      </c>
      <c r="K54" s="300">
        <f>E54*J54</f>
        <v>-4.7111285000000001</v>
      </c>
      <c r="O54" s="292">
        <v>2</v>
      </c>
      <c r="AA54" s="261">
        <v>1</v>
      </c>
      <c r="AB54" s="261">
        <v>1</v>
      </c>
      <c r="AC54" s="261">
        <v>1</v>
      </c>
      <c r="AZ54" s="261">
        <v>1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</v>
      </c>
      <c r="CB54" s="292">
        <v>1</v>
      </c>
    </row>
    <row r="55" spans="1:80" ht="22.5" x14ac:dyDescent="0.2">
      <c r="A55" s="293">
        <v>36</v>
      </c>
      <c r="B55" s="294" t="s">
        <v>221</v>
      </c>
      <c r="C55" s="295" t="s">
        <v>222</v>
      </c>
      <c r="D55" s="296" t="s">
        <v>223</v>
      </c>
      <c r="E55" s="297">
        <v>1</v>
      </c>
      <c r="F55" s="297">
        <v>0</v>
      </c>
      <c r="G55" s="298">
        <f>E55*F55</f>
        <v>0</v>
      </c>
      <c r="H55" s="299">
        <v>0</v>
      </c>
      <c r="I55" s="300">
        <f>E55*H55</f>
        <v>0</v>
      </c>
      <c r="J55" s="299"/>
      <c r="K55" s="300">
        <f>E55*J55</f>
        <v>0</v>
      </c>
      <c r="O55" s="292">
        <v>2</v>
      </c>
      <c r="AA55" s="261">
        <v>12</v>
      </c>
      <c r="AB55" s="261">
        <v>0</v>
      </c>
      <c r="AC55" s="261">
        <v>92</v>
      </c>
      <c r="AZ55" s="261">
        <v>1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12</v>
      </c>
      <c r="CB55" s="292">
        <v>0</v>
      </c>
    </row>
    <row r="56" spans="1:80" x14ac:dyDescent="0.2">
      <c r="A56" s="293">
        <v>37</v>
      </c>
      <c r="B56" s="294" t="s">
        <v>613</v>
      </c>
      <c r="C56" s="295" t="s">
        <v>614</v>
      </c>
      <c r="D56" s="296" t="s">
        <v>116</v>
      </c>
      <c r="E56" s="297">
        <v>0.64</v>
      </c>
      <c r="F56" s="297">
        <v>0</v>
      </c>
      <c r="G56" s="298">
        <f>E56*F56</f>
        <v>0</v>
      </c>
      <c r="H56" s="299">
        <v>3.0400000000000002E-3</v>
      </c>
      <c r="I56" s="300">
        <f>E56*H56</f>
        <v>1.9456000000000002E-3</v>
      </c>
      <c r="J56" s="299"/>
      <c r="K56" s="300">
        <f>E56*J56</f>
        <v>0</v>
      </c>
      <c r="O56" s="292">
        <v>2</v>
      </c>
      <c r="AA56" s="261">
        <v>12</v>
      </c>
      <c r="AB56" s="261">
        <v>0</v>
      </c>
      <c r="AC56" s="261">
        <v>101</v>
      </c>
      <c r="AZ56" s="261">
        <v>1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12</v>
      </c>
      <c r="CB56" s="292">
        <v>0</v>
      </c>
    </row>
    <row r="57" spans="1:80" x14ac:dyDescent="0.2">
      <c r="A57" s="293">
        <v>38</v>
      </c>
      <c r="B57" s="294" t="s">
        <v>641</v>
      </c>
      <c r="C57" s="295" t="s">
        <v>642</v>
      </c>
      <c r="D57" s="296" t="s">
        <v>212</v>
      </c>
      <c r="E57" s="297">
        <v>1</v>
      </c>
      <c r="F57" s="297">
        <v>0</v>
      </c>
      <c r="G57" s="298">
        <f>E57*F57</f>
        <v>0</v>
      </c>
      <c r="H57" s="299">
        <v>0</v>
      </c>
      <c r="I57" s="300">
        <f>E57*H57</f>
        <v>0</v>
      </c>
      <c r="J57" s="299"/>
      <c r="K57" s="300">
        <f>E57*J57</f>
        <v>0</v>
      </c>
      <c r="O57" s="292">
        <v>2</v>
      </c>
      <c r="AA57" s="261">
        <v>12</v>
      </c>
      <c r="AB57" s="261">
        <v>0</v>
      </c>
      <c r="AC57" s="261">
        <v>103</v>
      </c>
      <c r="AZ57" s="261">
        <v>1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12</v>
      </c>
      <c r="CB57" s="292">
        <v>0</v>
      </c>
    </row>
    <row r="58" spans="1:80" x14ac:dyDescent="0.2">
      <c r="A58" s="293">
        <v>39</v>
      </c>
      <c r="B58" s="294" t="s">
        <v>224</v>
      </c>
      <c r="C58" s="295" t="s">
        <v>225</v>
      </c>
      <c r="D58" s="296" t="s">
        <v>226</v>
      </c>
      <c r="E58" s="297">
        <v>13.870996099999999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/>
      <c r="K58" s="300">
        <f>E58*J58</f>
        <v>0</v>
      </c>
      <c r="O58" s="292">
        <v>2</v>
      </c>
      <c r="AA58" s="261">
        <v>8</v>
      </c>
      <c r="AB58" s="261">
        <v>0</v>
      </c>
      <c r="AC58" s="261">
        <v>3</v>
      </c>
      <c r="AZ58" s="261">
        <v>1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8</v>
      </c>
      <c r="CB58" s="292">
        <v>0</v>
      </c>
    </row>
    <row r="59" spans="1:80" x14ac:dyDescent="0.2">
      <c r="A59" s="293">
        <v>40</v>
      </c>
      <c r="B59" s="294" t="s">
        <v>227</v>
      </c>
      <c r="C59" s="295" t="s">
        <v>228</v>
      </c>
      <c r="D59" s="296" t="s">
        <v>226</v>
      </c>
      <c r="E59" s="297">
        <v>13.870996099999999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/>
      <c r="K59" s="300">
        <f>E59*J59</f>
        <v>0</v>
      </c>
      <c r="O59" s="292">
        <v>2</v>
      </c>
      <c r="AA59" s="261">
        <v>8</v>
      </c>
      <c r="AB59" s="261">
        <v>1</v>
      </c>
      <c r="AC59" s="261">
        <v>3</v>
      </c>
      <c r="AZ59" s="261">
        <v>1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8</v>
      </c>
      <c r="CB59" s="292">
        <v>1</v>
      </c>
    </row>
    <row r="60" spans="1:80" x14ac:dyDescent="0.2">
      <c r="A60" s="293">
        <v>41</v>
      </c>
      <c r="B60" s="294" t="s">
        <v>229</v>
      </c>
      <c r="C60" s="295" t="s">
        <v>230</v>
      </c>
      <c r="D60" s="296" t="s">
        <v>226</v>
      </c>
      <c r="E60" s="297">
        <v>138.70996099999999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8</v>
      </c>
      <c r="AB60" s="261">
        <v>1</v>
      </c>
      <c r="AC60" s="261">
        <v>3</v>
      </c>
      <c r="AZ60" s="261">
        <v>1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8</v>
      </c>
      <c r="CB60" s="292">
        <v>1</v>
      </c>
    </row>
    <row r="61" spans="1:80" x14ac:dyDescent="0.2">
      <c r="A61" s="293">
        <v>42</v>
      </c>
      <c r="B61" s="294" t="s">
        <v>231</v>
      </c>
      <c r="C61" s="295" t="s">
        <v>232</v>
      </c>
      <c r="D61" s="296" t="s">
        <v>226</v>
      </c>
      <c r="E61" s="297">
        <v>13.870996099999999</v>
      </c>
      <c r="F61" s="297">
        <v>0</v>
      </c>
      <c r="G61" s="298">
        <f>E61*F61</f>
        <v>0</v>
      </c>
      <c r="H61" s="299">
        <v>0</v>
      </c>
      <c r="I61" s="300">
        <f>E61*H61</f>
        <v>0</v>
      </c>
      <c r="J61" s="299"/>
      <c r="K61" s="300">
        <f>E61*J61</f>
        <v>0</v>
      </c>
      <c r="O61" s="292">
        <v>2</v>
      </c>
      <c r="AA61" s="261">
        <v>8</v>
      </c>
      <c r="AB61" s="261">
        <v>1</v>
      </c>
      <c r="AC61" s="261">
        <v>3</v>
      </c>
      <c r="AZ61" s="261">
        <v>1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8</v>
      </c>
      <c r="CB61" s="292">
        <v>1</v>
      </c>
    </row>
    <row r="62" spans="1:80" x14ac:dyDescent="0.2">
      <c r="A62" s="293">
        <v>43</v>
      </c>
      <c r="B62" s="294" t="s">
        <v>233</v>
      </c>
      <c r="C62" s="295" t="s">
        <v>234</v>
      </c>
      <c r="D62" s="296" t="s">
        <v>226</v>
      </c>
      <c r="E62" s="297">
        <v>41.612988299999998</v>
      </c>
      <c r="F62" s="297">
        <v>0</v>
      </c>
      <c r="G62" s="298">
        <f>E62*F62</f>
        <v>0</v>
      </c>
      <c r="H62" s="299">
        <v>0</v>
      </c>
      <c r="I62" s="300">
        <f>E62*H62</f>
        <v>0</v>
      </c>
      <c r="J62" s="299"/>
      <c r="K62" s="300">
        <f>E62*J62</f>
        <v>0</v>
      </c>
      <c r="O62" s="292">
        <v>2</v>
      </c>
      <c r="AA62" s="261">
        <v>8</v>
      </c>
      <c r="AB62" s="261">
        <v>1</v>
      </c>
      <c r="AC62" s="261">
        <v>3</v>
      </c>
      <c r="AZ62" s="261">
        <v>1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8</v>
      </c>
      <c r="CB62" s="292">
        <v>1</v>
      </c>
    </row>
    <row r="63" spans="1:80" x14ac:dyDescent="0.2">
      <c r="A63" s="293">
        <v>44</v>
      </c>
      <c r="B63" s="294" t="s">
        <v>235</v>
      </c>
      <c r="C63" s="295" t="s">
        <v>236</v>
      </c>
      <c r="D63" s="296" t="s">
        <v>226</v>
      </c>
      <c r="E63" s="297">
        <v>13.870996099999999</v>
      </c>
      <c r="F63" s="297">
        <v>0</v>
      </c>
      <c r="G63" s="298">
        <f>E63*F63</f>
        <v>0</v>
      </c>
      <c r="H63" s="299">
        <v>0</v>
      </c>
      <c r="I63" s="300">
        <f>E63*H63</f>
        <v>0</v>
      </c>
      <c r="J63" s="299"/>
      <c r="K63" s="300">
        <f>E63*J63</f>
        <v>0</v>
      </c>
      <c r="O63" s="292">
        <v>2</v>
      </c>
      <c r="AA63" s="261">
        <v>8</v>
      </c>
      <c r="AB63" s="261">
        <v>0</v>
      </c>
      <c r="AC63" s="261">
        <v>3</v>
      </c>
      <c r="AZ63" s="261">
        <v>1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8</v>
      </c>
      <c r="CB63" s="292">
        <v>0</v>
      </c>
    </row>
    <row r="64" spans="1:80" x14ac:dyDescent="0.2">
      <c r="A64" s="302"/>
      <c r="B64" s="303" t="s">
        <v>101</v>
      </c>
      <c r="C64" s="304" t="s">
        <v>202</v>
      </c>
      <c r="D64" s="305"/>
      <c r="E64" s="306"/>
      <c r="F64" s="307"/>
      <c r="G64" s="308">
        <f>SUM(G50:G63)</f>
        <v>0</v>
      </c>
      <c r="H64" s="309"/>
      <c r="I64" s="310">
        <f>SUM(I50:I63)</f>
        <v>1.9456000000000002E-3</v>
      </c>
      <c r="J64" s="309"/>
      <c r="K64" s="310">
        <f>SUM(K50:K63)</f>
        <v>-13.814036099999999</v>
      </c>
      <c r="O64" s="292">
        <v>4</v>
      </c>
      <c r="BA64" s="311">
        <f>SUM(BA50:BA63)</f>
        <v>0</v>
      </c>
      <c r="BB64" s="311">
        <f>SUM(BB50:BB63)</f>
        <v>0</v>
      </c>
      <c r="BC64" s="311">
        <f>SUM(BC50:BC63)</f>
        <v>0</v>
      </c>
      <c r="BD64" s="311">
        <f>SUM(BD50:BD63)</f>
        <v>0</v>
      </c>
      <c r="BE64" s="311">
        <f>SUM(BE50:BE63)</f>
        <v>0</v>
      </c>
    </row>
    <row r="65" spans="1:80" x14ac:dyDescent="0.2">
      <c r="A65" s="282" t="s">
        <v>97</v>
      </c>
      <c r="B65" s="283" t="s">
        <v>237</v>
      </c>
      <c r="C65" s="284" t="s">
        <v>238</v>
      </c>
      <c r="D65" s="285"/>
      <c r="E65" s="286"/>
      <c r="F65" s="286"/>
      <c r="G65" s="287"/>
      <c r="H65" s="288"/>
      <c r="I65" s="289"/>
      <c r="J65" s="290"/>
      <c r="K65" s="291"/>
      <c r="O65" s="292">
        <v>1</v>
      </c>
    </row>
    <row r="66" spans="1:80" x14ac:dyDescent="0.2">
      <c r="A66" s="293">
        <v>45</v>
      </c>
      <c r="B66" s="294" t="s">
        <v>240</v>
      </c>
      <c r="C66" s="295" t="s">
        <v>241</v>
      </c>
      <c r="D66" s="296" t="s">
        <v>116</v>
      </c>
      <c r="E66" s="297">
        <v>797.19200000000001</v>
      </c>
      <c r="F66" s="297">
        <v>0</v>
      </c>
      <c r="G66" s="298">
        <f>E66*F66</f>
        <v>0</v>
      </c>
      <c r="H66" s="299">
        <v>0</v>
      </c>
      <c r="I66" s="300">
        <f>E66*H66</f>
        <v>0</v>
      </c>
      <c r="J66" s="299">
        <v>0</v>
      </c>
      <c r="K66" s="300">
        <f>E66*J66</f>
        <v>0</v>
      </c>
      <c r="O66" s="292">
        <v>2</v>
      </c>
      <c r="AA66" s="261">
        <v>1</v>
      </c>
      <c r="AB66" s="261">
        <v>1</v>
      </c>
      <c r="AC66" s="261">
        <v>1</v>
      </c>
      <c r="AZ66" s="261">
        <v>1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1</v>
      </c>
      <c r="CB66" s="292">
        <v>1</v>
      </c>
    </row>
    <row r="67" spans="1:80" x14ac:dyDescent="0.2">
      <c r="A67" s="293">
        <v>46</v>
      </c>
      <c r="B67" s="294" t="s">
        <v>242</v>
      </c>
      <c r="C67" s="295" t="s">
        <v>243</v>
      </c>
      <c r="D67" s="296" t="s">
        <v>116</v>
      </c>
      <c r="E67" s="297">
        <v>1594.384</v>
      </c>
      <c r="F67" s="297">
        <v>0</v>
      </c>
      <c r="G67" s="298">
        <f>E67*F67</f>
        <v>0</v>
      </c>
      <c r="H67" s="299">
        <v>0</v>
      </c>
      <c r="I67" s="300">
        <f>E67*H67</f>
        <v>0</v>
      </c>
      <c r="J67" s="299">
        <v>0</v>
      </c>
      <c r="K67" s="300">
        <f>E67*J67</f>
        <v>0</v>
      </c>
      <c r="O67" s="292">
        <v>2</v>
      </c>
      <c r="AA67" s="261">
        <v>1</v>
      </c>
      <c r="AB67" s="261">
        <v>1</v>
      </c>
      <c r="AC67" s="261">
        <v>1</v>
      </c>
      <c r="AZ67" s="261">
        <v>1</v>
      </c>
      <c r="BA67" s="261">
        <f>IF(AZ67=1,G67,0)</f>
        <v>0</v>
      </c>
      <c r="BB67" s="261">
        <f>IF(AZ67=2,G67,0)</f>
        <v>0</v>
      </c>
      <c r="BC67" s="261">
        <f>IF(AZ67=3,G67,0)</f>
        <v>0</v>
      </c>
      <c r="BD67" s="261">
        <f>IF(AZ67=4,G67,0)</f>
        <v>0</v>
      </c>
      <c r="BE67" s="261">
        <f>IF(AZ67=5,G67,0)</f>
        <v>0</v>
      </c>
      <c r="CA67" s="292">
        <v>1</v>
      </c>
      <c r="CB67" s="292">
        <v>1</v>
      </c>
    </row>
    <row r="68" spans="1:80" x14ac:dyDescent="0.2">
      <c r="A68" s="293">
        <v>47</v>
      </c>
      <c r="B68" s="294" t="s">
        <v>244</v>
      </c>
      <c r="C68" s="295" t="s">
        <v>245</v>
      </c>
      <c r="D68" s="296" t="s">
        <v>116</v>
      </c>
      <c r="E68" s="297">
        <v>797.19200000000001</v>
      </c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>
        <v>0</v>
      </c>
      <c r="K68" s="300">
        <f>E68*J68</f>
        <v>0</v>
      </c>
      <c r="O68" s="292">
        <v>2</v>
      </c>
      <c r="AA68" s="261">
        <v>1</v>
      </c>
      <c r="AB68" s="261">
        <v>1</v>
      </c>
      <c r="AC68" s="261">
        <v>1</v>
      </c>
      <c r="AZ68" s="261">
        <v>1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1</v>
      </c>
      <c r="CB68" s="292">
        <v>1</v>
      </c>
    </row>
    <row r="69" spans="1:80" x14ac:dyDescent="0.2">
      <c r="A69" s="293">
        <v>48</v>
      </c>
      <c r="B69" s="294" t="s">
        <v>248</v>
      </c>
      <c r="C69" s="295" t="s">
        <v>249</v>
      </c>
      <c r="D69" s="296" t="s">
        <v>116</v>
      </c>
      <c r="E69" s="297">
        <v>797.19200000000001</v>
      </c>
      <c r="F69" s="297">
        <v>0</v>
      </c>
      <c r="G69" s="298">
        <f>E69*F69</f>
        <v>0</v>
      </c>
      <c r="H69" s="299">
        <v>0</v>
      </c>
      <c r="I69" s="300">
        <f>E69*H69</f>
        <v>0</v>
      </c>
      <c r="J69" s="299">
        <v>0</v>
      </c>
      <c r="K69" s="300">
        <f>E69*J69</f>
        <v>0</v>
      </c>
      <c r="O69" s="292">
        <v>2</v>
      </c>
      <c r="AA69" s="261">
        <v>1</v>
      </c>
      <c r="AB69" s="261">
        <v>0</v>
      </c>
      <c r="AC69" s="261">
        <v>0</v>
      </c>
      <c r="AZ69" s="261">
        <v>1</v>
      </c>
      <c r="BA69" s="261">
        <f>IF(AZ69=1,G69,0)</f>
        <v>0</v>
      </c>
      <c r="BB69" s="261">
        <f>IF(AZ69=2,G69,0)</f>
        <v>0</v>
      </c>
      <c r="BC69" s="261">
        <f>IF(AZ69=3,G69,0)</f>
        <v>0</v>
      </c>
      <c r="BD69" s="261">
        <f>IF(AZ69=4,G69,0)</f>
        <v>0</v>
      </c>
      <c r="BE69" s="261">
        <f>IF(AZ69=5,G69,0)</f>
        <v>0</v>
      </c>
      <c r="CA69" s="292">
        <v>1</v>
      </c>
      <c r="CB69" s="292">
        <v>0</v>
      </c>
    </row>
    <row r="70" spans="1:80" x14ac:dyDescent="0.2">
      <c r="A70" s="293">
        <v>49</v>
      </c>
      <c r="B70" s="294" t="s">
        <v>250</v>
      </c>
      <c r="C70" s="295" t="s">
        <v>251</v>
      </c>
      <c r="D70" s="296" t="s">
        <v>116</v>
      </c>
      <c r="E70" s="297">
        <v>1594.384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>
        <v>0</v>
      </c>
      <c r="K70" s="300">
        <f>E70*J70</f>
        <v>0</v>
      </c>
      <c r="O70" s="292">
        <v>2</v>
      </c>
      <c r="AA70" s="261">
        <v>1</v>
      </c>
      <c r="AB70" s="261">
        <v>1</v>
      </c>
      <c r="AC70" s="261">
        <v>1</v>
      </c>
      <c r="AZ70" s="261">
        <v>1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1</v>
      </c>
      <c r="CB70" s="292">
        <v>1</v>
      </c>
    </row>
    <row r="71" spans="1:80" x14ac:dyDescent="0.2">
      <c r="A71" s="293">
        <v>50</v>
      </c>
      <c r="B71" s="294" t="s">
        <v>252</v>
      </c>
      <c r="C71" s="295" t="s">
        <v>253</v>
      </c>
      <c r="D71" s="296" t="s">
        <v>116</v>
      </c>
      <c r="E71" s="297">
        <v>797.19200000000001</v>
      </c>
      <c r="F71" s="297">
        <v>0</v>
      </c>
      <c r="G71" s="298">
        <f>E71*F71</f>
        <v>0</v>
      </c>
      <c r="H71" s="299">
        <v>0</v>
      </c>
      <c r="I71" s="300">
        <f>E71*H71</f>
        <v>0</v>
      </c>
      <c r="J71" s="299">
        <v>0</v>
      </c>
      <c r="K71" s="300">
        <f>E71*J71</f>
        <v>0</v>
      </c>
      <c r="O71" s="292">
        <v>2</v>
      </c>
      <c r="AA71" s="261">
        <v>1</v>
      </c>
      <c r="AB71" s="261">
        <v>1</v>
      </c>
      <c r="AC71" s="261">
        <v>1</v>
      </c>
      <c r="AZ71" s="261">
        <v>1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1</v>
      </c>
      <c r="CB71" s="292">
        <v>1</v>
      </c>
    </row>
    <row r="72" spans="1:80" x14ac:dyDescent="0.2">
      <c r="A72" s="302"/>
      <c r="B72" s="303" t="s">
        <v>101</v>
      </c>
      <c r="C72" s="304" t="s">
        <v>239</v>
      </c>
      <c r="D72" s="305"/>
      <c r="E72" s="306"/>
      <c r="F72" s="307"/>
      <c r="G72" s="308">
        <f>SUM(G65:G71)</f>
        <v>0</v>
      </c>
      <c r="H72" s="309"/>
      <c r="I72" s="310">
        <f>SUM(I65:I71)</f>
        <v>0</v>
      </c>
      <c r="J72" s="309"/>
      <c r="K72" s="310">
        <f>SUM(K65:K71)</f>
        <v>0</v>
      </c>
      <c r="O72" s="292">
        <v>4</v>
      </c>
      <c r="BA72" s="311">
        <f>SUM(BA65:BA71)</f>
        <v>0</v>
      </c>
      <c r="BB72" s="311">
        <f>SUM(BB65:BB71)</f>
        <v>0</v>
      </c>
      <c r="BC72" s="311">
        <f>SUM(BC65:BC71)</f>
        <v>0</v>
      </c>
      <c r="BD72" s="311">
        <f>SUM(BD65:BD71)</f>
        <v>0</v>
      </c>
      <c r="BE72" s="311">
        <f>SUM(BE65:BE71)</f>
        <v>0</v>
      </c>
    </row>
    <row r="73" spans="1:80" x14ac:dyDescent="0.2">
      <c r="A73" s="282" t="s">
        <v>97</v>
      </c>
      <c r="B73" s="283" t="s">
        <v>254</v>
      </c>
      <c r="C73" s="284" t="s">
        <v>255</v>
      </c>
      <c r="D73" s="285"/>
      <c r="E73" s="286"/>
      <c r="F73" s="286"/>
      <c r="G73" s="287"/>
      <c r="H73" s="288"/>
      <c r="I73" s="289"/>
      <c r="J73" s="290"/>
      <c r="K73" s="291"/>
      <c r="O73" s="292">
        <v>1</v>
      </c>
    </row>
    <row r="74" spans="1:80" x14ac:dyDescent="0.2">
      <c r="A74" s="293">
        <v>51</v>
      </c>
      <c r="B74" s="294" t="s">
        <v>329</v>
      </c>
      <c r="C74" s="295" t="s">
        <v>643</v>
      </c>
      <c r="D74" s="296" t="s">
        <v>212</v>
      </c>
      <c r="E74" s="297">
        <v>5</v>
      </c>
      <c r="F74" s="297">
        <v>0</v>
      </c>
      <c r="G74" s="298">
        <f>E74*F74</f>
        <v>0</v>
      </c>
      <c r="H74" s="299">
        <v>1.17E-2</v>
      </c>
      <c r="I74" s="300">
        <f>E74*H74</f>
        <v>5.8500000000000003E-2</v>
      </c>
      <c r="J74" s="299">
        <v>0</v>
      </c>
      <c r="K74" s="300">
        <f>E74*J74</f>
        <v>0</v>
      </c>
      <c r="O74" s="292">
        <v>2</v>
      </c>
      <c r="AA74" s="261">
        <v>1</v>
      </c>
      <c r="AB74" s="261">
        <v>1</v>
      </c>
      <c r="AC74" s="261">
        <v>1</v>
      </c>
      <c r="AZ74" s="261">
        <v>1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1</v>
      </c>
      <c r="CB74" s="292">
        <v>1</v>
      </c>
    </row>
    <row r="75" spans="1:80" x14ac:dyDescent="0.2">
      <c r="A75" s="293">
        <v>52</v>
      </c>
      <c r="B75" s="294" t="s">
        <v>644</v>
      </c>
      <c r="C75" s="295" t="s">
        <v>645</v>
      </c>
      <c r="D75" s="296" t="s">
        <v>212</v>
      </c>
      <c r="E75" s="297">
        <v>40</v>
      </c>
      <c r="F75" s="297">
        <v>0</v>
      </c>
      <c r="G75" s="298">
        <f>E75*F75</f>
        <v>0</v>
      </c>
      <c r="H75" s="299">
        <v>0</v>
      </c>
      <c r="I75" s="300">
        <f>E75*H75</f>
        <v>0</v>
      </c>
      <c r="J75" s="299">
        <v>0</v>
      </c>
      <c r="K75" s="300">
        <f>E75*J75</f>
        <v>0</v>
      </c>
      <c r="O75" s="292">
        <v>2</v>
      </c>
      <c r="AA75" s="261">
        <v>1</v>
      </c>
      <c r="AB75" s="261">
        <v>1</v>
      </c>
      <c r="AC75" s="261">
        <v>1</v>
      </c>
      <c r="AZ75" s="261">
        <v>1</v>
      </c>
      <c r="BA75" s="261">
        <f>IF(AZ75=1,G75,0)</f>
        <v>0</v>
      </c>
      <c r="BB75" s="261">
        <f>IF(AZ75=2,G75,0)</f>
        <v>0</v>
      </c>
      <c r="BC75" s="261">
        <f>IF(AZ75=3,G75,0)</f>
        <v>0</v>
      </c>
      <c r="BD75" s="261">
        <f>IF(AZ75=4,G75,0)</f>
        <v>0</v>
      </c>
      <c r="BE75" s="261">
        <f>IF(AZ75=5,G75,0)</f>
        <v>0</v>
      </c>
      <c r="CA75" s="292">
        <v>1</v>
      </c>
      <c r="CB75" s="292">
        <v>1</v>
      </c>
    </row>
    <row r="76" spans="1:80" ht="22.5" x14ac:dyDescent="0.2">
      <c r="A76" s="293">
        <v>53</v>
      </c>
      <c r="B76" s="294" t="s">
        <v>646</v>
      </c>
      <c r="C76" s="295" t="s">
        <v>647</v>
      </c>
      <c r="D76" s="296" t="s">
        <v>212</v>
      </c>
      <c r="E76" s="297">
        <v>4</v>
      </c>
      <c r="F76" s="297">
        <v>0</v>
      </c>
      <c r="G76" s="298">
        <f>E76*F76</f>
        <v>0</v>
      </c>
      <c r="H76" s="299">
        <v>0</v>
      </c>
      <c r="I76" s="300">
        <f>E76*H76</f>
        <v>0</v>
      </c>
      <c r="J76" s="299"/>
      <c r="K76" s="300">
        <f>E76*J76</f>
        <v>0</v>
      </c>
      <c r="O76" s="292">
        <v>2</v>
      </c>
      <c r="AA76" s="261">
        <v>3</v>
      </c>
      <c r="AB76" s="261">
        <v>1</v>
      </c>
      <c r="AC76" s="261" t="s">
        <v>646</v>
      </c>
      <c r="AZ76" s="261">
        <v>1</v>
      </c>
      <c r="BA76" s="261">
        <f>IF(AZ76=1,G76,0)</f>
        <v>0</v>
      </c>
      <c r="BB76" s="261">
        <f>IF(AZ76=2,G76,0)</f>
        <v>0</v>
      </c>
      <c r="BC76" s="261">
        <f>IF(AZ76=3,G76,0)</f>
        <v>0</v>
      </c>
      <c r="BD76" s="261">
        <f>IF(AZ76=4,G76,0)</f>
        <v>0</v>
      </c>
      <c r="BE76" s="261">
        <f>IF(AZ76=5,G76,0)</f>
        <v>0</v>
      </c>
      <c r="CA76" s="292">
        <v>3</v>
      </c>
      <c r="CB76" s="292">
        <v>1</v>
      </c>
    </row>
    <row r="77" spans="1:80" x14ac:dyDescent="0.2">
      <c r="A77" s="302"/>
      <c r="B77" s="303" t="s">
        <v>101</v>
      </c>
      <c r="C77" s="304" t="s">
        <v>256</v>
      </c>
      <c r="D77" s="305"/>
      <c r="E77" s="306"/>
      <c r="F77" s="307"/>
      <c r="G77" s="308">
        <f>SUM(G73:G76)</f>
        <v>0</v>
      </c>
      <c r="H77" s="309"/>
      <c r="I77" s="310">
        <f>SUM(I73:I76)</f>
        <v>5.8500000000000003E-2</v>
      </c>
      <c r="J77" s="309"/>
      <c r="K77" s="310">
        <f>SUM(K73:K76)</f>
        <v>0</v>
      </c>
      <c r="O77" s="292">
        <v>4</v>
      </c>
      <c r="BA77" s="311">
        <f>SUM(BA73:BA76)</f>
        <v>0</v>
      </c>
      <c r="BB77" s="311">
        <f>SUM(BB73:BB76)</f>
        <v>0</v>
      </c>
      <c r="BC77" s="311">
        <f>SUM(BC73:BC76)</f>
        <v>0</v>
      </c>
      <c r="BD77" s="311">
        <f>SUM(BD73:BD76)</f>
        <v>0</v>
      </c>
      <c r="BE77" s="311">
        <f>SUM(BE73:BE76)</f>
        <v>0</v>
      </c>
    </row>
    <row r="78" spans="1:80" x14ac:dyDescent="0.2">
      <c r="A78" s="282" t="s">
        <v>97</v>
      </c>
      <c r="B78" s="283" t="s">
        <v>261</v>
      </c>
      <c r="C78" s="284" t="s">
        <v>262</v>
      </c>
      <c r="D78" s="285"/>
      <c r="E78" s="286"/>
      <c r="F78" s="286"/>
      <c r="G78" s="287"/>
      <c r="H78" s="288"/>
      <c r="I78" s="289"/>
      <c r="J78" s="290"/>
      <c r="K78" s="291"/>
      <c r="O78" s="292">
        <v>1</v>
      </c>
    </row>
    <row r="79" spans="1:80" x14ac:dyDescent="0.2">
      <c r="A79" s="293">
        <v>54</v>
      </c>
      <c r="B79" s="294" t="s">
        <v>264</v>
      </c>
      <c r="C79" s="295" t="s">
        <v>265</v>
      </c>
      <c r="D79" s="296" t="s">
        <v>226</v>
      </c>
      <c r="E79" s="297">
        <v>7.0621067320000002</v>
      </c>
      <c r="F79" s="297">
        <v>0</v>
      </c>
      <c r="G79" s="298">
        <f>E79*F79</f>
        <v>0</v>
      </c>
      <c r="H79" s="299">
        <v>0</v>
      </c>
      <c r="I79" s="300">
        <f>E79*H79</f>
        <v>0</v>
      </c>
      <c r="J79" s="299"/>
      <c r="K79" s="300">
        <f>E79*J79</f>
        <v>0</v>
      </c>
      <c r="O79" s="292">
        <v>2</v>
      </c>
      <c r="AA79" s="261">
        <v>7</v>
      </c>
      <c r="AB79" s="261">
        <v>1</v>
      </c>
      <c r="AC79" s="261">
        <v>2</v>
      </c>
      <c r="AZ79" s="261">
        <v>1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7</v>
      </c>
      <c r="CB79" s="292">
        <v>1</v>
      </c>
    </row>
    <row r="80" spans="1:80" x14ac:dyDescent="0.2">
      <c r="A80" s="302"/>
      <c r="B80" s="303" t="s">
        <v>101</v>
      </c>
      <c r="C80" s="304" t="s">
        <v>263</v>
      </c>
      <c r="D80" s="305"/>
      <c r="E80" s="306"/>
      <c r="F80" s="307"/>
      <c r="G80" s="308">
        <f>SUM(G78:G79)</f>
        <v>0</v>
      </c>
      <c r="H80" s="309"/>
      <c r="I80" s="310">
        <f>SUM(I78:I79)</f>
        <v>0</v>
      </c>
      <c r="J80" s="309"/>
      <c r="K80" s="310">
        <f>SUM(K78:K79)</f>
        <v>0</v>
      </c>
      <c r="O80" s="292">
        <v>4</v>
      </c>
      <c r="BA80" s="311">
        <f>SUM(BA78:BA79)</f>
        <v>0</v>
      </c>
      <c r="BB80" s="311">
        <f>SUM(BB78:BB79)</f>
        <v>0</v>
      </c>
      <c r="BC80" s="311">
        <f>SUM(BC78:BC79)</f>
        <v>0</v>
      </c>
      <c r="BD80" s="311">
        <f>SUM(BD78:BD79)</f>
        <v>0</v>
      </c>
      <c r="BE80" s="311">
        <f>SUM(BE78:BE79)</f>
        <v>0</v>
      </c>
    </row>
    <row r="81" spans="1:80" x14ac:dyDescent="0.2">
      <c r="A81" s="282" t="s">
        <v>97</v>
      </c>
      <c r="B81" s="283" t="s">
        <v>515</v>
      </c>
      <c r="C81" s="284" t="s">
        <v>516</v>
      </c>
      <c r="D81" s="285"/>
      <c r="E81" s="286"/>
      <c r="F81" s="286"/>
      <c r="G81" s="287"/>
      <c r="H81" s="288"/>
      <c r="I81" s="289"/>
      <c r="J81" s="290"/>
      <c r="K81" s="291"/>
      <c r="O81" s="292">
        <v>1</v>
      </c>
    </row>
    <row r="82" spans="1:80" ht="22.5" x14ac:dyDescent="0.2">
      <c r="A82" s="293">
        <v>55</v>
      </c>
      <c r="B82" s="294" t="s">
        <v>518</v>
      </c>
      <c r="C82" s="295" t="s">
        <v>519</v>
      </c>
      <c r="D82" s="296" t="s">
        <v>116</v>
      </c>
      <c r="E82" s="297">
        <v>36.942500000000003</v>
      </c>
      <c r="F82" s="297">
        <v>0</v>
      </c>
      <c r="G82" s="298">
        <f>E82*F82</f>
        <v>0</v>
      </c>
      <c r="H82" s="299">
        <v>6.8000000000000005E-4</v>
      </c>
      <c r="I82" s="300">
        <f>E82*H82</f>
        <v>2.5120900000000005E-2</v>
      </c>
      <c r="J82" s="299">
        <v>0</v>
      </c>
      <c r="K82" s="300">
        <f>E82*J82</f>
        <v>0</v>
      </c>
      <c r="O82" s="292">
        <v>2</v>
      </c>
      <c r="AA82" s="261">
        <v>1</v>
      </c>
      <c r="AB82" s="261">
        <v>7</v>
      </c>
      <c r="AC82" s="261">
        <v>7</v>
      </c>
      <c r="AZ82" s="261">
        <v>2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1</v>
      </c>
      <c r="CB82" s="292">
        <v>7</v>
      </c>
    </row>
    <row r="83" spans="1:80" x14ac:dyDescent="0.2">
      <c r="A83" s="293">
        <v>56</v>
      </c>
      <c r="B83" s="294" t="s">
        <v>520</v>
      </c>
      <c r="C83" s="295" t="s">
        <v>521</v>
      </c>
      <c r="D83" s="296" t="s">
        <v>12</v>
      </c>
      <c r="E83" s="297"/>
      <c r="F83" s="297">
        <v>0</v>
      </c>
      <c r="G83" s="298">
        <f>E83*F83</f>
        <v>0</v>
      </c>
      <c r="H83" s="299">
        <v>0</v>
      </c>
      <c r="I83" s="300">
        <f>E83*H83</f>
        <v>0</v>
      </c>
      <c r="J83" s="299"/>
      <c r="K83" s="300">
        <f>E83*J83</f>
        <v>0</v>
      </c>
      <c r="O83" s="292">
        <v>2</v>
      </c>
      <c r="AA83" s="261">
        <v>7</v>
      </c>
      <c r="AB83" s="261">
        <v>1002</v>
      </c>
      <c r="AC83" s="261">
        <v>5</v>
      </c>
      <c r="AZ83" s="261">
        <v>2</v>
      </c>
      <c r="BA83" s="261">
        <f>IF(AZ83=1,G83,0)</f>
        <v>0</v>
      </c>
      <c r="BB83" s="261">
        <f>IF(AZ83=2,G83,0)</f>
        <v>0</v>
      </c>
      <c r="BC83" s="261">
        <f>IF(AZ83=3,G83,0)</f>
        <v>0</v>
      </c>
      <c r="BD83" s="261">
        <f>IF(AZ83=4,G83,0)</f>
        <v>0</v>
      </c>
      <c r="BE83" s="261">
        <f>IF(AZ83=5,G83,0)</f>
        <v>0</v>
      </c>
      <c r="CA83" s="292">
        <v>7</v>
      </c>
      <c r="CB83" s="292">
        <v>1002</v>
      </c>
    </row>
    <row r="84" spans="1:80" x14ac:dyDescent="0.2">
      <c r="A84" s="302"/>
      <c r="B84" s="303" t="s">
        <v>101</v>
      </c>
      <c r="C84" s="304" t="s">
        <v>517</v>
      </c>
      <c r="D84" s="305"/>
      <c r="E84" s="306"/>
      <c r="F84" s="307"/>
      <c r="G84" s="308">
        <f>SUM(G81:G83)</f>
        <v>0</v>
      </c>
      <c r="H84" s="309"/>
      <c r="I84" s="310">
        <f>SUM(I81:I83)</f>
        <v>2.5120900000000005E-2</v>
      </c>
      <c r="J84" s="309"/>
      <c r="K84" s="310">
        <f>SUM(K81:K83)</f>
        <v>0</v>
      </c>
      <c r="O84" s="292">
        <v>4</v>
      </c>
      <c r="BA84" s="311">
        <f>SUM(BA81:BA83)</f>
        <v>0</v>
      </c>
      <c r="BB84" s="311">
        <f>SUM(BB81:BB83)</f>
        <v>0</v>
      </c>
      <c r="BC84" s="311">
        <f>SUM(BC81:BC83)</f>
        <v>0</v>
      </c>
      <c r="BD84" s="311">
        <f>SUM(BD81:BD83)</f>
        <v>0</v>
      </c>
      <c r="BE84" s="311">
        <f>SUM(BE81:BE83)</f>
        <v>0</v>
      </c>
    </row>
    <row r="85" spans="1:80" x14ac:dyDescent="0.2">
      <c r="A85" s="282" t="s">
        <v>97</v>
      </c>
      <c r="B85" s="283" t="s">
        <v>408</v>
      </c>
      <c r="C85" s="284" t="s">
        <v>409</v>
      </c>
      <c r="D85" s="285"/>
      <c r="E85" s="286"/>
      <c r="F85" s="286"/>
      <c r="G85" s="287"/>
      <c r="H85" s="288"/>
      <c r="I85" s="289"/>
      <c r="J85" s="290"/>
      <c r="K85" s="291"/>
      <c r="O85" s="292">
        <v>1</v>
      </c>
    </row>
    <row r="86" spans="1:80" x14ac:dyDescent="0.2">
      <c r="A86" s="293">
        <v>57</v>
      </c>
      <c r="B86" s="294" t="s">
        <v>625</v>
      </c>
      <c r="C86" s="295" t="s">
        <v>626</v>
      </c>
      <c r="D86" s="296" t="s">
        <v>116</v>
      </c>
      <c r="E86" s="297">
        <v>15.44</v>
      </c>
      <c r="F86" s="297">
        <v>0</v>
      </c>
      <c r="G86" s="298">
        <f>E86*F86</f>
        <v>0</v>
      </c>
      <c r="H86" s="299">
        <v>1.6000000000000001E-4</v>
      </c>
      <c r="I86" s="300">
        <f>E86*H86</f>
        <v>2.4704000000000002E-3</v>
      </c>
      <c r="J86" s="299">
        <v>0</v>
      </c>
      <c r="K86" s="300">
        <f>E86*J86</f>
        <v>0</v>
      </c>
      <c r="O86" s="292">
        <v>2</v>
      </c>
      <c r="AA86" s="261">
        <v>1</v>
      </c>
      <c r="AB86" s="261">
        <v>7</v>
      </c>
      <c r="AC86" s="261">
        <v>7</v>
      </c>
      <c r="AZ86" s="261">
        <v>2</v>
      </c>
      <c r="BA86" s="261">
        <f>IF(AZ86=1,G86,0)</f>
        <v>0</v>
      </c>
      <c r="BB86" s="261">
        <f>IF(AZ86=2,G86,0)</f>
        <v>0</v>
      </c>
      <c r="BC86" s="261">
        <f>IF(AZ86=3,G86,0)</f>
        <v>0</v>
      </c>
      <c r="BD86" s="261">
        <f>IF(AZ86=4,G86,0)</f>
        <v>0</v>
      </c>
      <c r="BE86" s="261">
        <f>IF(AZ86=5,G86,0)</f>
        <v>0</v>
      </c>
      <c r="CA86" s="292">
        <v>1</v>
      </c>
      <c r="CB86" s="292">
        <v>7</v>
      </c>
    </row>
    <row r="87" spans="1:80" x14ac:dyDescent="0.2">
      <c r="A87" s="293">
        <v>58</v>
      </c>
      <c r="B87" s="294" t="s">
        <v>648</v>
      </c>
      <c r="C87" s="295" t="s">
        <v>649</v>
      </c>
      <c r="D87" s="296" t="s">
        <v>116</v>
      </c>
      <c r="E87" s="297">
        <v>15.44</v>
      </c>
      <c r="F87" s="297">
        <v>0</v>
      </c>
      <c r="G87" s="298">
        <f>E87*F87</f>
        <v>0</v>
      </c>
      <c r="H87" s="299">
        <v>2.4000000000000001E-4</v>
      </c>
      <c r="I87" s="300">
        <f>E87*H87</f>
        <v>3.7055999999999999E-3</v>
      </c>
      <c r="J87" s="299">
        <v>0</v>
      </c>
      <c r="K87" s="300">
        <f>E87*J87</f>
        <v>0</v>
      </c>
      <c r="O87" s="292">
        <v>2</v>
      </c>
      <c r="AA87" s="261">
        <v>1</v>
      </c>
      <c r="AB87" s="261">
        <v>7</v>
      </c>
      <c r="AC87" s="261">
        <v>7</v>
      </c>
      <c r="AZ87" s="261">
        <v>2</v>
      </c>
      <c r="BA87" s="261">
        <f>IF(AZ87=1,G87,0)</f>
        <v>0</v>
      </c>
      <c r="BB87" s="261">
        <f>IF(AZ87=2,G87,0)</f>
        <v>0</v>
      </c>
      <c r="BC87" s="261">
        <f>IF(AZ87=3,G87,0)</f>
        <v>0</v>
      </c>
      <c r="BD87" s="261">
        <f>IF(AZ87=4,G87,0)</f>
        <v>0</v>
      </c>
      <c r="BE87" s="261">
        <f>IF(AZ87=5,G87,0)</f>
        <v>0</v>
      </c>
      <c r="CA87" s="292">
        <v>1</v>
      </c>
      <c r="CB87" s="292">
        <v>7</v>
      </c>
    </row>
    <row r="88" spans="1:80" ht="22.5" x14ac:dyDescent="0.2">
      <c r="A88" s="293">
        <v>59</v>
      </c>
      <c r="B88" s="294" t="s">
        <v>650</v>
      </c>
      <c r="C88" s="295" t="s">
        <v>651</v>
      </c>
      <c r="D88" s="296" t="s">
        <v>116</v>
      </c>
      <c r="E88" s="297">
        <v>16.984000000000002</v>
      </c>
      <c r="F88" s="297">
        <v>0</v>
      </c>
      <c r="G88" s="298">
        <f>E88*F88</f>
        <v>0</v>
      </c>
      <c r="H88" s="299">
        <v>2.8649999999999998E-2</v>
      </c>
      <c r="I88" s="300">
        <f>E88*H88</f>
        <v>0.48659160000000001</v>
      </c>
      <c r="J88" s="299"/>
      <c r="K88" s="300">
        <f>E88*J88</f>
        <v>0</v>
      </c>
      <c r="O88" s="292">
        <v>2</v>
      </c>
      <c r="AA88" s="261">
        <v>3</v>
      </c>
      <c r="AB88" s="261">
        <v>7</v>
      </c>
      <c r="AC88" s="261">
        <v>59590606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3</v>
      </c>
      <c r="CB88" s="292">
        <v>7</v>
      </c>
    </row>
    <row r="89" spans="1:80" x14ac:dyDescent="0.2">
      <c r="A89" s="293">
        <v>60</v>
      </c>
      <c r="B89" s="294" t="s">
        <v>419</v>
      </c>
      <c r="C89" s="295" t="s">
        <v>420</v>
      </c>
      <c r="D89" s="296" t="s">
        <v>12</v>
      </c>
      <c r="E89" s="297"/>
      <c r="F89" s="297">
        <v>0</v>
      </c>
      <c r="G89" s="298">
        <f>E89*F89</f>
        <v>0</v>
      </c>
      <c r="H89" s="299">
        <v>0</v>
      </c>
      <c r="I89" s="300">
        <f>E89*H89</f>
        <v>0</v>
      </c>
      <c r="J89" s="299"/>
      <c r="K89" s="300">
        <f>E89*J89</f>
        <v>0</v>
      </c>
      <c r="O89" s="292">
        <v>2</v>
      </c>
      <c r="AA89" s="261">
        <v>7</v>
      </c>
      <c r="AB89" s="261">
        <v>1002</v>
      </c>
      <c r="AC89" s="261">
        <v>5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7</v>
      </c>
      <c r="CB89" s="292">
        <v>1002</v>
      </c>
    </row>
    <row r="90" spans="1:80" x14ac:dyDescent="0.2">
      <c r="A90" s="302"/>
      <c r="B90" s="303" t="s">
        <v>101</v>
      </c>
      <c r="C90" s="304" t="s">
        <v>410</v>
      </c>
      <c r="D90" s="305"/>
      <c r="E90" s="306"/>
      <c r="F90" s="307"/>
      <c r="G90" s="308">
        <f>SUM(G85:G89)</f>
        <v>0</v>
      </c>
      <c r="H90" s="309"/>
      <c r="I90" s="310">
        <f>SUM(I85:I89)</f>
        <v>0.49276760000000003</v>
      </c>
      <c r="J90" s="309"/>
      <c r="K90" s="310">
        <f>SUM(K85:K89)</f>
        <v>0</v>
      </c>
      <c r="O90" s="292">
        <v>4</v>
      </c>
      <c r="BA90" s="311">
        <f>SUM(BA85:BA89)</f>
        <v>0</v>
      </c>
      <c r="BB90" s="311">
        <f>SUM(BB85:BB89)</f>
        <v>0</v>
      </c>
      <c r="BC90" s="311">
        <f>SUM(BC85:BC89)</f>
        <v>0</v>
      </c>
      <c r="BD90" s="311">
        <f>SUM(BD85:BD89)</f>
        <v>0</v>
      </c>
      <c r="BE90" s="311">
        <f>SUM(BE85:BE89)</f>
        <v>0</v>
      </c>
    </row>
    <row r="91" spans="1:80" x14ac:dyDescent="0.2">
      <c r="A91" s="282" t="s">
        <v>97</v>
      </c>
      <c r="B91" s="283" t="s">
        <v>275</v>
      </c>
      <c r="C91" s="284" t="s">
        <v>276</v>
      </c>
      <c r="D91" s="285"/>
      <c r="E91" s="286"/>
      <c r="F91" s="286"/>
      <c r="G91" s="287"/>
      <c r="H91" s="288"/>
      <c r="I91" s="289"/>
      <c r="J91" s="290"/>
      <c r="K91" s="291"/>
      <c r="O91" s="292">
        <v>1</v>
      </c>
    </row>
    <row r="92" spans="1:80" ht="22.5" x14ac:dyDescent="0.2">
      <c r="A92" s="293">
        <v>61</v>
      </c>
      <c r="B92" s="294" t="s">
        <v>652</v>
      </c>
      <c r="C92" s="295" t="s">
        <v>653</v>
      </c>
      <c r="D92" s="296" t="s">
        <v>136</v>
      </c>
      <c r="E92" s="297">
        <v>59.7</v>
      </c>
      <c r="F92" s="297">
        <v>0</v>
      </c>
      <c r="G92" s="298">
        <f>E92*F92</f>
        <v>0</v>
      </c>
      <c r="H92" s="299">
        <v>3.0100000000000001E-3</v>
      </c>
      <c r="I92" s="300">
        <f>E92*H92</f>
        <v>0.17969700000000002</v>
      </c>
      <c r="J92" s="299">
        <v>0</v>
      </c>
      <c r="K92" s="300">
        <f>E92*J92</f>
        <v>0</v>
      </c>
      <c r="O92" s="292">
        <v>2</v>
      </c>
      <c r="AA92" s="261">
        <v>1</v>
      </c>
      <c r="AB92" s="261">
        <v>7</v>
      </c>
      <c r="AC92" s="261">
        <v>7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1</v>
      </c>
      <c r="CB92" s="292">
        <v>7</v>
      </c>
    </row>
    <row r="93" spans="1:80" ht="22.5" x14ac:dyDescent="0.2">
      <c r="A93" s="293">
        <v>62</v>
      </c>
      <c r="B93" s="294" t="s">
        <v>654</v>
      </c>
      <c r="C93" s="295" t="s">
        <v>655</v>
      </c>
      <c r="D93" s="296" t="s">
        <v>136</v>
      </c>
      <c r="E93" s="297">
        <v>17.7</v>
      </c>
      <c r="F93" s="297">
        <v>0</v>
      </c>
      <c r="G93" s="298">
        <f>E93*F93</f>
        <v>0</v>
      </c>
      <c r="H93" s="299">
        <v>3.8300000000000001E-3</v>
      </c>
      <c r="I93" s="300">
        <f>E93*H93</f>
        <v>6.7791000000000004E-2</v>
      </c>
      <c r="J93" s="299">
        <v>0</v>
      </c>
      <c r="K93" s="300">
        <f>E93*J93</f>
        <v>0</v>
      </c>
      <c r="O93" s="292">
        <v>2</v>
      </c>
      <c r="AA93" s="261">
        <v>1</v>
      </c>
      <c r="AB93" s="261">
        <v>7</v>
      </c>
      <c r="AC93" s="261">
        <v>7</v>
      </c>
      <c r="AZ93" s="261">
        <v>2</v>
      </c>
      <c r="BA93" s="261">
        <f>IF(AZ93=1,G93,0)</f>
        <v>0</v>
      </c>
      <c r="BB93" s="261">
        <f>IF(AZ93=2,G93,0)</f>
        <v>0</v>
      </c>
      <c r="BC93" s="261">
        <f>IF(AZ93=3,G93,0)</f>
        <v>0</v>
      </c>
      <c r="BD93" s="261">
        <f>IF(AZ93=4,G93,0)</f>
        <v>0</v>
      </c>
      <c r="BE93" s="261">
        <f>IF(AZ93=5,G93,0)</f>
        <v>0</v>
      </c>
      <c r="CA93" s="292">
        <v>1</v>
      </c>
      <c r="CB93" s="292">
        <v>7</v>
      </c>
    </row>
    <row r="94" spans="1:80" x14ac:dyDescent="0.2">
      <c r="A94" s="293">
        <v>63</v>
      </c>
      <c r="B94" s="294" t="s">
        <v>280</v>
      </c>
      <c r="C94" s="295" t="s">
        <v>281</v>
      </c>
      <c r="D94" s="296" t="s">
        <v>136</v>
      </c>
      <c r="E94" s="297">
        <v>77.400000000000006</v>
      </c>
      <c r="F94" s="297">
        <v>0</v>
      </c>
      <c r="G94" s="298">
        <f>E94*F94</f>
        <v>0</v>
      </c>
      <c r="H94" s="299">
        <v>0</v>
      </c>
      <c r="I94" s="300">
        <f>E94*H94</f>
        <v>0</v>
      </c>
      <c r="J94" s="299">
        <v>-1.3500000000000001E-3</v>
      </c>
      <c r="K94" s="300">
        <f>E94*J94</f>
        <v>-0.10449000000000001</v>
      </c>
      <c r="O94" s="292">
        <v>2</v>
      </c>
      <c r="AA94" s="261">
        <v>1</v>
      </c>
      <c r="AB94" s="261">
        <v>7</v>
      </c>
      <c r="AC94" s="261">
        <v>7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1</v>
      </c>
      <c r="CB94" s="292">
        <v>7</v>
      </c>
    </row>
    <row r="95" spans="1:80" x14ac:dyDescent="0.2">
      <c r="A95" s="293">
        <v>64</v>
      </c>
      <c r="B95" s="294" t="s">
        <v>286</v>
      </c>
      <c r="C95" s="295" t="s">
        <v>287</v>
      </c>
      <c r="D95" s="296" t="s">
        <v>12</v>
      </c>
      <c r="E95" s="297"/>
      <c r="F95" s="297">
        <v>0</v>
      </c>
      <c r="G95" s="298">
        <f>E95*F95</f>
        <v>0</v>
      </c>
      <c r="H95" s="299">
        <v>0</v>
      </c>
      <c r="I95" s="300">
        <f>E95*H95</f>
        <v>0</v>
      </c>
      <c r="J95" s="299"/>
      <c r="K95" s="300">
        <f>E95*J95</f>
        <v>0</v>
      </c>
      <c r="O95" s="292">
        <v>2</v>
      </c>
      <c r="AA95" s="261">
        <v>7</v>
      </c>
      <c r="AB95" s="261">
        <v>1002</v>
      </c>
      <c r="AC95" s="261">
        <v>5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7</v>
      </c>
      <c r="CB95" s="292">
        <v>1002</v>
      </c>
    </row>
    <row r="96" spans="1:80" x14ac:dyDescent="0.2">
      <c r="A96" s="293">
        <v>65</v>
      </c>
      <c r="B96" s="294" t="s">
        <v>224</v>
      </c>
      <c r="C96" s="295" t="s">
        <v>225</v>
      </c>
      <c r="D96" s="296" t="s">
        <v>226</v>
      </c>
      <c r="E96" s="297">
        <v>0.10449</v>
      </c>
      <c r="F96" s="297">
        <v>0</v>
      </c>
      <c r="G96" s="298">
        <f>E96*F96</f>
        <v>0</v>
      </c>
      <c r="H96" s="299">
        <v>0</v>
      </c>
      <c r="I96" s="300">
        <f>E96*H96</f>
        <v>0</v>
      </c>
      <c r="J96" s="299"/>
      <c r="K96" s="300">
        <f>E96*J96</f>
        <v>0</v>
      </c>
      <c r="O96" s="292">
        <v>2</v>
      </c>
      <c r="AA96" s="261">
        <v>8</v>
      </c>
      <c r="AB96" s="261">
        <v>0</v>
      </c>
      <c r="AC96" s="261">
        <v>3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8</v>
      </c>
      <c r="CB96" s="292">
        <v>0</v>
      </c>
    </row>
    <row r="97" spans="1:80" x14ac:dyDescent="0.2">
      <c r="A97" s="293">
        <v>66</v>
      </c>
      <c r="B97" s="294" t="s">
        <v>227</v>
      </c>
      <c r="C97" s="295" t="s">
        <v>228</v>
      </c>
      <c r="D97" s="296" t="s">
        <v>226</v>
      </c>
      <c r="E97" s="297">
        <v>0.10449</v>
      </c>
      <c r="F97" s="297">
        <v>0</v>
      </c>
      <c r="G97" s="298">
        <f>E97*F97</f>
        <v>0</v>
      </c>
      <c r="H97" s="299">
        <v>0</v>
      </c>
      <c r="I97" s="300">
        <f>E97*H97</f>
        <v>0</v>
      </c>
      <c r="J97" s="299"/>
      <c r="K97" s="300">
        <f>E97*J97</f>
        <v>0</v>
      </c>
      <c r="O97" s="292">
        <v>2</v>
      </c>
      <c r="AA97" s="261">
        <v>8</v>
      </c>
      <c r="AB97" s="261">
        <v>1</v>
      </c>
      <c r="AC97" s="261">
        <v>3</v>
      </c>
      <c r="AZ97" s="261">
        <v>2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8</v>
      </c>
      <c r="CB97" s="292">
        <v>1</v>
      </c>
    </row>
    <row r="98" spans="1:80" x14ac:dyDescent="0.2">
      <c r="A98" s="293">
        <v>67</v>
      </c>
      <c r="B98" s="294" t="s">
        <v>229</v>
      </c>
      <c r="C98" s="295" t="s">
        <v>230</v>
      </c>
      <c r="D98" s="296" t="s">
        <v>226</v>
      </c>
      <c r="E98" s="297">
        <v>1.0448999999999999</v>
      </c>
      <c r="F98" s="297">
        <v>0</v>
      </c>
      <c r="G98" s="298">
        <f>E98*F98</f>
        <v>0</v>
      </c>
      <c r="H98" s="299">
        <v>0</v>
      </c>
      <c r="I98" s="300">
        <f>E98*H98</f>
        <v>0</v>
      </c>
      <c r="J98" s="299"/>
      <c r="K98" s="300">
        <f>E98*J98</f>
        <v>0</v>
      </c>
      <c r="O98" s="292">
        <v>2</v>
      </c>
      <c r="AA98" s="261">
        <v>8</v>
      </c>
      <c r="AB98" s="261">
        <v>1</v>
      </c>
      <c r="AC98" s="261">
        <v>3</v>
      </c>
      <c r="AZ98" s="261">
        <v>2</v>
      </c>
      <c r="BA98" s="261">
        <f>IF(AZ98=1,G98,0)</f>
        <v>0</v>
      </c>
      <c r="BB98" s="261">
        <f>IF(AZ98=2,G98,0)</f>
        <v>0</v>
      </c>
      <c r="BC98" s="261">
        <f>IF(AZ98=3,G98,0)</f>
        <v>0</v>
      </c>
      <c r="BD98" s="261">
        <f>IF(AZ98=4,G98,0)</f>
        <v>0</v>
      </c>
      <c r="BE98" s="261">
        <f>IF(AZ98=5,G98,0)</f>
        <v>0</v>
      </c>
      <c r="CA98" s="292">
        <v>8</v>
      </c>
      <c r="CB98" s="292">
        <v>1</v>
      </c>
    </row>
    <row r="99" spans="1:80" x14ac:dyDescent="0.2">
      <c r="A99" s="293">
        <v>68</v>
      </c>
      <c r="B99" s="294" t="s">
        <v>231</v>
      </c>
      <c r="C99" s="295" t="s">
        <v>232</v>
      </c>
      <c r="D99" s="296" t="s">
        <v>226</v>
      </c>
      <c r="E99" s="297">
        <v>0.10449</v>
      </c>
      <c r="F99" s="297">
        <v>0</v>
      </c>
      <c r="G99" s="298">
        <f>E99*F99</f>
        <v>0</v>
      </c>
      <c r="H99" s="299">
        <v>0</v>
      </c>
      <c r="I99" s="300">
        <f>E99*H99</f>
        <v>0</v>
      </c>
      <c r="J99" s="299"/>
      <c r="K99" s="300">
        <f>E99*J99</f>
        <v>0</v>
      </c>
      <c r="O99" s="292">
        <v>2</v>
      </c>
      <c r="AA99" s="261">
        <v>8</v>
      </c>
      <c r="AB99" s="261">
        <v>1</v>
      </c>
      <c r="AC99" s="261">
        <v>3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8</v>
      </c>
      <c r="CB99" s="292">
        <v>1</v>
      </c>
    </row>
    <row r="100" spans="1:80" x14ac:dyDescent="0.2">
      <c r="A100" s="293">
        <v>69</v>
      </c>
      <c r="B100" s="294" t="s">
        <v>233</v>
      </c>
      <c r="C100" s="295" t="s">
        <v>234</v>
      </c>
      <c r="D100" s="296" t="s">
        <v>226</v>
      </c>
      <c r="E100" s="297">
        <v>0.31347000000000003</v>
      </c>
      <c r="F100" s="297">
        <v>0</v>
      </c>
      <c r="G100" s="298">
        <f>E100*F100</f>
        <v>0</v>
      </c>
      <c r="H100" s="299">
        <v>0</v>
      </c>
      <c r="I100" s="300">
        <f>E100*H100</f>
        <v>0</v>
      </c>
      <c r="J100" s="299"/>
      <c r="K100" s="300">
        <f>E100*J100</f>
        <v>0</v>
      </c>
      <c r="O100" s="292">
        <v>2</v>
      </c>
      <c r="AA100" s="261">
        <v>8</v>
      </c>
      <c r="AB100" s="261">
        <v>1</v>
      </c>
      <c r="AC100" s="261">
        <v>3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8</v>
      </c>
      <c r="CB100" s="292">
        <v>1</v>
      </c>
    </row>
    <row r="101" spans="1:80" x14ac:dyDescent="0.2">
      <c r="A101" s="302"/>
      <c r="B101" s="303" t="s">
        <v>101</v>
      </c>
      <c r="C101" s="304" t="s">
        <v>277</v>
      </c>
      <c r="D101" s="305"/>
      <c r="E101" s="306"/>
      <c r="F101" s="307"/>
      <c r="G101" s="308">
        <f>SUM(G91:G100)</f>
        <v>0</v>
      </c>
      <c r="H101" s="309"/>
      <c r="I101" s="310">
        <f>SUM(I91:I100)</f>
        <v>0.24748800000000004</v>
      </c>
      <c r="J101" s="309"/>
      <c r="K101" s="310">
        <f>SUM(K91:K100)</f>
        <v>-0.10449000000000001</v>
      </c>
      <c r="O101" s="292">
        <v>4</v>
      </c>
      <c r="BA101" s="311">
        <f>SUM(BA91:BA100)</f>
        <v>0</v>
      </c>
      <c r="BB101" s="311">
        <f>SUM(BB91:BB100)</f>
        <v>0</v>
      </c>
      <c r="BC101" s="311">
        <f>SUM(BC91:BC100)</f>
        <v>0</v>
      </c>
      <c r="BD101" s="311">
        <f>SUM(BD91:BD100)</f>
        <v>0</v>
      </c>
      <c r="BE101" s="311">
        <f>SUM(BE91:BE100)</f>
        <v>0</v>
      </c>
    </row>
    <row r="102" spans="1:80" x14ac:dyDescent="0.2">
      <c r="A102" s="282" t="s">
        <v>97</v>
      </c>
      <c r="B102" s="283" t="s">
        <v>288</v>
      </c>
      <c r="C102" s="284" t="s">
        <v>289</v>
      </c>
      <c r="D102" s="285"/>
      <c r="E102" s="286"/>
      <c r="F102" s="286"/>
      <c r="G102" s="287"/>
      <c r="H102" s="288"/>
      <c r="I102" s="289"/>
      <c r="J102" s="290"/>
      <c r="K102" s="291"/>
      <c r="O102" s="292">
        <v>1</v>
      </c>
    </row>
    <row r="103" spans="1:80" ht="22.5" x14ac:dyDescent="0.2">
      <c r="A103" s="293">
        <v>70</v>
      </c>
      <c r="B103" s="294" t="s">
        <v>656</v>
      </c>
      <c r="C103" s="295" t="s">
        <v>657</v>
      </c>
      <c r="D103" s="296" t="s">
        <v>226</v>
      </c>
      <c r="E103" s="297">
        <v>0.1197</v>
      </c>
      <c r="F103" s="297">
        <v>0</v>
      </c>
      <c r="G103" s="298">
        <f>E103*F103</f>
        <v>0</v>
      </c>
      <c r="H103" s="299">
        <v>1.09954</v>
      </c>
      <c r="I103" s="300">
        <f>E103*H103</f>
        <v>0.13161493799999999</v>
      </c>
      <c r="J103" s="299">
        <v>0</v>
      </c>
      <c r="K103" s="300">
        <f>E103*J103</f>
        <v>0</v>
      </c>
      <c r="O103" s="292">
        <v>2</v>
      </c>
      <c r="AA103" s="261">
        <v>1</v>
      </c>
      <c r="AB103" s="261">
        <v>1</v>
      </c>
      <c r="AC103" s="261">
        <v>1</v>
      </c>
      <c r="AZ103" s="261">
        <v>2</v>
      </c>
      <c r="BA103" s="261">
        <f>IF(AZ103=1,G103,0)</f>
        <v>0</v>
      </c>
      <c r="BB103" s="261">
        <f>IF(AZ103=2,G103,0)</f>
        <v>0</v>
      </c>
      <c r="BC103" s="261">
        <f>IF(AZ103=3,G103,0)</f>
        <v>0</v>
      </c>
      <c r="BD103" s="261">
        <f>IF(AZ103=4,G103,0)</f>
        <v>0</v>
      </c>
      <c r="BE103" s="261">
        <f>IF(AZ103=5,G103,0)</f>
        <v>0</v>
      </c>
      <c r="CA103" s="292">
        <v>1</v>
      </c>
      <c r="CB103" s="292">
        <v>1</v>
      </c>
    </row>
    <row r="104" spans="1:80" ht="22.5" x14ac:dyDescent="0.2">
      <c r="A104" s="293">
        <v>71</v>
      </c>
      <c r="B104" s="294" t="s">
        <v>658</v>
      </c>
      <c r="C104" s="295" t="s">
        <v>659</v>
      </c>
      <c r="D104" s="296" t="s">
        <v>226</v>
      </c>
      <c r="E104" s="297">
        <v>0.27410000000000001</v>
      </c>
      <c r="F104" s="297">
        <v>0</v>
      </c>
      <c r="G104" s="298">
        <f>E104*F104</f>
        <v>0</v>
      </c>
      <c r="H104" s="299">
        <v>1.09954</v>
      </c>
      <c r="I104" s="300">
        <f>E104*H104</f>
        <v>0.30138391399999997</v>
      </c>
      <c r="J104" s="299">
        <v>0</v>
      </c>
      <c r="K104" s="300">
        <f>E104*J104</f>
        <v>0</v>
      </c>
      <c r="O104" s="292">
        <v>2</v>
      </c>
      <c r="AA104" s="261">
        <v>1</v>
      </c>
      <c r="AB104" s="261">
        <v>0</v>
      </c>
      <c r="AC104" s="261">
        <v>0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1</v>
      </c>
      <c r="CB104" s="292">
        <v>0</v>
      </c>
    </row>
    <row r="105" spans="1:80" x14ac:dyDescent="0.2">
      <c r="A105" s="293">
        <v>72</v>
      </c>
      <c r="B105" s="294" t="s">
        <v>294</v>
      </c>
      <c r="C105" s="295" t="s">
        <v>295</v>
      </c>
      <c r="D105" s="296" t="s">
        <v>12</v>
      </c>
      <c r="E105" s="297"/>
      <c r="F105" s="297">
        <v>0</v>
      </c>
      <c r="G105" s="298">
        <f>E105*F105</f>
        <v>0</v>
      </c>
      <c r="H105" s="299">
        <v>0</v>
      </c>
      <c r="I105" s="300">
        <f>E105*H105</f>
        <v>0</v>
      </c>
      <c r="J105" s="299"/>
      <c r="K105" s="300">
        <f>E105*J105</f>
        <v>0</v>
      </c>
      <c r="O105" s="292">
        <v>2</v>
      </c>
      <c r="AA105" s="261">
        <v>7</v>
      </c>
      <c r="AB105" s="261">
        <v>1002</v>
      </c>
      <c r="AC105" s="261">
        <v>5</v>
      </c>
      <c r="AZ105" s="261">
        <v>2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7</v>
      </c>
      <c r="CB105" s="292">
        <v>1002</v>
      </c>
    </row>
    <row r="106" spans="1:80" x14ac:dyDescent="0.2">
      <c r="A106" s="302"/>
      <c r="B106" s="303" t="s">
        <v>101</v>
      </c>
      <c r="C106" s="304" t="s">
        <v>290</v>
      </c>
      <c r="D106" s="305"/>
      <c r="E106" s="306"/>
      <c r="F106" s="307"/>
      <c r="G106" s="308">
        <f>SUM(G102:G105)</f>
        <v>0</v>
      </c>
      <c r="H106" s="309"/>
      <c r="I106" s="310">
        <f>SUM(I102:I105)</f>
        <v>0.43299885199999999</v>
      </c>
      <c r="J106" s="309"/>
      <c r="K106" s="310">
        <f>SUM(K102:K105)</f>
        <v>0</v>
      </c>
      <c r="O106" s="292">
        <v>4</v>
      </c>
      <c r="BA106" s="311">
        <f>SUM(BA102:BA105)</f>
        <v>0</v>
      </c>
      <c r="BB106" s="311">
        <f>SUM(BB102:BB105)</f>
        <v>0</v>
      </c>
      <c r="BC106" s="311">
        <f>SUM(BC102:BC105)</f>
        <v>0</v>
      </c>
      <c r="BD106" s="311">
        <f>SUM(BD102:BD105)</f>
        <v>0</v>
      </c>
      <c r="BE106" s="311">
        <f>SUM(BE102:BE105)</f>
        <v>0</v>
      </c>
    </row>
    <row r="107" spans="1:80" x14ac:dyDescent="0.2">
      <c r="A107" s="282" t="s">
        <v>97</v>
      </c>
      <c r="B107" s="283" t="s">
        <v>296</v>
      </c>
      <c r="C107" s="284" t="s">
        <v>297</v>
      </c>
      <c r="D107" s="285"/>
      <c r="E107" s="286"/>
      <c r="F107" s="286"/>
      <c r="G107" s="287"/>
      <c r="H107" s="288"/>
      <c r="I107" s="289"/>
      <c r="J107" s="290"/>
      <c r="K107" s="291"/>
      <c r="O107" s="292">
        <v>1</v>
      </c>
    </row>
    <row r="108" spans="1:80" x14ac:dyDescent="0.2">
      <c r="A108" s="293">
        <v>73</v>
      </c>
      <c r="B108" s="294" t="s">
        <v>299</v>
      </c>
      <c r="C108" s="295" t="s">
        <v>300</v>
      </c>
      <c r="D108" s="296" t="s">
        <v>136</v>
      </c>
      <c r="E108" s="297">
        <v>14.59</v>
      </c>
      <c r="F108" s="297">
        <v>0</v>
      </c>
      <c r="G108" s="298">
        <f>E108*F108</f>
        <v>0</v>
      </c>
      <c r="H108" s="299">
        <v>2.4000000000000001E-4</v>
      </c>
      <c r="I108" s="300">
        <f>E108*H108</f>
        <v>3.5016000000000001E-3</v>
      </c>
      <c r="J108" s="299">
        <v>0</v>
      </c>
      <c r="K108" s="300">
        <f>E108*J108</f>
        <v>0</v>
      </c>
      <c r="O108" s="292">
        <v>2</v>
      </c>
      <c r="AA108" s="261">
        <v>1</v>
      </c>
      <c r="AB108" s="261">
        <v>0</v>
      </c>
      <c r="AC108" s="261">
        <v>0</v>
      </c>
      <c r="AZ108" s="261">
        <v>2</v>
      </c>
      <c r="BA108" s="261">
        <f>IF(AZ108=1,G108,0)</f>
        <v>0</v>
      </c>
      <c r="BB108" s="261">
        <f>IF(AZ108=2,G108,0)</f>
        <v>0</v>
      </c>
      <c r="BC108" s="261">
        <f>IF(AZ108=3,G108,0)</f>
        <v>0</v>
      </c>
      <c r="BD108" s="261">
        <f>IF(AZ108=4,G108,0)</f>
        <v>0</v>
      </c>
      <c r="BE108" s="261">
        <f>IF(AZ108=5,G108,0)</f>
        <v>0</v>
      </c>
      <c r="CA108" s="292">
        <v>1</v>
      </c>
      <c r="CB108" s="292">
        <v>0</v>
      </c>
    </row>
    <row r="109" spans="1:80" x14ac:dyDescent="0.2">
      <c r="A109" s="293">
        <v>74</v>
      </c>
      <c r="B109" s="294" t="s">
        <v>301</v>
      </c>
      <c r="C109" s="295" t="s">
        <v>302</v>
      </c>
      <c r="D109" s="296" t="s">
        <v>136</v>
      </c>
      <c r="E109" s="297">
        <v>14.59</v>
      </c>
      <c r="F109" s="297">
        <v>0</v>
      </c>
      <c r="G109" s="298">
        <f>E109*F109</f>
        <v>0</v>
      </c>
      <c r="H109" s="299">
        <v>4.0000000000000003E-5</v>
      </c>
      <c r="I109" s="300">
        <f>E109*H109</f>
        <v>5.8360000000000009E-4</v>
      </c>
      <c r="J109" s="299">
        <v>0</v>
      </c>
      <c r="K109" s="300">
        <f>E109*J109</f>
        <v>0</v>
      </c>
      <c r="O109" s="292">
        <v>2</v>
      </c>
      <c r="AA109" s="261">
        <v>1</v>
      </c>
      <c r="AB109" s="261">
        <v>7</v>
      </c>
      <c r="AC109" s="261">
        <v>7</v>
      </c>
      <c r="AZ109" s="261">
        <v>2</v>
      </c>
      <c r="BA109" s="261">
        <f>IF(AZ109=1,G109,0)</f>
        <v>0</v>
      </c>
      <c r="BB109" s="261">
        <f>IF(AZ109=2,G109,0)</f>
        <v>0</v>
      </c>
      <c r="BC109" s="261">
        <f>IF(AZ109=3,G109,0)</f>
        <v>0</v>
      </c>
      <c r="BD109" s="261">
        <f>IF(AZ109=4,G109,0)</f>
        <v>0</v>
      </c>
      <c r="BE109" s="261">
        <f>IF(AZ109=5,G109,0)</f>
        <v>0</v>
      </c>
      <c r="CA109" s="292">
        <v>1</v>
      </c>
      <c r="CB109" s="292">
        <v>7</v>
      </c>
    </row>
    <row r="110" spans="1:80" x14ac:dyDescent="0.2">
      <c r="A110" s="293">
        <v>75</v>
      </c>
      <c r="B110" s="294" t="s">
        <v>303</v>
      </c>
      <c r="C110" s="295" t="s">
        <v>304</v>
      </c>
      <c r="D110" s="296" t="s">
        <v>116</v>
      </c>
      <c r="E110" s="297">
        <v>2.4074</v>
      </c>
      <c r="F110" s="297">
        <v>0</v>
      </c>
      <c r="G110" s="298">
        <f>E110*F110</f>
        <v>0</v>
      </c>
      <c r="H110" s="299">
        <v>1.9E-2</v>
      </c>
      <c r="I110" s="300">
        <f>E110*H110</f>
        <v>4.5740599999999999E-2</v>
      </c>
      <c r="J110" s="299"/>
      <c r="K110" s="300">
        <f>E110*J110</f>
        <v>0</v>
      </c>
      <c r="O110" s="292">
        <v>2</v>
      </c>
      <c r="AA110" s="261">
        <v>3</v>
      </c>
      <c r="AB110" s="261">
        <v>7</v>
      </c>
      <c r="AC110" s="261">
        <v>59764049</v>
      </c>
      <c r="AZ110" s="261">
        <v>2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3</v>
      </c>
      <c r="CB110" s="292">
        <v>7</v>
      </c>
    </row>
    <row r="111" spans="1:80" x14ac:dyDescent="0.2">
      <c r="A111" s="293">
        <v>76</v>
      </c>
      <c r="B111" s="294" t="s">
        <v>305</v>
      </c>
      <c r="C111" s="295" t="s">
        <v>306</v>
      </c>
      <c r="D111" s="296" t="s">
        <v>12</v>
      </c>
      <c r="E111" s="297"/>
      <c r="F111" s="297">
        <v>0</v>
      </c>
      <c r="G111" s="298">
        <f>E111*F111</f>
        <v>0</v>
      </c>
      <c r="H111" s="299">
        <v>0</v>
      </c>
      <c r="I111" s="300">
        <f>E111*H111</f>
        <v>0</v>
      </c>
      <c r="J111" s="299"/>
      <c r="K111" s="300">
        <f>E111*J111</f>
        <v>0</v>
      </c>
      <c r="O111" s="292">
        <v>2</v>
      </c>
      <c r="AA111" s="261">
        <v>7</v>
      </c>
      <c r="AB111" s="261">
        <v>1002</v>
      </c>
      <c r="AC111" s="261">
        <v>5</v>
      </c>
      <c r="AZ111" s="261">
        <v>2</v>
      </c>
      <c r="BA111" s="261">
        <f>IF(AZ111=1,G111,0)</f>
        <v>0</v>
      </c>
      <c r="BB111" s="261">
        <f>IF(AZ111=2,G111,0)</f>
        <v>0</v>
      </c>
      <c r="BC111" s="261">
        <f>IF(AZ111=3,G111,0)</f>
        <v>0</v>
      </c>
      <c r="BD111" s="261">
        <f>IF(AZ111=4,G111,0)</f>
        <v>0</v>
      </c>
      <c r="BE111" s="261">
        <f>IF(AZ111=5,G111,0)</f>
        <v>0</v>
      </c>
      <c r="CA111" s="292">
        <v>7</v>
      </c>
      <c r="CB111" s="292">
        <v>1002</v>
      </c>
    </row>
    <row r="112" spans="1:80" x14ac:dyDescent="0.2">
      <c r="A112" s="302"/>
      <c r="B112" s="303" t="s">
        <v>101</v>
      </c>
      <c r="C112" s="304" t="s">
        <v>298</v>
      </c>
      <c r="D112" s="305"/>
      <c r="E112" s="306"/>
      <c r="F112" s="307"/>
      <c r="G112" s="308">
        <f>SUM(G107:G111)</f>
        <v>0</v>
      </c>
      <c r="H112" s="309"/>
      <c r="I112" s="310">
        <f>SUM(I107:I111)</f>
        <v>4.9825800000000003E-2</v>
      </c>
      <c r="J112" s="309"/>
      <c r="K112" s="310">
        <f>SUM(K107:K111)</f>
        <v>0</v>
      </c>
      <c r="O112" s="292">
        <v>4</v>
      </c>
      <c r="BA112" s="311">
        <f>SUM(BA107:BA111)</f>
        <v>0</v>
      </c>
      <c r="BB112" s="311">
        <f>SUM(BB107:BB111)</f>
        <v>0</v>
      </c>
      <c r="BC112" s="311">
        <f>SUM(BC107:BC111)</f>
        <v>0</v>
      </c>
      <c r="BD112" s="311">
        <f>SUM(BD107:BD111)</f>
        <v>0</v>
      </c>
      <c r="BE112" s="311">
        <f>SUM(BE107:BE111)</f>
        <v>0</v>
      </c>
    </row>
    <row r="113" spans="1:80" x14ac:dyDescent="0.2">
      <c r="A113" s="282" t="s">
        <v>97</v>
      </c>
      <c r="B113" s="283" t="s">
        <v>307</v>
      </c>
      <c r="C113" s="284" t="s">
        <v>308</v>
      </c>
      <c r="D113" s="285"/>
      <c r="E113" s="286"/>
      <c r="F113" s="286"/>
      <c r="G113" s="287"/>
      <c r="H113" s="288"/>
      <c r="I113" s="289"/>
      <c r="J113" s="290"/>
      <c r="K113" s="291"/>
      <c r="O113" s="292">
        <v>1</v>
      </c>
    </row>
    <row r="114" spans="1:80" x14ac:dyDescent="0.2">
      <c r="A114" s="293">
        <v>77</v>
      </c>
      <c r="B114" s="294" t="s">
        <v>310</v>
      </c>
      <c r="C114" s="295" t="s">
        <v>311</v>
      </c>
      <c r="D114" s="296" t="s">
        <v>116</v>
      </c>
      <c r="E114" s="297">
        <v>10.7</v>
      </c>
      <c r="F114" s="297">
        <v>0</v>
      </c>
      <c r="G114" s="298">
        <f>E114*F114</f>
        <v>0</v>
      </c>
      <c r="H114" s="299">
        <v>3.1E-4</v>
      </c>
      <c r="I114" s="300">
        <f>E114*H114</f>
        <v>3.3169999999999996E-3</v>
      </c>
      <c r="J114" s="299">
        <v>0</v>
      </c>
      <c r="K114" s="300">
        <f>E114*J114</f>
        <v>0</v>
      </c>
      <c r="O114" s="292">
        <v>2</v>
      </c>
      <c r="AA114" s="261">
        <v>1</v>
      </c>
      <c r="AB114" s="261">
        <v>7</v>
      </c>
      <c r="AC114" s="261">
        <v>7</v>
      </c>
      <c r="AZ114" s="261">
        <v>2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1</v>
      </c>
      <c r="CB114" s="292">
        <v>7</v>
      </c>
    </row>
    <row r="115" spans="1:80" x14ac:dyDescent="0.2">
      <c r="A115" s="293">
        <v>78</v>
      </c>
      <c r="B115" s="294" t="s">
        <v>660</v>
      </c>
      <c r="C115" s="295" t="s">
        <v>661</v>
      </c>
      <c r="D115" s="296" t="s">
        <v>116</v>
      </c>
      <c r="E115" s="297">
        <v>10.54</v>
      </c>
      <c r="F115" s="297">
        <v>0</v>
      </c>
      <c r="G115" s="298">
        <f>E115*F115</f>
        <v>0</v>
      </c>
      <c r="H115" s="299">
        <v>1.0000000000000001E-5</v>
      </c>
      <c r="I115" s="300">
        <f>E115*H115</f>
        <v>1.054E-4</v>
      </c>
      <c r="J115" s="299">
        <v>0</v>
      </c>
      <c r="K115" s="300">
        <f>E115*J115</f>
        <v>0</v>
      </c>
      <c r="O115" s="292">
        <v>2</v>
      </c>
      <c r="AA115" s="261">
        <v>1</v>
      </c>
      <c r="AB115" s="261">
        <v>7</v>
      </c>
      <c r="AC115" s="261">
        <v>7</v>
      </c>
      <c r="AZ115" s="261">
        <v>2</v>
      </c>
      <c r="BA115" s="261">
        <f>IF(AZ115=1,G115,0)</f>
        <v>0</v>
      </c>
      <c r="BB115" s="261">
        <f>IF(AZ115=2,G115,0)</f>
        <v>0</v>
      </c>
      <c r="BC115" s="261">
        <f>IF(AZ115=3,G115,0)</f>
        <v>0</v>
      </c>
      <c r="BD115" s="261">
        <f>IF(AZ115=4,G115,0)</f>
        <v>0</v>
      </c>
      <c r="BE115" s="261">
        <f>IF(AZ115=5,G115,0)</f>
        <v>0</v>
      </c>
      <c r="CA115" s="292">
        <v>1</v>
      </c>
      <c r="CB115" s="292">
        <v>7</v>
      </c>
    </row>
    <row r="116" spans="1:80" x14ac:dyDescent="0.2">
      <c r="A116" s="302"/>
      <c r="B116" s="303" t="s">
        <v>101</v>
      </c>
      <c r="C116" s="304" t="s">
        <v>309</v>
      </c>
      <c r="D116" s="305"/>
      <c r="E116" s="306"/>
      <c r="F116" s="307"/>
      <c r="G116" s="308">
        <f>SUM(G113:G115)</f>
        <v>0</v>
      </c>
      <c r="H116" s="309"/>
      <c r="I116" s="310">
        <f>SUM(I113:I115)</f>
        <v>3.4223999999999995E-3</v>
      </c>
      <c r="J116" s="309"/>
      <c r="K116" s="310">
        <f>SUM(K113:K115)</f>
        <v>0</v>
      </c>
      <c r="O116" s="292">
        <v>4</v>
      </c>
      <c r="BA116" s="311">
        <f>SUM(BA113:BA115)</f>
        <v>0</v>
      </c>
      <c r="BB116" s="311">
        <f>SUM(BB113:BB115)</f>
        <v>0</v>
      </c>
      <c r="BC116" s="311">
        <f>SUM(BC113:BC115)</f>
        <v>0</v>
      </c>
      <c r="BD116" s="311">
        <f>SUM(BD113:BD115)</f>
        <v>0</v>
      </c>
      <c r="BE116" s="311">
        <f>SUM(BE113:BE115)</f>
        <v>0</v>
      </c>
    </row>
    <row r="117" spans="1:80" x14ac:dyDescent="0.2">
      <c r="E117" s="261"/>
    </row>
    <row r="118" spans="1:80" x14ac:dyDescent="0.2">
      <c r="E118" s="261"/>
    </row>
    <row r="119" spans="1:80" x14ac:dyDescent="0.2">
      <c r="E119" s="261"/>
    </row>
    <row r="120" spans="1:80" x14ac:dyDescent="0.2">
      <c r="E120" s="261"/>
    </row>
    <row r="121" spans="1:80" x14ac:dyDescent="0.2">
      <c r="E121" s="261"/>
    </row>
    <row r="122" spans="1:80" x14ac:dyDescent="0.2">
      <c r="E122" s="261"/>
    </row>
    <row r="123" spans="1:80" x14ac:dyDescent="0.2">
      <c r="E123" s="261"/>
    </row>
    <row r="124" spans="1:80" x14ac:dyDescent="0.2">
      <c r="E124" s="261"/>
    </row>
    <row r="125" spans="1:80" x14ac:dyDescent="0.2">
      <c r="E125" s="261"/>
    </row>
    <row r="126" spans="1:80" x14ac:dyDescent="0.2">
      <c r="E126" s="261"/>
    </row>
    <row r="127" spans="1:80" x14ac:dyDescent="0.2">
      <c r="E127" s="261"/>
    </row>
    <row r="128" spans="1:80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A140" s="301"/>
      <c r="B140" s="301"/>
      <c r="C140" s="301"/>
      <c r="D140" s="301"/>
      <c r="E140" s="301"/>
      <c r="F140" s="301"/>
      <c r="G140" s="301"/>
    </row>
    <row r="141" spans="1:7" x14ac:dyDescent="0.2">
      <c r="A141" s="301"/>
      <c r="B141" s="301"/>
      <c r="C141" s="301"/>
      <c r="D141" s="301"/>
      <c r="E141" s="301"/>
      <c r="F141" s="301"/>
      <c r="G141" s="301"/>
    </row>
    <row r="142" spans="1:7" x14ac:dyDescent="0.2">
      <c r="A142" s="301"/>
      <c r="B142" s="301"/>
      <c r="C142" s="301"/>
      <c r="D142" s="301"/>
      <c r="E142" s="301"/>
      <c r="F142" s="301"/>
      <c r="G142" s="301"/>
    </row>
    <row r="143" spans="1:7" x14ac:dyDescent="0.2">
      <c r="A143" s="301"/>
      <c r="B143" s="301"/>
      <c r="C143" s="301"/>
      <c r="D143" s="301"/>
      <c r="E143" s="301"/>
      <c r="F143" s="301"/>
      <c r="G143" s="301"/>
    </row>
    <row r="144" spans="1:7" x14ac:dyDescent="0.2">
      <c r="E144" s="261"/>
    </row>
    <row r="145" spans="5:5" x14ac:dyDescent="0.2">
      <c r="E145" s="261"/>
    </row>
    <row r="146" spans="5:5" x14ac:dyDescent="0.2">
      <c r="E146" s="261"/>
    </row>
    <row r="147" spans="5:5" x14ac:dyDescent="0.2">
      <c r="E147" s="261"/>
    </row>
    <row r="148" spans="5:5" x14ac:dyDescent="0.2">
      <c r="E148" s="261"/>
    </row>
    <row r="149" spans="5:5" x14ac:dyDescent="0.2">
      <c r="E149" s="261"/>
    </row>
    <row r="150" spans="5:5" x14ac:dyDescent="0.2">
      <c r="E150" s="261"/>
    </row>
    <row r="151" spans="5:5" x14ac:dyDescent="0.2">
      <c r="E151" s="261"/>
    </row>
    <row r="152" spans="5:5" x14ac:dyDescent="0.2">
      <c r="E152" s="261"/>
    </row>
    <row r="153" spans="5:5" x14ac:dyDescent="0.2">
      <c r="E153" s="261"/>
    </row>
    <row r="154" spans="5:5" x14ac:dyDescent="0.2">
      <c r="E154" s="261"/>
    </row>
    <row r="155" spans="5:5" x14ac:dyDescent="0.2">
      <c r="E155" s="261"/>
    </row>
    <row r="156" spans="5:5" x14ac:dyDescent="0.2">
      <c r="E156" s="261"/>
    </row>
    <row r="157" spans="5:5" x14ac:dyDescent="0.2">
      <c r="E157" s="261"/>
    </row>
    <row r="158" spans="5:5" x14ac:dyDescent="0.2">
      <c r="E158" s="261"/>
    </row>
    <row r="159" spans="5:5" x14ac:dyDescent="0.2">
      <c r="E159" s="261"/>
    </row>
    <row r="160" spans="5:5" x14ac:dyDescent="0.2">
      <c r="E160" s="261"/>
    </row>
    <row r="161" spans="1:7" x14ac:dyDescent="0.2">
      <c r="E161" s="261"/>
    </row>
    <row r="162" spans="1:7" x14ac:dyDescent="0.2">
      <c r="E162" s="261"/>
    </row>
    <row r="163" spans="1:7" x14ac:dyDescent="0.2">
      <c r="E163" s="261"/>
    </row>
    <row r="164" spans="1:7" x14ac:dyDescent="0.2">
      <c r="E164" s="261"/>
    </row>
    <row r="165" spans="1:7" x14ac:dyDescent="0.2">
      <c r="E165" s="261"/>
    </row>
    <row r="166" spans="1:7" x14ac:dyDescent="0.2">
      <c r="E166" s="261"/>
    </row>
    <row r="167" spans="1:7" x14ac:dyDescent="0.2">
      <c r="E167" s="261"/>
    </row>
    <row r="168" spans="1:7" x14ac:dyDescent="0.2">
      <c r="E168" s="261"/>
    </row>
    <row r="169" spans="1:7" x14ac:dyDescent="0.2">
      <c r="E169" s="261"/>
    </row>
    <row r="170" spans="1:7" x14ac:dyDescent="0.2">
      <c r="E170" s="261"/>
    </row>
    <row r="171" spans="1:7" x14ac:dyDescent="0.2">
      <c r="E171" s="261"/>
    </row>
    <row r="172" spans="1:7" x14ac:dyDescent="0.2">
      <c r="E172" s="261"/>
    </row>
    <row r="173" spans="1:7" x14ac:dyDescent="0.2">
      <c r="E173" s="261"/>
    </row>
    <row r="174" spans="1:7" x14ac:dyDescent="0.2">
      <c r="E174" s="261"/>
    </row>
    <row r="175" spans="1:7" x14ac:dyDescent="0.2">
      <c r="A175" s="312"/>
      <c r="B175" s="312"/>
    </row>
    <row r="176" spans="1:7" x14ac:dyDescent="0.2">
      <c r="A176" s="301"/>
      <c r="B176" s="301"/>
      <c r="C176" s="313"/>
      <c r="D176" s="313"/>
      <c r="E176" s="314"/>
      <c r="F176" s="313"/>
      <c r="G176" s="315"/>
    </row>
    <row r="177" spans="1:7" x14ac:dyDescent="0.2">
      <c r="A177" s="316"/>
      <c r="B177" s="316"/>
      <c r="C177" s="301"/>
      <c r="D177" s="301"/>
      <c r="E177" s="317"/>
      <c r="F177" s="301"/>
      <c r="G177" s="301"/>
    </row>
    <row r="178" spans="1:7" x14ac:dyDescent="0.2">
      <c r="A178" s="301"/>
      <c r="B178" s="301"/>
      <c r="C178" s="301"/>
      <c r="D178" s="301"/>
      <c r="E178" s="317"/>
      <c r="F178" s="301"/>
      <c r="G178" s="301"/>
    </row>
    <row r="179" spans="1:7" x14ac:dyDescent="0.2">
      <c r="A179" s="301"/>
      <c r="B179" s="301"/>
      <c r="C179" s="301"/>
      <c r="D179" s="301"/>
      <c r="E179" s="317"/>
      <c r="F179" s="301"/>
      <c r="G179" s="301"/>
    </row>
    <row r="180" spans="1:7" x14ac:dyDescent="0.2">
      <c r="A180" s="301"/>
      <c r="B180" s="301"/>
      <c r="C180" s="301"/>
      <c r="D180" s="301"/>
      <c r="E180" s="317"/>
      <c r="F180" s="301"/>
      <c r="G180" s="301"/>
    </row>
    <row r="181" spans="1:7" x14ac:dyDescent="0.2">
      <c r="A181" s="301"/>
      <c r="B181" s="301"/>
      <c r="C181" s="301"/>
      <c r="D181" s="301"/>
      <c r="E181" s="317"/>
      <c r="F181" s="301"/>
      <c r="G181" s="301"/>
    </row>
    <row r="182" spans="1:7" x14ac:dyDescent="0.2">
      <c r="A182" s="301"/>
      <c r="B182" s="301"/>
      <c r="C182" s="301"/>
      <c r="D182" s="301"/>
      <c r="E182" s="317"/>
      <c r="F182" s="301"/>
      <c r="G182" s="301"/>
    </row>
    <row r="183" spans="1:7" x14ac:dyDescent="0.2">
      <c r="A183" s="301"/>
      <c r="B183" s="301"/>
      <c r="C183" s="301"/>
      <c r="D183" s="301"/>
      <c r="E183" s="317"/>
      <c r="F183" s="301"/>
      <c r="G183" s="301"/>
    </row>
    <row r="184" spans="1:7" x14ac:dyDescent="0.2">
      <c r="A184" s="301"/>
      <c r="B184" s="301"/>
      <c r="C184" s="301"/>
      <c r="D184" s="301"/>
      <c r="E184" s="317"/>
      <c r="F184" s="301"/>
      <c r="G184" s="301"/>
    </row>
    <row r="185" spans="1:7" x14ac:dyDescent="0.2">
      <c r="A185" s="301"/>
      <c r="B185" s="301"/>
      <c r="C185" s="301"/>
      <c r="D185" s="301"/>
      <c r="E185" s="317"/>
      <c r="F185" s="301"/>
      <c r="G185" s="301"/>
    </row>
    <row r="186" spans="1:7" x14ac:dyDescent="0.2">
      <c r="A186" s="301"/>
      <c r="B186" s="301"/>
      <c r="C186" s="301"/>
      <c r="D186" s="301"/>
      <c r="E186" s="317"/>
      <c r="F186" s="301"/>
      <c r="G186" s="301"/>
    </row>
    <row r="187" spans="1:7" x14ac:dyDescent="0.2">
      <c r="A187" s="301"/>
      <c r="B187" s="301"/>
      <c r="C187" s="301"/>
      <c r="D187" s="301"/>
      <c r="E187" s="317"/>
      <c r="F187" s="301"/>
      <c r="G187" s="301"/>
    </row>
    <row r="188" spans="1:7" x14ac:dyDescent="0.2">
      <c r="A188" s="301"/>
      <c r="B188" s="301"/>
      <c r="C188" s="301"/>
      <c r="D188" s="301"/>
      <c r="E188" s="317"/>
      <c r="F188" s="301"/>
      <c r="G188" s="301"/>
    </row>
    <row r="189" spans="1:7" x14ac:dyDescent="0.2">
      <c r="A189" s="301"/>
      <c r="B189" s="301"/>
      <c r="C189" s="301"/>
      <c r="D189" s="301"/>
      <c r="E189" s="317"/>
      <c r="F189" s="301"/>
      <c r="G189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323</v>
      </c>
      <c r="D2" s="105" t="s">
        <v>324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107</v>
      </c>
      <c r="B5" s="118"/>
      <c r="C5" s="119" t="s">
        <v>108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'01 2 Rek'!E17</f>
        <v>0</v>
      </c>
      <c r="D15" s="160" t="str">
        <f>'01 2 Rek'!A22</f>
        <v>Ztížené výrobní podmínky</v>
      </c>
      <c r="E15" s="161"/>
      <c r="F15" s="162"/>
      <c r="G15" s="159">
        <f>'01 2 Rek'!I22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'01 2 Rek'!F17</f>
        <v>0</v>
      </c>
      <c r="D16" s="109" t="str">
        <f>'01 2 Rek'!A23</f>
        <v>Oborová přirážka</v>
      </c>
      <c r="E16" s="163"/>
      <c r="F16" s="164"/>
      <c r="G16" s="159">
        <f>'01 2 Rek'!I23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'01 2 Rek'!H17</f>
        <v>0</v>
      </c>
      <c r="D17" s="109" t="str">
        <f>'01 2 Rek'!A24</f>
        <v>Přesun stavebních kapacit</v>
      </c>
      <c r="E17" s="163"/>
      <c r="F17" s="164"/>
      <c r="G17" s="159">
        <f>'01 2 Rek'!I24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'01 2 Rek'!G17</f>
        <v>0</v>
      </c>
      <c r="D18" s="109" t="str">
        <f>'01 2 Rek'!A25</f>
        <v>Mimostaveništní doprava</v>
      </c>
      <c r="E18" s="163"/>
      <c r="F18" s="164"/>
      <c r="G18" s="159">
        <f>'01 2 Rek'!I25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'01 2 Rek'!A26</f>
        <v>Zařízení staveniště</v>
      </c>
      <c r="E19" s="163"/>
      <c r="F19" s="164"/>
      <c r="G19" s="159">
        <f>'01 2 Rek'!I26</f>
        <v>0</v>
      </c>
    </row>
    <row r="20" spans="1:7" ht="15.95" customHeight="1" x14ac:dyDescent="0.2">
      <c r="A20" s="167"/>
      <c r="B20" s="158"/>
      <c r="C20" s="159"/>
      <c r="D20" s="109" t="str">
        <f>'01 2 Rek'!A27</f>
        <v>Provoz investora</v>
      </c>
      <c r="E20" s="163"/>
      <c r="F20" s="164"/>
      <c r="G20" s="159">
        <f>'01 2 Rek'!I27</f>
        <v>0</v>
      </c>
    </row>
    <row r="21" spans="1:7" ht="15.95" customHeight="1" x14ac:dyDescent="0.2">
      <c r="A21" s="167" t="s">
        <v>29</v>
      </c>
      <c r="B21" s="158"/>
      <c r="C21" s="159">
        <f>'01 2 Rek'!I17</f>
        <v>0</v>
      </c>
      <c r="D21" s="109" t="str">
        <f>'01 2 Rek'!A28</f>
        <v>Kompletační činnost (IČD)</v>
      </c>
      <c r="E21" s="163"/>
      <c r="F21" s="164"/>
      <c r="G21" s="159">
        <f>'01 2 Rek'!I28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'01 2 Rek'!H30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323</v>
      </c>
      <c r="D2" s="105" t="s">
        <v>324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637</v>
      </c>
      <c r="B5" s="118"/>
      <c r="C5" s="119" t="s">
        <v>638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'06 2 Rek'!E17</f>
        <v>0</v>
      </c>
      <c r="D15" s="160" t="str">
        <f>'06 2 Rek'!A22</f>
        <v>Ztížené výrobní podmínky</v>
      </c>
      <c r="E15" s="161"/>
      <c r="F15" s="162"/>
      <c r="G15" s="159">
        <f>'06 2 Rek'!I22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'06 2 Rek'!F17</f>
        <v>0</v>
      </c>
      <c r="D16" s="109" t="str">
        <f>'06 2 Rek'!A23</f>
        <v>Oborová přirážka</v>
      </c>
      <c r="E16" s="163"/>
      <c r="F16" s="164"/>
      <c r="G16" s="159">
        <f>'06 2 Rek'!I23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'06 2 Rek'!H17</f>
        <v>0</v>
      </c>
      <c r="D17" s="109" t="str">
        <f>'06 2 Rek'!A24</f>
        <v>Přesun stavebních kapacit</v>
      </c>
      <c r="E17" s="163"/>
      <c r="F17" s="164"/>
      <c r="G17" s="159">
        <f>'06 2 Rek'!I24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'06 2 Rek'!G17</f>
        <v>0</v>
      </c>
      <c r="D18" s="109" t="str">
        <f>'06 2 Rek'!A25</f>
        <v>Mimostaveništní doprava</v>
      </c>
      <c r="E18" s="163"/>
      <c r="F18" s="164"/>
      <c r="G18" s="159">
        <f>'06 2 Rek'!I25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'06 2 Rek'!A26</f>
        <v>Zařízení staveniště</v>
      </c>
      <c r="E19" s="163"/>
      <c r="F19" s="164"/>
      <c r="G19" s="159">
        <f>'06 2 Rek'!I26</f>
        <v>0</v>
      </c>
    </row>
    <row r="20" spans="1:7" ht="15.95" customHeight="1" x14ac:dyDescent="0.2">
      <c r="A20" s="167"/>
      <c r="B20" s="158"/>
      <c r="C20" s="159"/>
      <c r="D20" s="109" t="str">
        <f>'06 2 Rek'!A27</f>
        <v>Provoz investora</v>
      </c>
      <c r="E20" s="163"/>
      <c r="F20" s="164"/>
      <c r="G20" s="159">
        <f>'06 2 Rek'!I27</f>
        <v>0</v>
      </c>
    </row>
    <row r="21" spans="1:7" ht="15.95" customHeight="1" x14ac:dyDescent="0.2">
      <c r="A21" s="167" t="s">
        <v>29</v>
      </c>
      <c r="B21" s="158"/>
      <c r="C21" s="159">
        <f>'06 2 Rek'!I17</f>
        <v>0</v>
      </c>
      <c r="D21" s="109" t="str">
        <f>'06 2 Rek'!A28</f>
        <v>Kompletační činnost (IČD)</v>
      </c>
      <c r="E21" s="163"/>
      <c r="F21" s="164"/>
      <c r="G21" s="159">
        <f>'06 2 Rek'!I28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'06 2 Rek'!H30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/>
  <dimension ref="A1:BE81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323</v>
      </c>
      <c r="I1" s="212"/>
    </row>
    <row r="2" spans="1:9" ht="13.5" thickBot="1" x14ac:dyDescent="0.25">
      <c r="A2" s="213" t="s">
        <v>76</v>
      </c>
      <c r="B2" s="214"/>
      <c r="C2" s="215" t="s">
        <v>639</v>
      </c>
      <c r="D2" s="216"/>
      <c r="E2" s="217"/>
      <c r="F2" s="216"/>
      <c r="G2" s="218" t="s">
        <v>324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'06 2 Pol'!B7</f>
        <v>62</v>
      </c>
      <c r="B7" s="70" t="str">
        <f>'06 2 Pol'!C7</f>
        <v>Úpravy povrchů vnější</v>
      </c>
      <c r="D7" s="230"/>
      <c r="E7" s="319">
        <f>'06 2 Pol'!BA11</f>
        <v>0</v>
      </c>
      <c r="F7" s="320">
        <f>'06 2 Pol'!BB11</f>
        <v>0</v>
      </c>
      <c r="G7" s="320">
        <f>'06 2 Pol'!BC11</f>
        <v>0</v>
      </c>
      <c r="H7" s="320">
        <f>'06 2 Pol'!BD11</f>
        <v>0</v>
      </c>
      <c r="I7" s="321">
        <f>'06 2 Pol'!BE11</f>
        <v>0</v>
      </c>
    </row>
    <row r="8" spans="1:9" s="137" customFormat="1" x14ac:dyDescent="0.2">
      <c r="A8" s="318" t="str">
        <f>'06 2 Pol'!B12</f>
        <v>63</v>
      </c>
      <c r="B8" s="70" t="str">
        <f>'06 2 Pol'!C12</f>
        <v>Podlahy a podlahové konstrukce</v>
      </c>
      <c r="D8" s="230"/>
      <c r="E8" s="319">
        <f>'06 2 Pol'!BA14</f>
        <v>0</v>
      </c>
      <c r="F8" s="320">
        <f>'06 2 Pol'!BB14</f>
        <v>0</v>
      </c>
      <c r="G8" s="320">
        <f>'06 2 Pol'!BC14</f>
        <v>0</v>
      </c>
      <c r="H8" s="320">
        <f>'06 2 Pol'!BD14</f>
        <v>0</v>
      </c>
      <c r="I8" s="321">
        <f>'06 2 Pol'!BE14</f>
        <v>0</v>
      </c>
    </row>
    <row r="9" spans="1:9" s="137" customFormat="1" x14ac:dyDescent="0.2">
      <c r="A9" s="318" t="str">
        <f>'06 2 Pol'!B15</f>
        <v>9</v>
      </c>
      <c r="B9" s="70" t="str">
        <f>'06 2 Pol'!C15</f>
        <v>Ostatní konstrukce, bourání</v>
      </c>
      <c r="D9" s="230"/>
      <c r="E9" s="319">
        <f>'06 2 Pol'!BA25</f>
        <v>0</v>
      </c>
      <c r="F9" s="320">
        <f>'06 2 Pol'!BB25</f>
        <v>0</v>
      </c>
      <c r="G9" s="320">
        <f>'06 2 Pol'!BC25</f>
        <v>0</v>
      </c>
      <c r="H9" s="320">
        <f>'06 2 Pol'!BD25</f>
        <v>0</v>
      </c>
      <c r="I9" s="321">
        <f>'06 2 Pol'!BE25</f>
        <v>0</v>
      </c>
    </row>
    <row r="10" spans="1:9" s="137" customFormat="1" x14ac:dyDescent="0.2">
      <c r="A10" s="318" t="str">
        <f>'06 2 Pol'!B26</f>
        <v>99</v>
      </c>
      <c r="B10" s="70" t="str">
        <f>'06 2 Pol'!C26</f>
        <v>Staveništní přesun hmot</v>
      </c>
      <c r="D10" s="230"/>
      <c r="E10" s="319">
        <f>'06 2 Pol'!BA28</f>
        <v>0</v>
      </c>
      <c r="F10" s="320">
        <f>'06 2 Pol'!BB28</f>
        <v>0</v>
      </c>
      <c r="G10" s="320">
        <f>'06 2 Pol'!BC28</f>
        <v>0</v>
      </c>
      <c r="H10" s="320">
        <f>'06 2 Pol'!BD28</f>
        <v>0</v>
      </c>
      <c r="I10" s="321">
        <f>'06 2 Pol'!BE28</f>
        <v>0</v>
      </c>
    </row>
    <row r="11" spans="1:9" s="137" customFormat="1" x14ac:dyDescent="0.2">
      <c r="A11" s="318" t="str">
        <f>'06 2 Pol'!B29</f>
        <v>712</v>
      </c>
      <c r="B11" s="70" t="str">
        <f>'06 2 Pol'!C29</f>
        <v>Živičné krytiny</v>
      </c>
      <c r="D11" s="230"/>
      <c r="E11" s="319">
        <f>'06 2 Pol'!BA48</f>
        <v>0</v>
      </c>
      <c r="F11" s="320">
        <f>'06 2 Pol'!BB48</f>
        <v>0</v>
      </c>
      <c r="G11" s="320">
        <f>'06 2 Pol'!BC48</f>
        <v>0</v>
      </c>
      <c r="H11" s="320">
        <f>'06 2 Pol'!BD48</f>
        <v>0</v>
      </c>
      <c r="I11" s="321">
        <f>'06 2 Pol'!BE48</f>
        <v>0</v>
      </c>
    </row>
    <row r="12" spans="1:9" s="137" customFormat="1" x14ac:dyDescent="0.2">
      <c r="A12" s="318" t="str">
        <f>'06 2 Pol'!B49</f>
        <v>713</v>
      </c>
      <c r="B12" s="70" t="str">
        <f>'06 2 Pol'!C49</f>
        <v>Izolace tepelné</v>
      </c>
      <c r="D12" s="230"/>
      <c r="E12" s="319">
        <f>'06 2 Pol'!BA68</f>
        <v>0</v>
      </c>
      <c r="F12" s="320">
        <f>'06 2 Pol'!BB68</f>
        <v>0</v>
      </c>
      <c r="G12" s="320">
        <f>'06 2 Pol'!BC68</f>
        <v>0</v>
      </c>
      <c r="H12" s="320">
        <f>'06 2 Pol'!BD68</f>
        <v>0</v>
      </c>
      <c r="I12" s="321">
        <f>'06 2 Pol'!BE68</f>
        <v>0</v>
      </c>
    </row>
    <row r="13" spans="1:9" s="137" customFormat="1" x14ac:dyDescent="0.2">
      <c r="A13" s="318" t="str">
        <f>'06 2 Pol'!B69</f>
        <v>720</v>
      </c>
      <c r="B13" s="70" t="str">
        <f>'06 2 Pol'!C69</f>
        <v>Zdravotechnická instalace</v>
      </c>
      <c r="D13" s="230"/>
      <c r="E13" s="319">
        <f>'06 2 Pol'!BA80</f>
        <v>0</v>
      </c>
      <c r="F13" s="320">
        <f>'06 2 Pol'!BB80</f>
        <v>0</v>
      </c>
      <c r="G13" s="320">
        <f>'06 2 Pol'!BC80</f>
        <v>0</v>
      </c>
      <c r="H13" s="320">
        <f>'06 2 Pol'!BD80</f>
        <v>0</v>
      </c>
      <c r="I13" s="321">
        <f>'06 2 Pol'!BE80</f>
        <v>0</v>
      </c>
    </row>
    <row r="14" spans="1:9" s="137" customFormat="1" x14ac:dyDescent="0.2">
      <c r="A14" s="318" t="str">
        <f>'06 2 Pol'!B81</f>
        <v>762</v>
      </c>
      <c r="B14" s="70" t="str">
        <f>'06 2 Pol'!C81</f>
        <v>Konstrukce tesařské</v>
      </c>
      <c r="D14" s="230"/>
      <c r="E14" s="319">
        <f>'06 2 Pol'!BA92</f>
        <v>0</v>
      </c>
      <c r="F14" s="320">
        <f>'06 2 Pol'!BB92</f>
        <v>0</v>
      </c>
      <c r="G14" s="320">
        <f>'06 2 Pol'!BC92</f>
        <v>0</v>
      </c>
      <c r="H14" s="320">
        <f>'06 2 Pol'!BD92</f>
        <v>0</v>
      </c>
      <c r="I14" s="321">
        <f>'06 2 Pol'!BE92</f>
        <v>0</v>
      </c>
    </row>
    <row r="15" spans="1:9" s="137" customFormat="1" x14ac:dyDescent="0.2">
      <c r="A15" s="318" t="str">
        <f>'06 2 Pol'!B93</f>
        <v>764</v>
      </c>
      <c r="B15" s="70" t="str">
        <f>'06 2 Pol'!C93</f>
        <v>Konstrukce klempířské</v>
      </c>
      <c r="D15" s="230"/>
      <c r="E15" s="319">
        <f>'06 2 Pol'!BA108</f>
        <v>0</v>
      </c>
      <c r="F15" s="320">
        <f>'06 2 Pol'!BB108</f>
        <v>0</v>
      </c>
      <c r="G15" s="320">
        <f>'06 2 Pol'!BC108</f>
        <v>0</v>
      </c>
      <c r="H15" s="320">
        <f>'06 2 Pol'!BD108</f>
        <v>0</v>
      </c>
      <c r="I15" s="321">
        <f>'06 2 Pol'!BE108</f>
        <v>0</v>
      </c>
    </row>
    <row r="16" spans="1:9" s="137" customFormat="1" ht="13.5" thickBot="1" x14ac:dyDescent="0.25">
      <c r="A16" s="318" t="str">
        <f>'06 2 Pol'!B109</f>
        <v>767</v>
      </c>
      <c r="B16" s="70" t="str">
        <f>'06 2 Pol'!C109</f>
        <v>Konstrukce zámečnické</v>
      </c>
      <c r="D16" s="230"/>
      <c r="E16" s="319">
        <f>'06 2 Pol'!BA118</f>
        <v>0</v>
      </c>
      <c r="F16" s="320">
        <f>'06 2 Pol'!BB118</f>
        <v>0</v>
      </c>
      <c r="G16" s="320">
        <f>'06 2 Pol'!BC118</f>
        <v>0</v>
      </c>
      <c r="H16" s="320">
        <f>'06 2 Pol'!BD118</f>
        <v>0</v>
      </c>
      <c r="I16" s="321">
        <f>'06 2 Pol'!BE118</f>
        <v>0</v>
      </c>
    </row>
    <row r="17" spans="1:57" s="14" customFormat="1" ht="13.5" thickBot="1" x14ac:dyDescent="0.25">
      <c r="A17" s="231"/>
      <c r="B17" s="232" t="s">
        <v>79</v>
      </c>
      <c r="C17" s="232"/>
      <c r="D17" s="233"/>
      <c r="E17" s="234">
        <f>SUM(E7:E16)</f>
        <v>0</v>
      </c>
      <c r="F17" s="235">
        <f>SUM(F7:F16)</f>
        <v>0</v>
      </c>
      <c r="G17" s="235">
        <f>SUM(G7:G16)</f>
        <v>0</v>
      </c>
      <c r="H17" s="235">
        <f>SUM(H7:H16)</f>
        <v>0</v>
      </c>
      <c r="I17" s="236">
        <f>SUM(I7:I16)</f>
        <v>0</v>
      </c>
    </row>
    <row r="18" spans="1:57" x14ac:dyDescent="0.2">
      <c r="A18" s="137"/>
      <c r="B18" s="137"/>
      <c r="C18" s="137"/>
      <c r="D18" s="137"/>
      <c r="E18" s="137"/>
      <c r="F18" s="137"/>
      <c r="G18" s="137"/>
      <c r="H18" s="137"/>
      <c r="I18" s="137"/>
    </row>
    <row r="19" spans="1:57" ht="19.5" customHeight="1" x14ac:dyDescent="0.25">
      <c r="A19" s="222" t="s">
        <v>80</v>
      </c>
      <c r="B19" s="222"/>
      <c r="C19" s="222"/>
      <c r="D19" s="222"/>
      <c r="E19" s="222"/>
      <c r="F19" s="222"/>
      <c r="G19" s="237"/>
      <c r="H19" s="222"/>
      <c r="I19" s="222"/>
      <c r="BA19" s="143"/>
      <c r="BB19" s="143"/>
      <c r="BC19" s="143"/>
      <c r="BD19" s="143"/>
      <c r="BE19" s="143"/>
    </row>
    <row r="20" spans="1:57" ht="13.5" thickBot="1" x14ac:dyDescent="0.25"/>
    <row r="21" spans="1:57" x14ac:dyDescent="0.2">
      <c r="A21" s="175" t="s">
        <v>81</v>
      </c>
      <c r="B21" s="176"/>
      <c r="C21" s="176"/>
      <c r="D21" s="238"/>
      <c r="E21" s="239" t="s">
        <v>82</v>
      </c>
      <c r="F21" s="240" t="s">
        <v>12</v>
      </c>
      <c r="G21" s="241" t="s">
        <v>83</v>
      </c>
      <c r="H21" s="242"/>
      <c r="I21" s="243" t="s">
        <v>82</v>
      </c>
    </row>
    <row r="22" spans="1:57" x14ac:dyDescent="0.2">
      <c r="A22" s="167" t="s">
        <v>312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7" x14ac:dyDescent="0.2">
      <c r="A23" s="167" t="s">
        <v>313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314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315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316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1</v>
      </c>
    </row>
    <row r="27" spans="1:57" x14ac:dyDescent="0.2">
      <c r="A27" s="167" t="s">
        <v>317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318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2</v>
      </c>
    </row>
    <row r="29" spans="1:57" x14ac:dyDescent="0.2">
      <c r="A29" s="167" t="s">
        <v>319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ht="13.5" thickBot="1" x14ac:dyDescent="0.25">
      <c r="A30" s="250"/>
      <c r="B30" s="251" t="s">
        <v>84</v>
      </c>
      <c r="C30" s="252"/>
      <c r="D30" s="253"/>
      <c r="E30" s="254"/>
      <c r="F30" s="255"/>
      <c r="G30" s="255"/>
      <c r="H30" s="256">
        <f>SUM(I22:I29)</f>
        <v>0</v>
      </c>
      <c r="I30" s="257"/>
    </row>
    <row r="32" spans="1:57" x14ac:dyDescent="0.2">
      <c r="B32" s="14"/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</sheetData>
  <mergeCells count="4">
    <mergeCell ref="A1:B1"/>
    <mergeCell ref="A2:B2"/>
    <mergeCell ref="G2:I2"/>
    <mergeCell ref="H30:I3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CB191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'06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639</v>
      </c>
      <c r="D4" s="270"/>
      <c r="E4" s="271" t="str">
        <f>'06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126</v>
      </c>
      <c r="C7" s="284" t="s">
        <v>127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325</v>
      </c>
      <c r="C8" s="295" t="s">
        <v>326</v>
      </c>
      <c r="D8" s="296" t="s">
        <v>116</v>
      </c>
      <c r="E8" s="297">
        <v>8.8480000000000008</v>
      </c>
      <c r="F8" s="297">
        <v>0</v>
      </c>
      <c r="G8" s="298">
        <f>E8*F8</f>
        <v>0</v>
      </c>
      <c r="H8" s="299">
        <v>4.6059999999999997E-2</v>
      </c>
      <c r="I8" s="300">
        <f>E8*H8</f>
        <v>0.40753887999999999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x14ac:dyDescent="0.2">
      <c r="A9" s="293">
        <v>2</v>
      </c>
      <c r="B9" s="294" t="s">
        <v>662</v>
      </c>
      <c r="C9" s="295" t="s">
        <v>663</v>
      </c>
      <c r="D9" s="296" t="s">
        <v>116</v>
      </c>
      <c r="E9" s="297">
        <v>14.885400000000001</v>
      </c>
      <c r="F9" s="297">
        <v>0</v>
      </c>
      <c r="G9" s="298">
        <f>E9*F9</f>
        <v>0</v>
      </c>
      <c r="H9" s="299">
        <v>2.0999999999999999E-3</v>
      </c>
      <c r="I9" s="300">
        <f>E9*H9</f>
        <v>3.1259339999999997E-2</v>
      </c>
      <c r="J9" s="299">
        <v>0</v>
      </c>
      <c r="K9" s="300">
        <f>E9*J9</f>
        <v>0</v>
      </c>
      <c r="O9" s="292">
        <v>2</v>
      </c>
      <c r="AA9" s="261">
        <v>1</v>
      </c>
      <c r="AB9" s="261">
        <v>1</v>
      </c>
      <c r="AC9" s="261">
        <v>1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</v>
      </c>
      <c r="CB9" s="292">
        <v>1</v>
      </c>
    </row>
    <row r="10" spans="1:80" ht="22.5" x14ac:dyDescent="0.2">
      <c r="A10" s="293">
        <v>3</v>
      </c>
      <c r="B10" s="294" t="s">
        <v>327</v>
      </c>
      <c r="C10" s="295" t="s">
        <v>328</v>
      </c>
      <c r="D10" s="296" t="s">
        <v>116</v>
      </c>
      <c r="E10" s="297">
        <v>8.8480000000000008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/>
      <c r="K10" s="300">
        <f>E10*J10</f>
        <v>0</v>
      </c>
      <c r="O10" s="292">
        <v>2</v>
      </c>
      <c r="AA10" s="261">
        <v>12</v>
      </c>
      <c r="AB10" s="261">
        <v>0</v>
      </c>
      <c r="AC10" s="261">
        <v>17</v>
      </c>
      <c r="AZ10" s="261">
        <v>1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12</v>
      </c>
      <c r="CB10" s="292">
        <v>0</v>
      </c>
    </row>
    <row r="11" spans="1:80" x14ac:dyDescent="0.2">
      <c r="A11" s="302"/>
      <c r="B11" s="303" t="s">
        <v>101</v>
      </c>
      <c r="C11" s="304" t="s">
        <v>128</v>
      </c>
      <c r="D11" s="305"/>
      <c r="E11" s="306"/>
      <c r="F11" s="307"/>
      <c r="G11" s="308">
        <f>SUM(G7:G10)</f>
        <v>0</v>
      </c>
      <c r="H11" s="309"/>
      <c r="I11" s="310">
        <f>SUM(I7:I10)</f>
        <v>0.43879822000000002</v>
      </c>
      <c r="J11" s="309"/>
      <c r="K11" s="310">
        <f>SUM(K7:K10)</f>
        <v>0</v>
      </c>
      <c r="O11" s="292">
        <v>4</v>
      </c>
      <c r="BA11" s="311">
        <f>SUM(BA7:BA10)</f>
        <v>0</v>
      </c>
      <c r="BB11" s="311">
        <f>SUM(BB7:BB10)</f>
        <v>0</v>
      </c>
      <c r="BC11" s="311">
        <f>SUM(BC7:BC10)</f>
        <v>0</v>
      </c>
      <c r="BD11" s="311">
        <f>SUM(BD7:BD10)</f>
        <v>0</v>
      </c>
      <c r="BE11" s="311">
        <f>SUM(BE7:BE10)</f>
        <v>0</v>
      </c>
    </row>
    <row r="12" spans="1:80" x14ac:dyDescent="0.2">
      <c r="A12" s="282" t="s">
        <v>97</v>
      </c>
      <c r="B12" s="283" t="s">
        <v>189</v>
      </c>
      <c r="C12" s="284" t="s">
        <v>190</v>
      </c>
      <c r="D12" s="285"/>
      <c r="E12" s="286"/>
      <c r="F12" s="286"/>
      <c r="G12" s="287"/>
      <c r="H12" s="288"/>
      <c r="I12" s="289"/>
      <c r="J12" s="290"/>
      <c r="K12" s="291"/>
      <c r="O12" s="292">
        <v>1</v>
      </c>
    </row>
    <row r="13" spans="1:80" x14ac:dyDescent="0.2">
      <c r="A13" s="293">
        <v>4</v>
      </c>
      <c r="B13" s="294" t="s">
        <v>664</v>
      </c>
      <c r="C13" s="295" t="s">
        <v>665</v>
      </c>
      <c r="D13" s="296" t="s">
        <v>209</v>
      </c>
      <c r="E13" s="297">
        <v>34.184800000000003</v>
      </c>
      <c r="F13" s="297">
        <v>0</v>
      </c>
      <c r="G13" s="298">
        <f>E13*F13</f>
        <v>0</v>
      </c>
      <c r="H13" s="299">
        <v>2.5249999999999999</v>
      </c>
      <c r="I13" s="300">
        <f>E13*H13</f>
        <v>86.31662</v>
      </c>
      <c r="J13" s="299">
        <v>0</v>
      </c>
      <c r="K13" s="300">
        <f>E13*J13</f>
        <v>0</v>
      </c>
      <c r="O13" s="292">
        <v>2</v>
      </c>
      <c r="AA13" s="261">
        <v>1</v>
      </c>
      <c r="AB13" s="261">
        <v>1</v>
      </c>
      <c r="AC13" s="261">
        <v>1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</v>
      </c>
      <c r="CB13" s="292">
        <v>1</v>
      </c>
    </row>
    <row r="14" spans="1:80" x14ac:dyDescent="0.2">
      <c r="A14" s="302"/>
      <c r="B14" s="303" t="s">
        <v>101</v>
      </c>
      <c r="C14" s="304" t="s">
        <v>191</v>
      </c>
      <c r="D14" s="305"/>
      <c r="E14" s="306"/>
      <c r="F14" s="307"/>
      <c r="G14" s="308">
        <f>SUM(G12:G13)</f>
        <v>0</v>
      </c>
      <c r="H14" s="309"/>
      <c r="I14" s="310">
        <f>SUM(I12:I13)</f>
        <v>86.31662</v>
      </c>
      <c r="J14" s="309"/>
      <c r="K14" s="310">
        <f>SUM(K12:K13)</f>
        <v>0</v>
      </c>
      <c r="O14" s="292">
        <v>4</v>
      </c>
      <c r="BA14" s="311">
        <f>SUM(BA12:BA13)</f>
        <v>0</v>
      </c>
      <c r="BB14" s="311">
        <f>SUM(BB12:BB13)</f>
        <v>0</v>
      </c>
      <c r="BC14" s="311">
        <f>SUM(BC12:BC13)</f>
        <v>0</v>
      </c>
      <c r="BD14" s="311">
        <f>SUM(BD12:BD13)</f>
        <v>0</v>
      </c>
      <c r="BE14" s="311">
        <f>SUM(BE12:BE13)</f>
        <v>0</v>
      </c>
    </row>
    <row r="15" spans="1:80" x14ac:dyDescent="0.2">
      <c r="A15" s="282" t="s">
        <v>97</v>
      </c>
      <c r="B15" s="283" t="s">
        <v>200</v>
      </c>
      <c r="C15" s="284" t="s">
        <v>201</v>
      </c>
      <c r="D15" s="285"/>
      <c r="E15" s="286"/>
      <c r="F15" s="286"/>
      <c r="G15" s="287"/>
      <c r="H15" s="288"/>
      <c r="I15" s="289"/>
      <c r="J15" s="290"/>
      <c r="K15" s="291"/>
      <c r="O15" s="292">
        <v>1</v>
      </c>
    </row>
    <row r="16" spans="1:80" x14ac:dyDescent="0.2">
      <c r="A16" s="293">
        <v>5</v>
      </c>
      <c r="B16" s="294" t="s">
        <v>329</v>
      </c>
      <c r="C16" s="295" t="s">
        <v>330</v>
      </c>
      <c r="D16" s="296" t="s">
        <v>212</v>
      </c>
      <c r="E16" s="297">
        <v>12</v>
      </c>
      <c r="F16" s="297">
        <v>0</v>
      </c>
      <c r="G16" s="298">
        <f>E16*F16</f>
        <v>0</v>
      </c>
      <c r="H16" s="299">
        <v>1.17E-2</v>
      </c>
      <c r="I16" s="300">
        <f>E16*H16</f>
        <v>0.1404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293">
        <v>6</v>
      </c>
      <c r="B17" s="294" t="s">
        <v>331</v>
      </c>
      <c r="C17" s="295" t="s">
        <v>332</v>
      </c>
      <c r="D17" s="296" t="s">
        <v>212</v>
      </c>
      <c r="E17" s="297">
        <v>12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/>
      <c r="K17" s="300">
        <f>E17*J17</f>
        <v>0</v>
      </c>
      <c r="O17" s="292">
        <v>2</v>
      </c>
      <c r="AA17" s="261">
        <v>12</v>
      </c>
      <c r="AB17" s="261">
        <v>0</v>
      </c>
      <c r="AC17" s="261">
        <v>74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12</v>
      </c>
      <c r="CB17" s="292">
        <v>0</v>
      </c>
    </row>
    <row r="18" spans="1:80" ht="22.5" x14ac:dyDescent="0.2">
      <c r="A18" s="293">
        <v>7</v>
      </c>
      <c r="B18" s="294" t="s">
        <v>333</v>
      </c>
      <c r="C18" s="295" t="s">
        <v>334</v>
      </c>
      <c r="D18" s="296" t="s">
        <v>212</v>
      </c>
      <c r="E18" s="297">
        <v>12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3</v>
      </c>
      <c r="AB18" s="261">
        <v>1</v>
      </c>
      <c r="AC18" s="261" t="s">
        <v>333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3</v>
      </c>
      <c r="CB18" s="292">
        <v>1</v>
      </c>
    </row>
    <row r="19" spans="1:80" x14ac:dyDescent="0.2">
      <c r="A19" s="293">
        <v>8</v>
      </c>
      <c r="B19" s="294" t="s">
        <v>224</v>
      </c>
      <c r="C19" s="295" t="s">
        <v>225</v>
      </c>
      <c r="D19" s="296" t="s">
        <v>226</v>
      </c>
      <c r="E19" s="297">
        <v>1.2E-2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8</v>
      </c>
      <c r="AB19" s="261">
        <v>0</v>
      </c>
      <c r="AC19" s="261">
        <v>3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8</v>
      </c>
      <c r="CB19" s="292">
        <v>0</v>
      </c>
    </row>
    <row r="20" spans="1:80" x14ac:dyDescent="0.2">
      <c r="A20" s="293">
        <v>9</v>
      </c>
      <c r="B20" s="294" t="s">
        <v>227</v>
      </c>
      <c r="C20" s="295" t="s">
        <v>228</v>
      </c>
      <c r="D20" s="296" t="s">
        <v>226</v>
      </c>
      <c r="E20" s="297">
        <v>1.2E-2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8</v>
      </c>
      <c r="AB20" s="261">
        <v>1</v>
      </c>
      <c r="AC20" s="261">
        <v>3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8</v>
      </c>
      <c r="CB20" s="292">
        <v>1</v>
      </c>
    </row>
    <row r="21" spans="1:80" x14ac:dyDescent="0.2">
      <c r="A21" s="293">
        <v>10</v>
      </c>
      <c r="B21" s="294" t="s">
        <v>229</v>
      </c>
      <c r="C21" s="295" t="s">
        <v>230</v>
      </c>
      <c r="D21" s="296" t="s">
        <v>226</v>
      </c>
      <c r="E21" s="297">
        <v>0.12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/>
      <c r="K21" s="300">
        <f>E21*J21</f>
        <v>0</v>
      </c>
      <c r="O21" s="292">
        <v>2</v>
      </c>
      <c r="AA21" s="261">
        <v>8</v>
      </c>
      <c r="AB21" s="261">
        <v>1</v>
      </c>
      <c r="AC21" s="261">
        <v>3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8</v>
      </c>
      <c r="CB21" s="292">
        <v>1</v>
      </c>
    </row>
    <row r="22" spans="1:80" x14ac:dyDescent="0.2">
      <c r="A22" s="293">
        <v>11</v>
      </c>
      <c r="B22" s="294" t="s">
        <v>231</v>
      </c>
      <c r="C22" s="295" t="s">
        <v>232</v>
      </c>
      <c r="D22" s="296" t="s">
        <v>226</v>
      </c>
      <c r="E22" s="297">
        <v>1.2E-2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1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1</v>
      </c>
    </row>
    <row r="23" spans="1:80" x14ac:dyDescent="0.2">
      <c r="A23" s="293">
        <v>12</v>
      </c>
      <c r="B23" s="294" t="s">
        <v>233</v>
      </c>
      <c r="C23" s="295" t="s">
        <v>234</v>
      </c>
      <c r="D23" s="296" t="s">
        <v>226</v>
      </c>
      <c r="E23" s="297">
        <v>3.5999999999999997E-2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1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1</v>
      </c>
    </row>
    <row r="24" spans="1:80" x14ac:dyDescent="0.2">
      <c r="A24" s="293">
        <v>13</v>
      </c>
      <c r="B24" s="294" t="s">
        <v>235</v>
      </c>
      <c r="C24" s="295" t="s">
        <v>236</v>
      </c>
      <c r="D24" s="296" t="s">
        <v>226</v>
      </c>
      <c r="E24" s="297">
        <v>1.2E-2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8</v>
      </c>
      <c r="AB24" s="261">
        <v>0</v>
      </c>
      <c r="AC24" s="261">
        <v>3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8</v>
      </c>
      <c r="CB24" s="292">
        <v>0</v>
      </c>
    </row>
    <row r="25" spans="1:80" x14ac:dyDescent="0.2">
      <c r="A25" s="302"/>
      <c r="B25" s="303" t="s">
        <v>101</v>
      </c>
      <c r="C25" s="304" t="s">
        <v>202</v>
      </c>
      <c r="D25" s="305"/>
      <c r="E25" s="306"/>
      <c r="F25" s="307"/>
      <c r="G25" s="308">
        <f>SUM(G15:G24)</f>
        <v>0</v>
      </c>
      <c r="H25" s="309"/>
      <c r="I25" s="310">
        <f>SUM(I15:I24)</f>
        <v>0.1404</v>
      </c>
      <c r="J25" s="309"/>
      <c r="K25" s="310">
        <f>SUM(K15:K24)</f>
        <v>0</v>
      </c>
      <c r="O25" s="292">
        <v>4</v>
      </c>
      <c r="BA25" s="311">
        <f>SUM(BA15:BA24)</f>
        <v>0</v>
      </c>
      <c r="BB25" s="311">
        <f>SUM(BB15:BB24)</f>
        <v>0</v>
      </c>
      <c r="BC25" s="311">
        <f>SUM(BC15:BC24)</f>
        <v>0</v>
      </c>
      <c r="BD25" s="311">
        <f>SUM(BD15:BD24)</f>
        <v>0</v>
      </c>
      <c r="BE25" s="311">
        <f>SUM(BE15:BE24)</f>
        <v>0</v>
      </c>
    </row>
    <row r="26" spans="1:80" x14ac:dyDescent="0.2">
      <c r="A26" s="282" t="s">
        <v>97</v>
      </c>
      <c r="B26" s="283" t="s">
        <v>261</v>
      </c>
      <c r="C26" s="284" t="s">
        <v>262</v>
      </c>
      <c r="D26" s="285"/>
      <c r="E26" s="286"/>
      <c r="F26" s="286"/>
      <c r="G26" s="287"/>
      <c r="H26" s="288"/>
      <c r="I26" s="289"/>
      <c r="J26" s="290"/>
      <c r="K26" s="291"/>
      <c r="O26" s="292">
        <v>1</v>
      </c>
    </row>
    <row r="27" spans="1:80" x14ac:dyDescent="0.2">
      <c r="A27" s="293">
        <v>14</v>
      </c>
      <c r="B27" s="294" t="s">
        <v>345</v>
      </c>
      <c r="C27" s="295" t="s">
        <v>346</v>
      </c>
      <c r="D27" s="296" t="s">
        <v>226</v>
      </c>
      <c r="E27" s="297">
        <v>86.895818219999995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7</v>
      </c>
      <c r="AB27" s="261">
        <v>1</v>
      </c>
      <c r="AC27" s="261">
        <v>2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7</v>
      </c>
      <c r="CB27" s="292">
        <v>1</v>
      </c>
    </row>
    <row r="28" spans="1:80" x14ac:dyDescent="0.2">
      <c r="A28" s="302"/>
      <c r="B28" s="303" t="s">
        <v>101</v>
      </c>
      <c r="C28" s="304" t="s">
        <v>263</v>
      </c>
      <c r="D28" s="305"/>
      <c r="E28" s="306"/>
      <c r="F28" s="307"/>
      <c r="G28" s="308">
        <f>SUM(G26:G27)</f>
        <v>0</v>
      </c>
      <c r="H28" s="309"/>
      <c r="I28" s="310">
        <f>SUM(I26:I27)</f>
        <v>0</v>
      </c>
      <c r="J28" s="309"/>
      <c r="K28" s="310">
        <f>SUM(K26:K27)</f>
        <v>0</v>
      </c>
      <c r="O28" s="292">
        <v>4</v>
      </c>
      <c r="BA28" s="311">
        <f>SUM(BA26:BA27)</f>
        <v>0</v>
      </c>
      <c r="BB28" s="311">
        <f>SUM(BB26:BB27)</f>
        <v>0</v>
      </c>
      <c r="BC28" s="311">
        <f>SUM(BC26:BC27)</f>
        <v>0</v>
      </c>
      <c r="BD28" s="311">
        <f>SUM(BD26:BD27)</f>
        <v>0</v>
      </c>
      <c r="BE28" s="311">
        <f>SUM(BE26:BE27)</f>
        <v>0</v>
      </c>
    </row>
    <row r="29" spans="1:80" x14ac:dyDescent="0.2">
      <c r="A29" s="282" t="s">
        <v>97</v>
      </c>
      <c r="B29" s="283" t="s">
        <v>347</v>
      </c>
      <c r="C29" s="284" t="s">
        <v>348</v>
      </c>
      <c r="D29" s="285"/>
      <c r="E29" s="286"/>
      <c r="F29" s="286"/>
      <c r="G29" s="287"/>
      <c r="H29" s="288"/>
      <c r="I29" s="289"/>
      <c r="J29" s="290"/>
      <c r="K29" s="291"/>
      <c r="O29" s="292">
        <v>1</v>
      </c>
    </row>
    <row r="30" spans="1:80" ht="22.5" x14ac:dyDescent="0.2">
      <c r="A30" s="293">
        <v>15</v>
      </c>
      <c r="B30" s="294" t="s">
        <v>350</v>
      </c>
      <c r="C30" s="295" t="s">
        <v>351</v>
      </c>
      <c r="D30" s="296" t="s">
        <v>116</v>
      </c>
      <c r="E30" s="297">
        <v>1017.178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>
        <v>0</v>
      </c>
      <c r="K30" s="300">
        <f>E30*J30</f>
        <v>0</v>
      </c>
      <c r="O30" s="292">
        <v>2</v>
      </c>
      <c r="AA30" s="261">
        <v>1</v>
      </c>
      <c r="AB30" s="261">
        <v>7</v>
      </c>
      <c r="AC30" s="261">
        <v>7</v>
      </c>
      <c r="AZ30" s="261">
        <v>2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</v>
      </c>
      <c r="CB30" s="292">
        <v>7</v>
      </c>
    </row>
    <row r="31" spans="1:80" x14ac:dyDescent="0.2">
      <c r="A31" s="293">
        <v>16</v>
      </c>
      <c r="B31" s="294" t="s">
        <v>546</v>
      </c>
      <c r="C31" s="295" t="s">
        <v>547</v>
      </c>
      <c r="D31" s="296" t="s">
        <v>116</v>
      </c>
      <c r="E31" s="297">
        <v>872.41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>
        <v>-6.0000000000000001E-3</v>
      </c>
      <c r="K31" s="300">
        <f>E31*J31</f>
        <v>-5.2344600000000003</v>
      </c>
      <c r="O31" s="292">
        <v>2</v>
      </c>
      <c r="AA31" s="261">
        <v>1</v>
      </c>
      <c r="AB31" s="261">
        <v>7</v>
      </c>
      <c r="AC31" s="261">
        <v>7</v>
      </c>
      <c r="AZ31" s="261">
        <v>2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</v>
      </c>
      <c r="CB31" s="292">
        <v>7</v>
      </c>
    </row>
    <row r="32" spans="1:80" x14ac:dyDescent="0.2">
      <c r="A32" s="293">
        <v>17</v>
      </c>
      <c r="B32" s="294" t="s">
        <v>352</v>
      </c>
      <c r="C32" s="295" t="s">
        <v>353</v>
      </c>
      <c r="D32" s="296" t="s">
        <v>116</v>
      </c>
      <c r="E32" s="297">
        <v>1744.82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>
        <v>-0.01</v>
      </c>
      <c r="K32" s="300">
        <f>E32*J32</f>
        <v>-17.4482</v>
      </c>
      <c r="O32" s="292">
        <v>2</v>
      </c>
      <c r="AA32" s="261">
        <v>1</v>
      </c>
      <c r="AB32" s="261">
        <v>0</v>
      </c>
      <c r="AC32" s="261">
        <v>0</v>
      </c>
      <c r="AZ32" s="261">
        <v>2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</v>
      </c>
      <c r="CB32" s="292">
        <v>0</v>
      </c>
    </row>
    <row r="33" spans="1:80" x14ac:dyDescent="0.2">
      <c r="A33" s="293">
        <v>18</v>
      </c>
      <c r="B33" s="294" t="s">
        <v>354</v>
      </c>
      <c r="C33" s="295" t="s">
        <v>355</v>
      </c>
      <c r="D33" s="296" t="s">
        <v>116</v>
      </c>
      <c r="E33" s="297">
        <v>1941.8081999999999</v>
      </c>
      <c r="F33" s="297">
        <v>0</v>
      </c>
      <c r="G33" s="298">
        <f>E33*F33</f>
        <v>0</v>
      </c>
      <c r="H33" s="299">
        <v>3.5E-4</v>
      </c>
      <c r="I33" s="300">
        <f>E33*H33</f>
        <v>0.67963286999999994</v>
      </c>
      <c r="J33" s="299">
        <v>0</v>
      </c>
      <c r="K33" s="300">
        <f>E33*J33</f>
        <v>0</v>
      </c>
      <c r="O33" s="292">
        <v>2</v>
      </c>
      <c r="AA33" s="261">
        <v>1</v>
      </c>
      <c r="AB33" s="261">
        <v>7</v>
      </c>
      <c r="AC33" s="261">
        <v>7</v>
      </c>
      <c r="AZ33" s="261">
        <v>2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</v>
      </c>
      <c r="CB33" s="292">
        <v>7</v>
      </c>
    </row>
    <row r="34" spans="1:80" x14ac:dyDescent="0.2">
      <c r="A34" s="293">
        <v>19</v>
      </c>
      <c r="B34" s="294" t="s">
        <v>356</v>
      </c>
      <c r="C34" s="295" t="s">
        <v>357</v>
      </c>
      <c r="D34" s="296" t="s">
        <v>116</v>
      </c>
      <c r="E34" s="297">
        <v>178.8082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12</v>
      </c>
      <c r="AB34" s="261">
        <v>0</v>
      </c>
      <c r="AC34" s="261">
        <v>20</v>
      </c>
      <c r="AZ34" s="261">
        <v>2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12</v>
      </c>
      <c r="CB34" s="292">
        <v>0</v>
      </c>
    </row>
    <row r="35" spans="1:80" x14ac:dyDescent="0.2">
      <c r="A35" s="293">
        <v>20</v>
      </c>
      <c r="B35" s="294" t="s">
        <v>358</v>
      </c>
      <c r="C35" s="295" t="s">
        <v>359</v>
      </c>
      <c r="D35" s="296" t="s">
        <v>116</v>
      </c>
      <c r="E35" s="297">
        <v>19.38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0</v>
      </c>
      <c r="AC35" s="261">
        <v>157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0</v>
      </c>
    </row>
    <row r="36" spans="1:80" x14ac:dyDescent="0.2">
      <c r="A36" s="293">
        <v>21</v>
      </c>
      <c r="B36" s="294" t="s">
        <v>360</v>
      </c>
      <c r="C36" s="295" t="s">
        <v>361</v>
      </c>
      <c r="D36" s="296" t="s">
        <v>293</v>
      </c>
      <c r="E36" s="297">
        <v>221.173</v>
      </c>
      <c r="F36" s="297">
        <v>0</v>
      </c>
      <c r="G36" s="298">
        <f>E36*F36</f>
        <v>0</v>
      </c>
      <c r="H36" s="299">
        <v>8.0710000000000004E-2</v>
      </c>
      <c r="I36" s="300">
        <f>E36*H36</f>
        <v>17.85087283</v>
      </c>
      <c r="J36" s="299"/>
      <c r="K36" s="300">
        <f>E36*J36</f>
        <v>0</v>
      </c>
      <c r="O36" s="292">
        <v>2</v>
      </c>
      <c r="AA36" s="261">
        <v>3</v>
      </c>
      <c r="AB36" s="261">
        <v>7</v>
      </c>
      <c r="AC36" s="261">
        <v>11163150</v>
      </c>
      <c r="AZ36" s="261">
        <v>2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3</v>
      </c>
      <c r="CB36" s="292">
        <v>7</v>
      </c>
    </row>
    <row r="37" spans="1:80" ht="22.5" x14ac:dyDescent="0.2">
      <c r="A37" s="293">
        <v>22</v>
      </c>
      <c r="B37" s="294" t="s">
        <v>362</v>
      </c>
      <c r="C37" s="295" t="s">
        <v>363</v>
      </c>
      <c r="D37" s="296" t="s">
        <v>116</v>
      </c>
      <c r="E37" s="297">
        <v>21.318000000000001</v>
      </c>
      <c r="F37" s="297">
        <v>0</v>
      </c>
      <c r="G37" s="298">
        <f>E37*F37</f>
        <v>0</v>
      </c>
      <c r="H37" s="299">
        <v>4.4999999999999997E-3</v>
      </c>
      <c r="I37" s="300">
        <f>E37*H37</f>
        <v>9.5931000000000002E-2</v>
      </c>
      <c r="J37" s="299"/>
      <c r="K37" s="300">
        <f>E37*J37</f>
        <v>0</v>
      </c>
      <c r="O37" s="292">
        <v>2</v>
      </c>
      <c r="AA37" s="261">
        <v>3</v>
      </c>
      <c r="AB37" s="261">
        <v>7</v>
      </c>
      <c r="AC37" s="261">
        <v>62833159</v>
      </c>
      <c r="AZ37" s="261">
        <v>2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3</v>
      </c>
      <c r="CB37" s="292">
        <v>7</v>
      </c>
    </row>
    <row r="38" spans="1:80" ht="22.5" x14ac:dyDescent="0.2">
      <c r="A38" s="293">
        <v>23</v>
      </c>
      <c r="B38" s="294" t="s">
        <v>364</v>
      </c>
      <c r="C38" s="295" t="s">
        <v>365</v>
      </c>
      <c r="D38" s="296" t="s">
        <v>116</v>
      </c>
      <c r="E38" s="297">
        <v>1260.0218</v>
      </c>
      <c r="F38" s="297">
        <v>0</v>
      </c>
      <c r="G38" s="298">
        <f>E38*F38</f>
        <v>0</v>
      </c>
      <c r="H38" s="299">
        <v>6.0000000000000001E-3</v>
      </c>
      <c r="I38" s="300">
        <f>E38*H38</f>
        <v>7.5601308000000005</v>
      </c>
      <c r="J38" s="299"/>
      <c r="K38" s="300">
        <f>E38*J38</f>
        <v>0</v>
      </c>
      <c r="O38" s="292">
        <v>2</v>
      </c>
      <c r="AA38" s="261">
        <v>3</v>
      </c>
      <c r="AB38" s="261">
        <v>7</v>
      </c>
      <c r="AC38" s="261">
        <v>628522581</v>
      </c>
      <c r="AZ38" s="261">
        <v>2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3</v>
      </c>
      <c r="CB38" s="292">
        <v>7</v>
      </c>
    </row>
    <row r="39" spans="1:80" ht="22.5" x14ac:dyDescent="0.2">
      <c r="A39" s="293">
        <v>24</v>
      </c>
      <c r="B39" s="294" t="s">
        <v>666</v>
      </c>
      <c r="C39" s="295" t="s">
        <v>667</v>
      </c>
      <c r="D39" s="296" t="s">
        <v>116</v>
      </c>
      <c r="E39" s="297">
        <v>959.65099999999995</v>
      </c>
      <c r="F39" s="297">
        <v>0</v>
      </c>
      <c r="G39" s="298">
        <f>E39*F39</f>
        <v>0</v>
      </c>
      <c r="H39" s="299">
        <v>4.0000000000000001E-3</v>
      </c>
      <c r="I39" s="300">
        <f>E39*H39</f>
        <v>3.8386039999999997</v>
      </c>
      <c r="J39" s="299"/>
      <c r="K39" s="300">
        <f>E39*J39</f>
        <v>0</v>
      </c>
      <c r="O39" s="292">
        <v>2</v>
      </c>
      <c r="AA39" s="261">
        <v>3</v>
      </c>
      <c r="AB39" s="261">
        <v>7</v>
      </c>
      <c r="AC39" s="261">
        <v>62852265</v>
      </c>
      <c r="AZ39" s="261">
        <v>2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3</v>
      </c>
      <c r="CB39" s="292">
        <v>7</v>
      </c>
    </row>
    <row r="40" spans="1:80" x14ac:dyDescent="0.2">
      <c r="A40" s="293">
        <v>25</v>
      </c>
      <c r="B40" s="294" t="s">
        <v>366</v>
      </c>
      <c r="C40" s="295" t="s">
        <v>367</v>
      </c>
      <c r="D40" s="296" t="s">
        <v>116</v>
      </c>
      <c r="E40" s="297">
        <v>192.696</v>
      </c>
      <c r="F40" s="297">
        <v>0</v>
      </c>
      <c r="G40" s="298">
        <f>E40*F40</f>
        <v>0</v>
      </c>
      <c r="H40" s="299">
        <v>3.8E-3</v>
      </c>
      <c r="I40" s="300">
        <f>E40*H40</f>
        <v>0.73224480000000003</v>
      </c>
      <c r="J40" s="299"/>
      <c r="K40" s="300">
        <f>E40*J40</f>
        <v>0</v>
      </c>
      <c r="O40" s="292">
        <v>2</v>
      </c>
      <c r="AA40" s="261">
        <v>3</v>
      </c>
      <c r="AB40" s="261">
        <v>7</v>
      </c>
      <c r="AC40" s="261">
        <v>62852268</v>
      </c>
      <c r="AZ40" s="261">
        <v>2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3</v>
      </c>
      <c r="CB40" s="292">
        <v>7</v>
      </c>
    </row>
    <row r="41" spans="1:80" x14ac:dyDescent="0.2">
      <c r="A41" s="293">
        <v>26</v>
      </c>
      <c r="B41" s="294" t="s">
        <v>368</v>
      </c>
      <c r="C41" s="295" t="s">
        <v>369</v>
      </c>
      <c r="D41" s="296" t="s">
        <v>12</v>
      </c>
      <c r="E41" s="297"/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7</v>
      </c>
      <c r="AB41" s="261">
        <v>1002</v>
      </c>
      <c r="AC41" s="261">
        <v>5</v>
      </c>
      <c r="AZ41" s="261">
        <v>2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7</v>
      </c>
      <c r="CB41" s="292">
        <v>1002</v>
      </c>
    </row>
    <row r="42" spans="1:80" x14ac:dyDescent="0.2">
      <c r="A42" s="293">
        <v>27</v>
      </c>
      <c r="B42" s="294" t="s">
        <v>224</v>
      </c>
      <c r="C42" s="295" t="s">
        <v>225</v>
      </c>
      <c r="D42" s="296" t="s">
        <v>226</v>
      </c>
      <c r="E42" s="297">
        <v>22.682659999999998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8</v>
      </c>
      <c r="AB42" s="261">
        <v>0</v>
      </c>
      <c r="AC42" s="261">
        <v>3</v>
      </c>
      <c r="AZ42" s="261">
        <v>2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8</v>
      </c>
      <c r="CB42" s="292">
        <v>0</v>
      </c>
    </row>
    <row r="43" spans="1:80" x14ac:dyDescent="0.2">
      <c r="A43" s="293">
        <v>28</v>
      </c>
      <c r="B43" s="294" t="s">
        <v>227</v>
      </c>
      <c r="C43" s="295" t="s">
        <v>228</v>
      </c>
      <c r="D43" s="296" t="s">
        <v>226</v>
      </c>
      <c r="E43" s="297">
        <v>22.682659999999998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8</v>
      </c>
      <c r="AB43" s="261">
        <v>1</v>
      </c>
      <c r="AC43" s="261">
        <v>3</v>
      </c>
      <c r="AZ43" s="261">
        <v>2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8</v>
      </c>
      <c r="CB43" s="292">
        <v>1</v>
      </c>
    </row>
    <row r="44" spans="1:80" x14ac:dyDescent="0.2">
      <c r="A44" s="293">
        <v>29</v>
      </c>
      <c r="B44" s="294" t="s">
        <v>229</v>
      </c>
      <c r="C44" s="295" t="s">
        <v>230</v>
      </c>
      <c r="D44" s="296" t="s">
        <v>226</v>
      </c>
      <c r="E44" s="297">
        <v>226.82660000000001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8</v>
      </c>
      <c r="AB44" s="261">
        <v>1</v>
      </c>
      <c r="AC44" s="261">
        <v>3</v>
      </c>
      <c r="AZ44" s="261">
        <v>2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8</v>
      </c>
      <c r="CB44" s="292">
        <v>1</v>
      </c>
    </row>
    <row r="45" spans="1:80" x14ac:dyDescent="0.2">
      <c r="A45" s="293">
        <v>30</v>
      </c>
      <c r="B45" s="294" t="s">
        <v>231</v>
      </c>
      <c r="C45" s="295" t="s">
        <v>232</v>
      </c>
      <c r="D45" s="296" t="s">
        <v>226</v>
      </c>
      <c r="E45" s="297">
        <v>22.682659999999998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8</v>
      </c>
      <c r="AB45" s="261">
        <v>1</v>
      </c>
      <c r="AC45" s="261">
        <v>3</v>
      </c>
      <c r="AZ45" s="261">
        <v>2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8</v>
      </c>
      <c r="CB45" s="292">
        <v>1</v>
      </c>
    </row>
    <row r="46" spans="1:80" x14ac:dyDescent="0.2">
      <c r="A46" s="293">
        <v>31</v>
      </c>
      <c r="B46" s="294" t="s">
        <v>233</v>
      </c>
      <c r="C46" s="295" t="s">
        <v>234</v>
      </c>
      <c r="D46" s="296" t="s">
        <v>226</v>
      </c>
      <c r="E46" s="297">
        <v>68.047979999999995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8</v>
      </c>
      <c r="AB46" s="261">
        <v>1</v>
      </c>
      <c r="AC46" s="261">
        <v>3</v>
      </c>
      <c r="AZ46" s="261">
        <v>2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8</v>
      </c>
      <c r="CB46" s="292">
        <v>1</v>
      </c>
    </row>
    <row r="47" spans="1:80" x14ac:dyDescent="0.2">
      <c r="A47" s="293">
        <v>32</v>
      </c>
      <c r="B47" s="294" t="s">
        <v>235</v>
      </c>
      <c r="C47" s="295" t="s">
        <v>236</v>
      </c>
      <c r="D47" s="296" t="s">
        <v>226</v>
      </c>
      <c r="E47" s="297">
        <v>22.682659999999998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8</v>
      </c>
      <c r="AB47" s="261">
        <v>0</v>
      </c>
      <c r="AC47" s="261">
        <v>3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8</v>
      </c>
      <c r="CB47" s="292">
        <v>0</v>
      </c>
    </row>
    <row r="48" spans="1:80" x14ac:dyDescent="0.2">
      <c r="A48" s="302"/>
      <c r="B48" s="303" t="s">
        <v>101</v>
      </c>
      <c r="C48" s="304" t="s">
        <v>349</v>
      </c>
      <c r="D48" s="305"/>
      <c r="E48" s="306"/>
      <c r="F48" s="307"/>
      <c r="G48" s="308">
        <f>SUM(G29:G47)</f>
        <v>0</v>
      </c>
      <c r="H48" s="309"/>
      <c r="I48" s="310">
        <f>SUM(I29:I47)</f>
        <v>30.757416299999999</v>
      </c>
      <c r="J48" s="309"/>
      <c r="K48" s="310">
        <f>SUM(K29:K47)</f>
        <v>-22.682659999999998</v>
      </c>
      <c r="O48" s="292">
        <v>4</v>
      </c>
      <c r="BA48" s="311">
        <f>SUM(BA29:BA47)</f>
        <v>0</v>
      </c>
      <c r="BB48" s="311">
        <f>SUM(BB29:BB47)</f>
        <v>0</v>
      </c>
      <c r="BC48" s="311">
        <f>SUM(BC29:BC47)</f>
        <v>0</v>
      </c>
      <c r="BD48" s="311">
        <f>SUM(BD29:BD47)</f>
        <v>0</v>
      </c>
      <c r="BE48" s="311">
        <f>SUM(BE29:BE47)</f>
        <v>0</v>
      </c>
    </row>
    <row r="49" spans="1:80" x14ac:dyDescent="0.2">
      <c r="A49" s="282" t="s">
        <v>97</v>
      </c>
      <c r="B49" s="283" t="s">
        <v>370</v>
      </c>
      <c r="C49" s="284" t="s">
        <v>371</v>
      </c>
      <c r="D49" s="285"/>
      <c r="E49" s="286"/>
      <c r="F49" s="286"/>
      <c r="G49" s="287"/>
      <c r="H49" s="288"/>
      <c r="I49" s="289"/>
      <c r="J49" s="290"/>
      <c r="K49" s="291"/>
      <c r="O49" s="292">
        <v>1</v>
      </c>
    </row>
    <row r="50" spans="1:80" x14ac:dyDescent="0.2">
      <c r="A50" s="293">
        <v>33</v>
      </c>
      <c r="B50" s="294" t="s">
        <v>548</v>
      </c>
      <c r="C50" s="295" t="s">
        <v>549</v>
      </c>
      <c r="D50" s="296" t="s">
        <v>116</v>
      </c>
      <c r="E50" s="297">
        <v>854.62</v>
      </c>
      <c r="F50" s="297">
        <v>0</v>
      </c>
      <c r="G50" s="298">
        <f>E50*F50</f>
        <v>0</v>
      </c>
      <c r="H50" s="299">
        <v>0</v>
      </c>
      <c r="I50" s="300">
        <f>E50*H50</f>
        <v>0</v>
      </c>
      <c r="J50" s="299">
        <v>-1.1000000000000001E-3</v>
      </c>
      <c r="K50" s="300">
        <f>E50*J50</f>
        <v>-0.94008200000000008</v>
      </c>
      <c r="O50" s="292">
        <v>2</v>
      </c>
      <c r="AA50" s="261">
        <v>1</v>
      </c>
      <c r="AB50" s="261">
        <v>7</v>
      </c>
      <c r="AC50" s="261">
        <v>7</v>
      </c>
      <c r="AZ50" s="261">
        <v>2</v>
      </c>
      <c r="BA50" s="261">
        <f>IF(AZ50=1,G50,0)</f>
        <v>0</v>
      </c>
      <c r="BB50" s="261">
        <f>IF(AZ50=2,G50,0)</f>
        <v>0</v>
      </c>
      <c r="BC50" s="261">
        <f>IF(AZ50=3,G50,0)</f>
        <v>0</v>
      </c>
      <c r="BD50" s="261">
        <f>IF(AZ50=4,G50,0)</f>
        <v>0</v>
      </c>
      <c r="BE50" s="261">
        <f>IF(AZ50=5,G50,0)</f>
        <v>0</v>
      </c>
      <c r="CA50" s="292">
        <v>1</v>
      </c>
      <c r="CB50" s="292">
        <v>7</v>
      </c>
    </row>
    <row r="51" spans="1:80" ht="22.5" x14ac:dyDescent="0.2">
      <c r="A51" s="293">
        <v>34</v>
      </c>
      <c r="B51" s="294" t="s">
        <v>373</v>
      </c>
      <c r="C51" s="295" t="s">
        <v>374</v>
      </c>
      <c r="D51" s="296" t="s">
        <v>116</v>
      </c>
      <c r="E51" s="297">
        <v>893.38</v>
      </c>
      <c r="F51" s="297">
        <v>0</v>
      </c>
      <c r="G51" s="298">
        <f>E51*F51</f>
        <v>0</v>
      </c>
      <c r="H51" s="299">
        <v>3.1E-4</v>
      </c>
      <c r="I51" s="300">
        <f>E51*H51</f>
        <v>0.27694780000000002</v>
      </c>
      <c r="J51" s="299">
        <v>0</v>
      </c>
      <c r="K51" s="300">
        <f>E51*J51</f>
        <v>0</v>
      </c>
      <c r="O51" s="292">
        <v>2</v>
      </c>
      <c r="AA51" s="261">
        <v>1</v>
      </c>
      <c r="AB51" s="261">
        <v>0</v>
      </c>
      <c r="AC51" s="261">
        <v>0</v>
      </c>
      <c r="AZ51" s="261">
        <v>2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1</v>
      </c>
      <c r="CB51" s="292">
        <v>0</v>
      </c>
    </row>
    <row r="52" spans="1:80" x14ac:dyDescent="0.2">
      <c r="A52" s="293">
        <v>35</v>
      </c>
      <c r="B52" s="294" t="s">
        <v>375</v>
      </c>
      <c r="C52" s="295" t="s">
        <v>376</v>
      </c>
      <c r="D52" s="296" t="s">
        <v>116</v>
      </c>
      <c r="E52" s="297">
        <v>1057.0219999999999</v>
      </c>
      <c r="F52" s="297">
        <v>0</v>
      </c>
      <c r="G52" s="298">
        <f>E52*F52</f>
        <v>0</v>
      </c>
      <c r="H52" s="299">
        <v>1.16E-3</v>
      </c>
      <c r="I52" s="300">
        <f>E52*H52</f>
        <v>1.22614552</v>
      </c>
      <c r="J52" s="299">
        <v>0</v>
      </c>
      <c r="K52" s="300">
        <f>E52*J52</f>
        <v>0</v>
      </c>
      <c r="O52" s="292">
        <v>2</v>
      </c>
      <c r="AA52" s="261">
        <v>1</v>
      </c>
      <c r="AB52" s="261">
        <v>7</v>
      </c>
      <c r="AC52" s="261">
        <v>7</v>
      </c>
      <c r="AZ52" s="261">
        <v>2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1</v>
      </c>
      <c r="CB52" s="292">
        <v>7</v>
      </c>
    </row>
    <row r="53" spans="1:80" ht="22.5" x14ac:dyDescent="0.2">
      <c r="A53" s="293">
        <v>36</v>
      </c>
      <c r="B53" s="294" t="s">
        <v>377</v>
      </c>
      <c r="C53" s="295" t="s">
        <v>378</v>
      </c>
      <c r="D53" s="296" t="s">
        <v>136</v>
      </c>
      <c r="E53" s="297">
        <v>159.24</v>
      </c>
      <c r="F53" s="297">
        <v>0</v>
      </c>
      <c r="G53" s="298">
        <f>E53*F53</f>
        <v>0</v>
      </c>
      <c r="H53" s="299">
        <v>4.0000000000000003E-5</v>
      </c>
      <c r="I53" s="300">
        <f>E53*H53</f>
        <v>6.3696000000000013E-3</v>
      </c>
      <c r="J53" s="299">
        <v>0</v>
      </c>
      <c r="K53" s="300">
        <f>E53*J53</f>
        <v>0</v>
      </c>
      <c r="O53" s="292">
        <v>2</v>
      </c>
      <c r="AA53" s="261">
        <v>1</v>
      </c>
      <c r="AB53" s="261">
        <v>7</v>
      </c>
      <c r="AC53" s="261">
        <v>7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7</v>
      </c>
    </row>
    <row r="54" spans="1:80" x14ac:dyDescent="0.2">
      <c r="A54" s="293">
        <v>37</v>
      </c>
      <c r="B54" s="294" t="s">
        <v>379</v>
      </c>
      <c r="C54" s="295" t="s">
        <v>380</v>
      </c>
      <c r="D54" s="296" t="s">
        <v>116</v>
      </c>
      <c r="E54" s="297">
        <v>0.82499999999999996</v>
      </c>
      <c r="F54" s="297">
        <v>0</v>
      </c>
      <c r="G54" s="298">
        <f>E54*F54</f>
        <v>0</v>
      </c>
      <c r="H54" s="299">
        <v>4.2900000000000004E-3</v>
      </c>
      <c r="I54" s="300">
        <f>E54*H54</f>
        <v>3.5392500000000003E-3</v>
      </c>
      <c r="J54" s="299"/>
      <c r="K54" s="300">
        <f>E54*J54</f>
        <v>0</v>
      </c>
      <c r="O54" s="292">
        <v>2</v>
      </c>
      <c r="AA54" s="261">
        <v>12</v>
      </c>
      <c r="AB54" s="261">
        <v>0</v>
      </c>
      <c r="AC54" s="261">
        <v>68</v>
      </c>
      <c r="AZ54" s="261">
        <v>2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12</v>
      </c>
      <c r="CB54" s="292">
        <v>0</v>
      </c>
    </row>
    <row r="55" spans="1:80" ht="22.5" x14ac:dyDescent="0.2">
      <c r="A55" s="293">
        <v>38</v>
      </c>
      <c r="B55" s="294" t="s">
        <v>381</v>
      </c>
      <c r="C55" s="295" t="s">
        <v>382</v>
      </c>
      <c r="D55" s="296" t="s">
        <v>116</v>
      </c>
      <c r="E55" s="297">
        <v>982.71799999999996</v>
      </c>
      <c r="F55" s="297">
        <v>0</v>
      </c>
      <c r="G55" s="298">
        <f>E55*F55</f>
        <v>0</v>
      </c>
      <c r="H55" s="299">
        <v>7.7999999999999996E-3</v>
      </c>
      <c r="I55" s="300">
        <f>E55*H55</f>
        <v>7.6652003999999989</v>
      </c>
      <c r="J55" s="299"/>
      <c r="K55" s="300">
        <f>E55*J55</f>
        <v>0</v>
      </c>
      <c r="O55" s="292">
        <v>2</v>
      </c>
      <c r="AA55" s="261">
        <v>12</v>
      </c>
      <c r="AB55" s="261">
        <v>0</v>
      </c>
      <c r="AC55" s="261">
        <v>24</v>
      </c>
      <c r="AZ55" s="261">
        <v>2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12</v>
      </c>
      <c r="CB55" s="292">
        <v>0</v>
      </c>
    </row>
    <row r="56" spans="1:80" x14ac:dyDescent="0.2">
      <c r="A56" s="293">
        <v>39</v>
      </c>
      <c r="B56" s="294" t="s">
        <v>383</v>
      </c>
      <c r="C56" s="295" t="s">
        <v>384</v>
      </c>
      <c r="D56" s="296" t="s">
        <v>116</v>
      </c>
      <c r="E56" s="297">
        <v>46.0306</v>
      </c>
      <c r="F56" s="297">
        <v>0</v>
      </c>
      <c r="G56" s="298">
        <f>E56*F56</f>
        <v>0</v>
      </c>
      <c r="H56" s="299">
        <v>2.14E-3</v>
      </c>
      <c r="I56" s="300">
        <f>E56*H56</f>
        <v>9.8505484000000004E-2</v>
      </c>
      <c r="J56" s="299"/>
      <c r="K56" s="300">
        <f>E56*J56</f>
        <v>0</v>
      </c>
      <c r="O56" s="292">
        <v>2</v>
      </c>
      <c r="AA56" s="261">
        <v>12</v>
      </c>
      <c r="AB56" s="261">
        <v>0</v>
      </c>
      <c r="AC56" s="261">
        <v>25</v>
      </c>
      <c r="AZ56" s="261">
        <v>2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12</v>
      </c>
      <c r="CB56" s="292">
        <v>0</v>
      </c>
    </row>
    <row r="57" spans="1:80" x14ac:dyDescent="0.2">
      <c r="A57" s="293">
        <v>40</v>
      </c>
      <c r="B57" s="294" t="s">
        <v>385</v>
      </c>
      <c r="C57" s="295" t="s">
        <v>386</v>
      </c>
      <c r="D57" s="296" t="s">
        <v>136</v>
      </c>
      <c r="E57" s="297">
        <v>175.16399999999999</v>
      </c>
      <c r="F57" s="297">
        <v>0</v>
      </c>
      <c r="G57" s="298">
        <f>E57*F57</f>
        <v>0</v>
      </c>
      <c r="H57" s="299">
        <v>5.9999999999999995E-4</v>
      </c>
      <c r="I57" s="300">
        <f>E57*H57</f>
        <v>0.10509839999999998</v>
      </c>
      <c r="J57" s="299"/>
      <c r="K57" s="300">
        <f>E57*J57</f>
        <v>0</v>
      </c>
      <c r="O57" s="292">
        <v>2</v>
      </c>
      <c r="AA57" s="261">
        <v>12</v>
      </c>
      <c r="AB57" s="261">
        <v>0</v>
      </c>
      <c r="AC57" s="261">
        <v>26</v>
      </c>
      <c r="AZ57" s="261">
        <v>2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12</v>
      </c>
      <c r="CB57" s="292">
        <v>0</v>
      </c>
    </row>
    <row r="58" spans="1:80" x14ac:dyDescent="0.2">
      <c r="A58" s="293">
        <v>41</v>
      </c>
      <c r="B58" s="294" t="s">
        <v>387</v>
      </c>
      <c r="C58" s="295" t="s">
        <v>388</v>
      </c>
      <c r="D58" s="296" t="s">
        <v>116</v>
      </c>
      <c r="E58" s="297">
        <v>42.636000000000003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/>
      <c r="K58" s="300">
        <f>E58*J58</f>
        <v>0</v>
      </c>
      <c r="O58" s="292">
        <v>2</v>
      </c>
      <c r="AA58" s="261">
        <v>12</v>
      </c>
      <c r="AB58" s="261">
        <v>1</v>
      </c>
      <c r="AC58" s="261">
        <v>159</v>
      </c>
      <c r="AZ58" s="261">
        <v>2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12</v>
      </c>
      <c r="CB58" s="292">
        <v>1</v>
      </c>
    </row>
    <row r="59" spans="1:80" x14ac:dyDescent="0.2">
      <c r="A59" s="293">
        <v>42</v>
      </c>
      <c r="B59" s="294" t="s">
        <v>389</v>
      </c>
      <c r="C59" s="295" t="s">
        <v>390</v>
      </c>
      <c r="D59" s="296" t="s">
        <v>116</v>
      </c>
      <c r="E59" s="297">
        <v>85.975999999999999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/>
      <c r="K59" s="300">
        <f>E59*J59</f>
        <v>0</v>
      </c>
      <c r="O59" s="292">
        <v>2</v>
      </c>
      <c r="AA59" s="261">
        <v>12</v>
      </c>
      <c r="AB59" s="261">
        <v>1</v>
      </c>
      <c r="AC59" s="261">
        <v>63</v>
      </c>
      <c r="AZ59" s="261">
        <v>2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12</v>
      </c>
      <c r="CB59" s="292">
        <v>1</v>
      </c>
    </row>
    <row r="60" spans="1:80" x14ac:dyDescent="0.2">
      <c r="A60" s="293">
        <v>43</v>
      </c>
      <c r="B60" s="294" t="s">
        <v>391</v>
      </c>
      <c r="C60" s="295" t="s">
        <v>392</v>
      </c>
      <c r="D60" s="296" t="s">
        <v>116</v>
      </c>
      <c r="E60" s="297">
        <v>982.71799999999996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12</v>
      </c>
      <c r="AB60" s="261">
        <v>1</v>
      </c>
      <c r="AC60" s="261">
        <v>130</v>
      </c>
      <c r="AZ60" s="261">
        <v>2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12</v>
      </c>
      <c r="CB60" s="292">
        <v>1</v>
      </c>
    </row>
    <row r="61" spans="1:80" x14ac:dyDescent="0.2">
      <c r="A61" s="293">
        <v>44</v>
      </c>
      <c r="B61" s="294" t="s">
        <v>393</v>
      </c>
      <c r="C61" s="295" t="s">
        <v>394</v>
      </c>
      <c r="D61" s="296" t="s">
        <v>12</v>
      </c>
      <c r="E61" s="297"/>
      <c r="F61" s="297">
        <v>0</v>
      </c>
      <c r="G61" s="298">
        <f>E61*F61</f>
        <v>0</v>
      </c>
      <c r="H61" s="299">
        <v>0</v>
      </c>
      <c r="I61" s="300">
        <f>E61*H61</f>
        <v>0</v>
      </c>
      <c r="J61" s="299"/>
      <c r="K61" s="300">
        <f>E61*J61</f>
        <v>0</v>
      </c>
      <c r="O61" s="292">
        <v>2</v>
      </c>
      <c r="AA61" s="261">
        <v>7</v>
      </c>
      <c r="AB61" s="261">
        <v>1002</v>
      </c>
      <c r="AC61" s="261">
        <v>5</v>
      </c>
      <c r="AZ61" s="261">
        <v>2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7</v>
      </c>
      <c r="CB61" s="292">
        <v>1002</v>
      </c>
    </row>
    <row r="62" spans="1:80" x14ac:dyDescent="0.2">
      <c r="A62" s="293">
        <v>45</v>
      </c>
      <c r="B62" s="294" t="s">
        <v>224</v>
      </c>
      <c r="C62" s="295" t="s">
        <v>225</v>
      </c>
      <c r="D62" s="296" t="s">
        <v>226</v>
      </c>
      <c r="E62" s="297">
        <v>0.94008199999999997</v>
      </c>
      <c r="F62" s="297">
        <v>0</v>
      </c>
      <c r="G62" s="298">
        <f>E62*F62</f>
        <v>0</v>
      </c>
      <c r="H62" s="299">
        <v>0</v>
      </c>
      <c r="I62" s="300">
        <f>E62*H62</f>
        <v>0</v>
      </c>
      <c r="J62" s="299"/>
      <c r="K62" s="300">
        <f>E62*J62</f>
        <v>0</v>
      </c>
      <c r="O62" s="292">
        <v>2</v>
      </c>
      <c r="AA62" s="261">
        <v>8</v>
      </c>
      <c r="AB62" s="261">
        <v>0</v>
      </c>
      <c r="AC62" s="261">
        <v>3</v>
      </c>
      <c r="AZ62" s="261">
        <v>2</v>
      </c>
      <c r="BA62" s="261">
        <f>IF(AZ62=1,G62,0)</f>
        <v>0</v>
      </c>
      <c r="BB62" s="261">
        <f>IF(AZ62=2,G62,0)</f>
        <v>0</v>
      </c>
      <c r="BC62" s="261">
        <f>IF(AZ62=3,G62,0)</f>
        <v>0</v>
      </c>
      <c r="BD62" s="261">
        <f>IF(AZ62=4,G62,0)</f>
        <v>0</v>
      </c>
      <c r="BE62" s="261">
        <f>IF(AZ62=5,G62,0)</f>
        <v>0</v>
      </c>
      <c r="CA62" s="292">
        <v>8</v>
      </c>
      <c r="CB62" s="292">
        <v>0</v>
      </c>
    </row>
    <row r="63" spans="1:80" x14ac:dyDescent="0.2">
      <c r="A63" s="293">
        <v>46</v>
      </c>
      <c r="B63" s="294" t="s">
        <v>227</v>
      </c>
      <c r="C63" s="295" t="s">
        <v>228</v>
      </c>
      <c r="D63" s="296" t="s">
        <v>226</v>
      </c>
      <c r="E63" s="297">
        <v>0.94008199999999997</v>
      </c>
      <c r="F63" s="297">
        <v>0</v>
      </c>
      <c r="G63" s="298">
        <f>E63*F63</f>
        <v>0</v>
      </c>
      <c r="H63" s="299">
        <v>0</v>
      </c>
      <c r="I63" s="300">
        <f>E63*H63</f>
        <v>0</v>
      </c>
      <c r="J63" s="299"/>
      <c r="K63" s="300">
        <f>E63*J63</f>
        <v>0</v>
      </c>
      <c r="O63" s="292">
        <v>2</v>
      </c>
      <c r="AA63" s="261">
        <v>8</v>
      </c>
      <c r="AB63" s="261">
        <v>1</v>
      </c>
      <c r="AC63" s="261">
        <v>3</v>
      </c>
      <c r="AZ63" s="261">
        <v>2</v>
      </c>
      <c r="BA63" s="261">
        <f>IF(AZ63=1,G63,0)</f>
        <v>0</v>
      </c>
      <c r="BB63" s="261">
        <f>IF(AZ63=2,G63,0)</f>
        <v>0</v>
      </c>
      <c r="BC63" s="261">
        <f>IF(AZ63=3,G63,0)</f>
        <v>0</v>
      </c>
      <c r="BD63" s="261">
        <f>IF(AZ63=4,G63,0)</f>
        <v>0</v>
      </c>
      <c r="BE63" s="261">
        <f>IF(AZ63=5,G63,0)</f>
        <v>0</v>
      </c>
      <c r="CA63" s="292">
        <v>8</v>
      </c>
      <c r="CB63" s="292">
        <v>1</v>
      </c>
    </row>
    <row r="64" spans="1:80" x14ac:dyDescent="0.2">
      <c r="A64" s="293">
        <v>47</v>
      </c>
      <c r="B64" s="294" t="s">
        <v>229</v>
      </c>
      <c r="C64" s="295" t="s">
        <v>230</v>
      </c>
      <c r="D64" s="296" t="s">
        <v>226</v>
      </c>
      <c r="E64" s="297">
        <v>9.4008199999999995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/>
      <c r="K64" s="300">
        <f>E64*J64</f>
        <v>0</v>
      </c>
      <c r="O64" s="292">
        <v>2</v>
      </c>
      <c r="AA64" s="261">
        <v>8</v>
      </c>
      <c r="AB64" s="261">
        <v>1</v>
      </c>
      <c r="AC64" s="261">
        <v>3</v>
      </c>
      <c r="AZ64" s="261">
        <v>2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8</v>
      </c>
      <c r="CB64" s="292">
        <v>1</v>
      </c>
    </row>
    <row r="65" spans="1:80" x14ac:dyDescent="0.2">
      <c r="A65" s="293">
        <v>48</v>
      </c>
      <c r="B65" s="294" t="s">
        <v>231</v>
      </c>
      <c r="C65" s="295" t="s">
        <v>232</v>
      </c>
      <c r="D65" s="296" t="s">
        <v>226</v>
      </c>
      <c r="E65" s="297">
        <v>0.94008199999999997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/>
      <c r="K65" s="300">
        <f>E65*J65</f>
        <v>0</v>
      </c>
      <c r="O65" s="292">
        <v>2</v>
      </c>
      <c r="AA65" s="261">
        <v>8</v>
      </c>
      <c r="AB65" s="261">
        <v>1</v>
      </c>
      <c r="AC65" s="261">
        <v>3</v>
      </c>
      <c r="AZ65" s="261">
        <v>2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8</v>
      </c>
      <c r="CB65" s="292">
        <v>1</v>
      </c>
    </row>
    <row r="66" spans="1:80" x14ac:dyDescent="0.2">
      <c r="A66" s="293">
        <v>49</v>
      </c>
      <c r="B66" s="294" t="s">
        <v>233</v>
      </c>
      <c r="C66" s="295" t="s">
        <v>234</v>
      </c>
      <c r="D66" s="296" t="s">
        <v>226</v>
      </c>
      <c r="E66" s="297">
        <v>2.820246</v>
      </c>
      <c r="F66" s="297">
        <v>0</v>
      </c>
      <c r="G66" s="298">
        <f>E66*F66</f>
        <v>0</v>
      </c>
      <c r="H66" s="299">
        <v>0</v>
      </c>
      <c r="I66" s="300">
        <f>E66*H66</f>
        <v>0</v>
      </c>
      <c r="J66" s="299"/>
      <c r="K66" s="300">
        <f>E66*J66</f>
        <v>0</v>
      </c>
      <c r="O66" s="292">
        <v>2</v>
      </c>
      <c r="AA66" s="261">
        <v>8</v>
      </c>
      <c r="AB66" s="261">
        <v>1</v>
      </c>
      <c r="AC66" s="261">
        <v>3</v>
      </c>
      <c r="AZ66" s="261">
        <v>2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8</v>
      </c>
      <c r="CB66" s="292">
        <v>1</v>
      </c>
    </row>
    <row r="67" spans="1:80" x14ac:dyDescent="0.2">
      <c r="A67" s="293">
        <v>50</v>
      </c>
      <c r="B67" s="294" t="s">
        <v>557</v>
      </c>
      <c r="C67" s="295" t="s">
        <v>558</v>
      </c>
      <c r="D67" s="296" t="s">
        <v>226</v>
      </c>
      <c r="E67" s="297">
        <v>0.94008199999999997</v>
      </c>
      <c r="F67" s="297">
        <v>0</v>
      </c>
      <c r="G67" s="298">
        <f>E67*F67</f>
        <v>0</v>
      </c>
      <c r="H67" s="299">
        <v>0</v>
      </c>
      <c r="I67" s="300">
        <f>E67*H67</f>
        <v>0</v>
      </c>
      <c r="J67" s="299"/>
      <c r="K67" s="300">
        <f>E67*J67</f>
        <v>0</v>
      </c>
      <c r="O67" s="292">
        <v>2</v>
      </c>
      <c r="AA67" s="261">
        <v>8</v>
      </c>
      <c r="AB67" s="261">
        <v>1</v>
      </c>
      <c r="AC67" s="261">
        <v>3</v>
      </c>
      <c r="AZ67" s="261">
        <v>2</v>
      </c>
      <c r="BA67" s="261">
        <f>IF(AZ67=1,G67,0)</f>
        <v>0</v>
      </c>
      <c r="BB67" s="261">
        <f>IF(AZ67=2,G67,0)</f>
        <v>0</v>
      </c>
      <c r="BC67" s="261">
        <f>IF(AZ67=3,G67,0)</f>
        <v>0</v>
      </c>
      <c r="BD67" s="261">
        <f>IF(AZ67=4,G67,0)</f>
        <v>0</v>
      </c>
      <c r="BE67" s="261">
        <f>IF(AZ67=5,G67,0)</f>
        <v>0</v>
      </c>
      <c r="CA67" s="292">
        <v>8</v>
      </c>
      <c r="CB67" s="292">
        <v>1</v>
      </c>
    </row>
    <row r="68" spans="1:80" x14ac:dyDescent="0.2">
      <c r="A68" s="302"/>
      <c r="B68" s="303" t="s">
        <v>101</v>
      </c>
      <c r="C68" s="304" t="s">
        <v>372</v>
      </c>
      <c r="D68" s="305"/>
      <c r="E68" s="306"/>
      <c r="F68" s="307"/>
      <c r="G68" s="308">
        <f>SUM(G49:G67)</f>
        <v>0</v>
      </c>
      <c r="H68" s="309"/>
      <c r="I68" s="310">
        <f>SUM(I49:I67)</f>
        <v>9.3818064539999995</v>
      </c>
      <c r="J68" s="309"/>
      <c r="K68" s="310">
        <f>SUM(K49:K67)</f>
        <v>-0.94008200000000008</v>
      </c>
      <c r="O68" s="292">
        <v>4</v>
      </c>
      <c r="BA68" s="311">
        <f>SUM(BA49:BA67)</f>
        <v>0</v>
      </c>
      <c r="BB68" s="311">
        <f>SUM(BB49:BB67)</f>
        <v>0</v>
      </c>
      <c r="BC68" s="311">
        <f>SUM(BC49:BC67)</f>
        <v>0</v>
      </c>
      <c r="BD68" s="311">
        <f>SUM(BD49:BD67)</f>
        <v>0</v>
      </c>
      <c r="BE68" s="311">
        <f>SUM(BE49:BE67)</f>
        <v>0</v>
      </c>
    </row>
    <row r="69" spans="1:80" x14ac:dyDescent="0.2">
      <c r="A69" s="282" t="s">
        <v>97</v>
      </c>
      <c r="B69" s="283" t="s">
        <v>395</v>
      </c>
      <c r="C69" s="284" t="s">
        <v>396</v>
      </c>
      <c r="D69" s="285"/>
      <c r="E69" s="286"/>
      <c r="F69" s="286"/>
      <c r="G69" s="287"/>
      <c r="H69" s="288"/>
      <c r="I69" s="289"/>
      <c r="J69" s="290"/>
      <c r="K69" s="291"/>
      <c r="O69" s="292">
        <v>1</v>
      </c>
    </row>
    <row r="70" spans="1:80" x14ac:dyDescent="0.2">
      <c r="A70" s="293">
        <v>51</v>
      </c>
      <c r="B70" s="294" t="s">
        <v>400</v>
      </c>
      <c r="C70" s="295" t="s">
        <v>401</v>
      </c>
      <c r="D70" s="296" t="s">
        <v>212</v>
      </c>
      <c r="E70" s="297">
        <v>3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>
        <v>-2.0109999999999999E-2</v>
      </c>
      <c r="K70" s="300">
        <f>E70*J70</f>
        <v>-6.0329999999999995E-2</v>
      </c>
      <c r="O70" s="292">
        <v>2</v>
      </c>
      <c r="AA70" s="261">
        <v>1</v>
      </c>
      <c r="AB70" s="261">
        <v>7</v>
      </c>
      <c r="AC70" s="261">
        <v>7</v>
      </c>
      <c r="AZ70" s="261">
        <v>2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1</v>
      </c>
      <c r="CB70" s="292">
        <v>7</v>
      </c>
    </row>
    <row r="71" spans="1:80" x14ac:dyDescent="0.2">
      <c r="A71" s="293">
        <v>52</v>
      </c>
      <c r="B71" s="294" t="s">
        <v>402</v>
      </c>
      <c r="C71" s="295" t="s">
        <v>403</v>
      </c>
      <c r="D71" s="296" t="s">
        <v>212</v>
      </c>
      <c r="E71" s="297">
        <v>3</v>
      </c>
      <c r="F71" s="297">
        <v>0</v>
      </c>
      <c r="G71" s="298">
        <f>E71*F71</f>
        <v>0</v>
      </c>
      <c r="H71" s="299">
        <v>1.4E-3</v>
      </c>
      <c r="I71" s="300">
        <f>E71*H71</f>
        <v>4.1999999999999997E-3</v>
      </c>
      <c r="J71" s="299">
        <v>0</v>
      </c>
      <c r="K71" s="300">
        <f>E71*J71</f>
        <v>0</v>
      </c>
      <c r="O71" s="292">
        <v>2</v>
      </c>
      <c r="AA71" s="261">
        <v>1</v>
      </c>
      <c r="AB71" s="261">
        <v>7</v>
      </c>
      <c r="AC71" s="261">
        <v>7</v>
      </c>
      <c r="AZ71" s="261">
        <v>2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1</v>
      </c>
      <c r="CB71" s="292">
        <v>7</v>
      </c>
    </row>
    <row r="72" spans="1:80" x14ac:dyDescent="0.2">
      <c r="A72" s="293">
        <v>53</v>
      </c>
      <c r="B72" s="294" t="s">
        <v>404</v>
      </c>
      <c r="C72" s="295" t="s">
        <v>405</v>
      </c>
      <c r="D72" s="296" t="s">
        <v>100</v>
      </c>
      <c r="E72" s="297">
        <v>3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/>
      <c r="K72" s="300">
        <f>E72*J72</f>
        <v>0</v>
      </c>
      <c r="O72" s="292">
        <v>2</v>
      </c>
      <c r="AA72" s="261">
        <v>12</v>
      </c>
      <c r="AB72" s="261">
        <v>0</v>
      </c>
      <c r="AC72" s="261">
        <v>28</v>
      </c>
      <c r="AZ72" s="261">
        <v>2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12</v>
      </c>
      <c r="CB72" s="292">
        <v>0</v>
      </c>
    </row>
    <row r="73" spans="1:80" x14ac:dyDescent="0.2">
      <c r="A73" s="293">
        <v>54</v>
      </c>
      <c r="B73" s="294" t="s">
        <v>406</v>
      </c>
      <c r="C73" s="295" t="s">
        <v>407</v>
      </c>
      <c r="D73" s="296" t="s">
        <v>12</v>
      </c>
      <c r="E73" s="297"/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/>
      <c r="K73" s="300">
        <f>E73*J73</f>
        <v>0</v>
      </c>
      <c r="O73" s="292">
        <v>2</v>
      </c>
      <c r="AA73" s="261">
        <v>7</v>
      </c>
      <c r="AB73" s="261">
        <v>1002</v>
      </c>
      <c r="AC73" s="261">
        <v>5</v>
      </c>
      <c r="AZ73" s="261">
        <v>2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7</v>
      </c>
      <c r="CB73" s="292">
        <v>1002</v>
      </c>
    </row>
    <row r="74" spans="1:80" x14ac:dyDescent="0.2">
      <c r="A74" s="293">
        <v>55</v>
      </c>
      <c r="B74" s="294" t="s">
        <v>224</v>
      </c>
      <c r="C74" s="295" t="s">
        <v>225</v>
      </c>
      <c r="D74" s="296" t="s">
        <v>226</v>
      </c>
      <c r="E74" s="297">
        <v>6.0330000000000002E-2</v>
      </c>
      <c r="F74" s="297">
        <v>0</v>
      </c>
      <c r="G74" s="298">
        <f>E74*F74</f>
        <v>0</v>
      </c>
      <c r="H74" s="299">
        <v>0</v>
      </c>
      <c r="I74" s="300">
        <f>E74*H74</f>
        <v>0</v>
      </c>
      <c r="J74" s="299"/>
      <c r="K74" s="300">
        <f>E74*J74</f>
        <v>0</v>
      </c>
      <c r="O74" s="292">
        <v>2</v>
      </c>
      <c r="AA74" s="261">
        <v>8</v>
      </c>
      <c r="AB74" s="261">
        <v>0</v>
      </c>
      <c r="AC74" s="261">
        <v>3</v>
      </c>
      <c r="AZ74" s="261">
        <v>2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8</v>
      </c>
      <c r="CB74" s="292">
        <v>0</v>
      </c>
    </row>
    <row r="75" spans="1:80" x14ac:dyDescent="0.2">
      <c r="A75" s="293">
        <v>56</v>
      </c>
      <c r="B75" s="294" t="s">
        <v>227</v>
      </c>
      <c r="C75" s="295" t="s">
        <v>228</v>
      </c>
      <c r="D75" s="296" t="s">
        <v>226</v>
      </c>
      <c r="E75" s="297">
        <v>6.0330000000000002E-2</v>
      </c>
      <c r="F75" s="297">
        <v>0</v>
      </c>
      <c r="G75" s="298">
        <f>E75*F75</f>
        <v>0</v>
      </c>
      <c r="H75" s="299">
        <v>0</v>
      </c>
      <c r="I75" s="300">
        <f>E75*H75</f>
        <v>0</v>
      </c>
      <c r="J75" s="299"/>
      <c r="K75" s="300">
        <f>E75*J75</f>
        <v>0</v>
      </c>
      <c r="O75" s="292">
        <v>2</v>
      </c>
      <c r="AA75" s="261">
        <v>8</v>
      </c>
      <c r="AB75" s="261">
        <v>1</v>
      </c>
      <c r="AC75" s="261">
        <v>3</v>
      </c>
      <c r="AZ75" s="261">
        <v>2</v>
      </c>
      <c r="BA75" s="261">
        <f>IF(AZ75=1,G75,0)</f>
        <v>0</v>
      </c>
      <c r="BB75" s="261">
        <f>IF(AZ75=2,G75,0)</f>
        <v>0</v>
      </c>
      <c r="BC75" s="261">
        <f>IF(AZ75=3,G75,0)</f>
        <v>0</v>
      </c>
      <c r="BD75" s="261">
        <f>IF(AZ75=4,G75,0)</f>
        <v>0</v>
      </c>
      <c r="BE75" s="261">
        <f>IF(AZ75=5,G75,0)</f>
        <v>0</v>
      </c>
      <c r="CA75" s="292">
        <v>8</v>
      </c>
      <c r="CB75" s="292">
        <v>1</v>
      </c>
    </row>
    <row r="76" spans="1:80" x14ac:dyDescent="0.2">
      <c r="A76" s="293">
        <v>57</v>
      </c>
      <c r="B76" s="294" t="s">
        <v>229</v>
      </c>
      <c r="C76" s="295" t="s">
        <v>230</v>
      </c>
      <c r="D76" s="296" t="s">
        <v>226</v>
      </c>
      <c r="E76" s="297">
        <v>0.60329999999999995</v>
      </c>
      <c r="F76" s="297">
        <v>0</v>
      </c>
      <c r="G76" s="298">
        <f>E76*F76</f>
        <v>0</v>
      </c>
      <c r="H76" s="299">
        <v>0</v>
      </c>
      <c r="I76" s="300">
        <f>E76*H76</f>
        <v>0</v>
      </c>
      <c r="J76" s="299"/>
      <c r="K76" s="300">
        <f>E76*J76</f>
        <v>0</v>
      </c>
      <c r="O76" s="292">
        <v>2</v>
      </c>
      <c r="AA76" s="261">
        <v>8</v>
      </c>
      <c r="AB76" s="261">
        <v>1</v>
      </c>
      <c r="AC76" s="261">
        <v>3</v>
      </c>
      <c r="AZ76" s="261">
        <v>2</v>
      </c>
      <c r="BA76" s="261">
        <f>IF(AZ76=1,G76,0)</f>
        <v>0</v>
      </c>
      <c r="BB76" s="261">
        <f>IF(AZ76=2,G76,0)</f>
        <v>0</v>
      </c>
      <c r="BC76" s="261">
        <f>IF(AZ76=3,G76,0)</f>
        <v>0</v>
      </c>
      <c r="BD76" s="261">
        <f>IF(AZ76=4,G76,0)</f>
        <v>0</v>
      </c>
      <c r="BE76" s="261">
        <f>IF(AZ76=5,G76,0)</f>
        <v>0</v>
      </c>
      <c r="CA76" s="292">
        <v>8</v>
      </c>
      <c r="CB76" s="292">
        <v>1</v>
      </c>
    </row>
    <row r="77" spans="1:80" x14ac:dyDescent="0.2">
      <c r="A77" s="293">
        <v>58</v>
      </c>
      <c r="B77" s="294" t="s">
        <v>231</v>
      </c>
      <c r="C77" s="295" t="s">
        <v>232</v>
      </c>
      <c r="D77" s="296" t="s">
        <v>226</v>
      </c>
      <c r="E77" s="297">
        <v>6.0330000000000002E-2</v>
      </c>
      <c r="F77" s="297">
        <v>0</v>
      </c>
      <c r="G77" s="298">
        <f>E77*F77</f>
        <v>0</v>
      </c>
      <c r="H77" s="299">
        <v>0</v>
      </c>
      <c r="I77" s="300">
        <f>E77*H77</f>
        <v>0</v>
      </c>
      <c r="J77" s="299"/>
      <c r="K77" s="300">
        <f>E77*J77</f>
        <v>0</v>
      </c>
      <c r="O77" s="292">
        <v>2</v>
      </c>
      <c r="AA77" s="261">
        <v>8</v>
      </c>
      <c r="AB77" s="261">
        <v>1</v>
      </c>
      <c r="AC77" s="261">
        <v>3</v>
      </c>
      <c r="AZ77" s="261">
        <v>2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8</v>
      </c>
      <c r="CB77" s="292">
        <v>1</v>
      </c>
    </row>
    <row r="78" spans="1:80" x14ac:dyDescent="0.2">
      <c r="A78" s="293">
        <v>59</v>
      </c>
      <c r="B78" s="294" t="s">
        <v>233</v>
      </c>
      <c r="C78" s="295" t="s">
        <v>234</v>
      </c>
      <c r="D78" s="296" t="s">
        <v>226</v>
      </c>
      <c r="E78" s="297">
        <v>0.18099000000000001</v>
      </c>
      <c r="F78" s="297">
        <v>0</v>
      </c>
      <c r="G78" s="298">
        <f>E78*F78</f>
        <v>0</v>
      </c>
      <c r="H78" s="299">
        <v>0</v>
      </c>
      <c r="I78" s="300">
        <f>E78*H78</f>
        <v>0</v>
      </c>
      <c r="J78" s="299"/>
      <c r="K78" s="300">
        <f>E78*J78</f>
        <v>0</v>
      </c>
      <c r="O78" s="292">
        <v>2</v>
      </c>
      <c r="AA78" s="261">
        <v>8</v>
      </c>
      <c r="AB78" s="261">
        <v>1</v>
      </c>
      <c r="AC78" s="261">
        <v>3</v>
      </c>
      <c r="AZ78" s="261">
        <v>2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8</v>
      </c>
      <c r="CB78" s="292">
        <v>1</v>
      </c>
    </row>
    <row r="79" spans="1:80" x14ac:dyDescent="0.2">
      <c r="A79" s="293">
        <v>60</v>
      </c>
      <c r="B79" s="294" t="s">
        <v>235</v>
      </c>
      <c r="C79" s="295" t="s">
        <v>236</v>
      </c>
      <c r="D79" s="296" t="s">
        <v>226</v>
      </c>
      <c r="E79" s="297">
        <v>6.0330000000000002E-2</v>
      </c>
      <c r="F79" s="297">
        <v>0</v>
      </c>
      <c r="G79" s="298">
        <f>E79*F79</f>
        <v>0</v>
      </c>
      <c r="H79" s="299">
        <v>0</v>
      </c>
      <c r="I79" s="300">
        <f>E79*H79</f>
        <v>0</v>
      </c>
      <c r="J79" s="299"/>
      <c r="K79" s="300">
        <f>E79*J79</f>
        <v>0</v>
      </c>
      <c r="O79" s="292">
        <v>2</v>
      </c>
      <c r="AA79" s="261">
        <v>8</v>
      </c>
      <c r="AB79" s="261">
        <v>0</v>
      </c>
      <c r="AC79" s="261">
        <v>3</v>
      </c>
      <c r="AZ79" s="261">
        <v>2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8</v>
      </c>
      <c r="CB79" s="292">
        <v>0</v>
      </c>
    </row>
    <row r="80" spans="1:80" x14ac:dyDescent="0.2">
      <c r="A80" s="302"/>
      <c r="B80" s="303" t="s">
        <v>101</v>
      </c>
      <c r="C80" s="304" t="s">
        <v>397</v>
      </c>
      <c r="D80" s="305"/>
      <c r="E80" s="306"/>
      <c r="F80" s="307"/>
      <c r="G80" s="308">
        <f>SUM(G69:G79)</f>
        <v>0</v>
      </c>
      <c r="H80" s="309"/>
      <c r="I80" s="310">
        <f>SUM(I69:I79)</f>
        <v>4.1999999999999997E-3</v>
      </c>
      <c r="J80" s="309"/>
      <c r="K80" s="310">
        <f>SUM(K69:K79)</f>
        <v>-6.0329999999999995E-2</v>
      </c>
      <c r="O80" s="292">
        <v>4</v>
      </c>
      <c r="BA80" s="311">
        <f>SUM(BA69:BA79)</f>
        <v>0</v>
      </c>
      <c r="BB80" s="311">
        <f>SUM(BB69:BB79)</f>
        <v>0</v>
      </c>
      <c r="BC80" s="311">
        <f>SUM(BC69:BC79)</f>
        <v>0</v>
      </c>
      <c r="BD80" s="311">
        <f>SUM(BD69:BD79)</f>
        <v>0</v>
      </c>
      <c r="BE80" s="311">
        <f>SUM(BE69:BE79)</f>
        <v>0</v>
      </c>
    </row>
    <row r="81" spans="1:80" x14ac:dyDescent="0.2">
      <c r="A81" s="282" t="s">
        <v>97</v>
      </c>
      <c r="B81" s="283" t="s">
        <v>408</v>
      </c>
      <c r="C81" s="284" t="s">
        <v>409</v>
      </c>
      <c r="D81" s="285"/>
      <c r="E81" s="286"/>
      <c r="F81" s="286"/>
      <c r="G81" s="287"/>
      <c r="H81" s="288"/>
      <c r="I81" s="289"/>
      <c r="J81" s="290"/>
      <c r="K81" s="291"/>
      <c r="O81" s="292">
        <v>1</v>
      </c>
    </row>
    <row r="82" spans="1:80" x14ac:dyDescent="0.2">
      <c r="A82" s="293">
        <v>61</v>
      </c>
      <c r="B82" s="294" t="s">
        <v>411</v>
      </c>
      <c r="C82" s="295" t="s">
        <v>412</v>
      </c>
      <c r="D82" s="296" t="s">
        <v>136</v>
      </c>
      <c r="E82" s="297">
        <v>1620.6</v>
      </c>
      <c r="F82" s="297">
        <v>0</v>
      </c>
      <c r="G82" s="298">
        <f>E82*F82</f>
        <v>0</v>
      </c>
      <c r="H82" s="299">
        <v>0</v>
      </c>
      <c r="I82" s="300">
        <f>E82*H82</f>
        <v>0</v>
      </c>
      <c r="J82" s="299">
        <v>-1.4E-2</v>
      </c>
      <c r="K82" s="300">
        <f>E82*J82</f>
        <v>-22.688399999999998</v>
      </c>
      <c r="O82" s="292">
        <v>2</v>
      </c>
      <c r="AA82" s="261">
        <v>1</v>
      </c>
      <c r="AB82" s="261">
        <v>7</v>
      </c>
      <c r="AC82" s="261">
        <v>7</v>
      </c>
      <c r="AZ82" s="261">
        <v>2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1</v>
      </c>
      <c r="CB82" s="292">
        <v>7</v>
      </c>
    </row>
    <row r="83" spans="1:80" x14ac:dyDescent="0.2">
      <c r="A83" s="293">
        <v>62</v>
      </c>
      <c r="B83" s="294" t="s">
        <v>413</v>
      </c>
      <c r="C83" s="295" t="s">
        <v>414</v>
      </c>
      <c r="D83" s="296" t="s">
        <v>116</v>
      </c>
      <c r="E83" s="297">
        <v>854.62</v>
      </c>
      <c r="F83" s="297">
        <v>0</v>
      </c>
      <c r="G83" s="298">
        <f>E83*F83</f>
        <v>0</v>
      </c>
      <c r="H83" s="299">
        <v>0</v>
      </c>
      <c r="I83" s="300">
        <f>E83*H83</f>
        <v>0</v>
      </c>
      <c r="J83" s="299">
        <v>-1.4999999999999999E-2</v>
      </c>
      <c r="K83" s="300">
        <f>E83*J83</f>
        <v>-12.8193</v>
      </c>
      <c r="O83" s="292">
        <v>2</v>
      </c>
      <c r="AA83" s="261">
        <v>1</v>
      </c>
      <c r="AB83" s="261">
        <v>7</v>
      </c>
      <c r="AC83" s="261">
        <v>7</v>
      </c>
      <c r="AZ83" s="261">
        <v>2</v>
      </c>
      <c r="BA83" s="261">
        <f>IF(AZ83=1,G83,0)</f>
        <v>0</v>
      </c>
      <c r="BB83" s="261">
        <f>IF(AZ83=2,G83,0)</f>
        <v>0</v>
      </c>
      <c r="BC83" s="261">
        <f>IF(AZ83=3,G83,0)</f>
        <v>0</v>
      </c>
      <c r="BD83" s="261">
        <f>IF(AZ83=4,G83,0)</f>
        <v>0</v>
      </c>
      <c r="BE83" s="261">
        <f>IF(AZ83=5,G83,0)</f>
        <v>0</v>
      </c>
      <c r="CA83" s="292">
        <v>1</v>
      </c>
      <c r="CB83" s="292">
        <v>7</v>
      </c>
    </row>
    <row r="84" spans="1:80" x14ac:dyDescent="0.2">
      <c r="A84" s="293">
        <v>63</v>
      </c>
      <c r="B84" s="294" t="s">
        <v>415</v>
      </c>
      <c r="C84" s="295" t="s">
        <v>416</v>
      </c>
      <c r="D84" s="296" t="s">
        <v>116</v>
      </c>
      <c r="E84" s="297">
        <v>74.910200000000003</v>
      </c>
      <c r="F84" s="297">
        <v>0</v>
      </c>
      <c r="G84" s="298">
        <f>E84*F84</f>
        <v>0</v>
      </c>
      <c r="H84" s="299">
        <v>8.0000000000000007E-5</v>
      </c>
      <c r="I84" s="300">
        <f>E84*H84</f>
        <v>5.9928160000000006E-3</v>
      </c>
      <c r="J84" s="299">
        <v>0</v>
      </c>
      <c r="K84" s="300">
        <f>E84*J84</f>
        <v>0</v>
      </c>
      <c r="O84" s="292">
        <v>2</v>
      </c>
      <c r="AA84" s="261">
        <v>1</v>
      </c>
      <c r="AB84" s="261">
        <v>7</v>
      </c>
      <c r="AC84" s="261">
        <v>7</v>
      </c>
      <c r="AZ84" s="261">
        <v>2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1</v>
      </c>
      <c r="CB84" s="292">
        <v>7</v>
      </c>
    </row>
    <row r="85" spans="1:80" x14ac:dyDescent="0.2">
      <c r="A85" s="293">
        <v>64</v>
      </c>
      <c r="B85" s="294" t="s">
        <v>417</v>
      </c>
      <c r="C85" s="295" t="s">
        <v>418</v>
      </c>
      <c r="D85" s="296" t="s">
        <v>116</v>
      </c>
      <c r="E85" s="297">
        <v>82.401200000000003</v>
      </c>
      <c r="F85" s="297">
        <v>0</v>
      </c>
      <c r="G85" s="298">
        <f>E85*F85</f>
        <v>0</v>
      </c>
      <c r="H85" s="299">
        <v>1.2999999999999999E-2</v>
      </c>
      <c r="I85" s="300">
        <f>E85*H85</f>
        <v>1.0712155999999999</v>
      </c>
      <c r="J85" s="299"/>
      <c r="K85" s="300">
        <f>E85*J85</f>
        <v>0</v>
      </c>
      <c r="O85" s="292">
        <v>2</v>
      </c>
      <c r="AA85" s="261">
        <v>3</v>
      </c>
      <c r="AB85" s="261">
        <v>7</v>
      </c>
      <c r="AC85" s="261">
        <v>60725016</v>
      </c>
      <c r="AZ85" s="261">
        <v>2</v>
      </c>
      <c r="BA85" s="261">
        <f>IF(AZ85=1,G85,0)</f>
        <v>0</v>
      </c>
      <c r="BB85" s="261">
        <f>IF(AZ85=2,G85,0)</f>
        <v>0</v>
      </c>
      <c r="BC85" s="261">
        <f>IF(AZ85=3,G85,0)</f>
        <v>0</v>
      </c>
      <c r="BD85" s="261">
        <f>IF(AZ85=4,G85,0)</f>
        <v>0</v>
      </c>
      <c r="BE85" s="261">
        <f>IF(AZ85=5,G85,0)</f>
        <v>0</v>
      </c>
      <c r="CA85" s="292">
        <v>3</v>
      </c>
      <c r="CB85" s="292">
        <v>7</v>
      </c>
    </row>
    <row r="86" spans="1:80" x14ac:dyDescent="0.2">
      <c r="A86" s="293">
        <v>65</v>
      </c>
      <c r="B86" s="294" t="s">
        <v>419</v>
      </c>
      <c r="C86" s="295" t="s">
        <v>420</v>
      </c>
      <c r="D86" s="296" t="s">
        <v>12</v>
      </c>
      <c r="E86" s="297"/>
      <c r="F86" s="297">
        <v>0</v>
      </c>
      <c r="G86" s="298">
        <f>E86*F86</f>
        <v>0</v>
      </c>
      <c r="H86" s="299">
        <v>0</v>
      </c>
      <c r="I86" s="300">
        <f>E86*H86</f>
        <v>0</v>
      </c>
      <c r="J86" s="299"/>
      <c r="K86" s="300">
        <f>E86*J86</f>
        <v>0</v>
      </c>
      <c r="O86" s="292">
        <v>2</v>
      </c>
      <c r="AA86" s="261">
        <v>7</v>
      </c>
      <c r="AB86" s="261">
        <v>1002</v>
      </c>
      <c r="AC86" s="261">
        <v>5</v>
      </c>
      <c r="AZ86" s="261">
        <v>2</v>
      </c>
      <c r="BA86" s="261">
        <f>IF(AZ86=1,G86,0)</f>
        <v>0</v>
      </c>
      <c r="BB86" s="261">
        <f>IF(AZ86=2,G86,0)</f>
        <v>0</v>
      </c>
      <c r="BC86" s="261">
        <f>IF(AZ86=3,G86,0)</f>
        <v>0</v>
      </c>
      <c r="BD86" s="261">
        <f>IF(AZ86=4,G86,0)</f>
        <v>0</v>
      </c>
      <c r="BE86" s="261">
        <f>IF(AZ86=5,G86,0)</f>
        <v>0</v>
      </c>
      <c r="CA86" s="292">
        <v>7</v>
      </c>
      <c r="CB86" s="292">
        <v>1002</v>
      </c>
    </row>
    <row r="87" spans="1:80" x14ac:dyDescent="0.2">
      <c r="A87" s="293">
        <v>66</v>
      </c>
      <c r="B87" s="294" t="s">
        <v>224</v>
      </c>
      <c r="C87" s="295" t="s">
        <v>225</v>
      </c>
      <c r="D87" s="296" t="s">
        <v>226</v>
      </c>
      <c r="E87" s="297">
        <v>35.5077</v>
      </c>
      <c r="F87" s="297">
        <v>0</v>
      </c>
      <c r="G87" s="298">
        <f>E87*F87</f>
        <v>0</v>
      </c>
      <c r="H87" s="299">
        <v>0</v>
      </c>
      <c r="I87" s="300">
        <f>E87*H87</f>
        <v>0</v>
      </c>
      <c r="J87" s="299"/>
      <c r="K87" s="300">
        <f>E87*J87</f>
        <v>0</v>
      </c>
      <c r="O87" s="292">
        <v>2</v>
      </c>
      <c r="AA87" s="261">
        <v>8</v>
      </c>
      <c r="AB87" s="261">
        <v>0</v>
      </c>
      <c r="AC87" s="261">
        <v>3</v>
      </c>
      <c r="AZ87" s="261">
        <v>2</v>
      </c>
      <c r="BA87" s="261">
        <f>IF(AZ87=1,G87,0)</f>
        <v>0</v>
      </c>
      <c r="BB87" s="261">
        <f>IF(AZ87=2,G87,0)</f>
        <v>0</v>
      </c>
      <c r="BC87" s="261">
        <f>IF(AZ87=3,G87,0)</f>
        <v>0</v>
      </c>
      <c r="BD87" s="261">
        <f>IF(AZ87=4,G87,0)</f>
        <v>0</v>
      </c>
      <c r="BE87" s="261">
        <f>IF(AZ87=5,G87,0)</f>
        <v>0</v>
      </c>
      <c r="CA87" s="292">
        <v>8</v>
      </c>
      <c r="CB87" s="292">
        <v>0</v>
      </c>
    </row>
    <row r="88" spans="1:80" x14ac:dyDescent="0.2">
      <c r="A88" s="293">
        <v>67</v>
      </c>
      <c r="B88" s="294" t="s">
        <v>227</v>
      </c>
      <c r="C88" s="295" t="s">
        <v>228</v>
      </c>
      <c r="D88" s="296" t="s">
        <v>226</v>
      </c>
      <c r="E88" s="297">
        <v>35.5077</v>
      </c>
      <c r="F88" s="297">
        <v>0</v>
      </c>
      <c r="G88" s="298">
        <f>E88*F88</f>
        <v>0</v>
      </c>
      <c r="H88" s="299">
        <v>0</v>
      </c>
      <c r="I88" s="300">
        <f>E88*H88</f>
        <v>0</v>
      </c>
      <c r="J88" s="299"/>
      <c r="K88" s="300">
        <f>E88*J88</f>
        <v>0</v>
      </c>
      <c r="O88" s="292">
        <v>2</v>
      </c>
      <c r="AA88" s="261">
        <v>8</v>
      </c>
      <c r="AB88" s="261">
        <v>1</v>
      </c>
      <c r="AC88" s="261">
        <v>3</v>
      </c>
      <c r="AZ88" s="261">
        <v>2</v>
      </c>
      <c r="BA88" s="261">
        <f>IF(AZ88=1,G88,0)</f>
        <v>0</v>
      </c>
      <c r="BB88" s="261">
        <f>IF(AZ88=2,G88,0)</f>
        <v>0</v>
      </c>
      <c r="BC88" s="261">
        <f>IF(AZ88=3,G88,0)</f>
        <v>0</v>
      </c>
      <c r="BD88" s="261">
        <f>IF(AZ88=4,G88,0)</f>
        <v>0</v>
      </c>
      <c r="BE88" s="261">
        <f>IF(AZ88=5,G88,0)</f>
        <v>0</v>
      </c>
      <c r="CA88" s="292">
        <v>8</v>
      </c>
      <c r="CB88" s="292">
        <v>1</v>
      </c>
    </row>
    <row r="89" spans="1:80" x14ac:dyDescent="0.2">
      <c r="A89" s="293">
        <v>68</v>
      </c>
      <c r="B89" s="294" t="s">
        <v>229</v>
      </c>
      <c r="C89" s="295" t="s">
        <v>230</v>
      </c>
      <c r="D89" s="296" t="s">
        <v>226</v>
      </c>
      <c r="E89" s="297">
        <v>355.077</v>
      </c>
      <c r="F89" s="297">
        <v>0</v>
      </c>
      <c r="G89" s="298">
        <f>E89*F89</f>
        <v>0</v>
      </c>
      <c r="H89" s="299">
        <v>0</v>
      </c>
      <c r="I89" s="300">
        <f>E89*H89</f>
        <v>0</v>
      </c>
      <c r="J89" s="299"/>
      <c r="K89" s="300">
        <f>E89*J89</f>
        <v>0</v>
      </c>
      <c r="O89" s="292">
        <v>2</v>
      </c>
      <c r="AA89" s="261">
        <v>8</v>
      </c>
      <c r="AB89" s="261">
        <v>1</v>
      </c>
      <c r="AC89" s="261">
        <v>3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8</v>
      </c>
      <c r="CB89" s="292">
        <v>1</v>
      </c>
    </row>
    <row r="90" spans="1:80" x14ac:dyDescent="0.2">
      <c r="A90" s="293">
        <v>69</v>
      </c>
      <c r="B90" s="294" t="s">
        <v>231</v>
      </c>
      <c r="C90" s="295" t="s">
        <v>232</v>
      </c>
      <c r="D90" s="296" t="s">
        <v>226</v>
      </c>
      <c r="E90" s="297">
        <v>35.5077</v>
      </c>
      <c r="F90" s="297">
        <v>0</v>
      </c>
      <c r="G90" s="298">
        <f>E90*F90</f>
        <v>0</v>
      </c>
      <c r="H90" s="299">
        <v>0</v>
      </c>
      <c r="I90" s="300">
        <f>E90*H90</f>
        <v>0</v>
      </c>
      <c r="J90" s="299"/>
      <c r="K90" s="300">
        <f>E90*J90</f>
        <v>0</v>
      </c>
      <c r="O90" s="292">
        <v>2</v>
      </c>
      <c r="AA90" s="261">
        <v>8</v>
      </c>
      <c r="AB90" s="261">
        <v>1</v>
      </c>
      <c r="AC90" s="261">
        <v>3</v>
      </c>
      <c r="AZ90" s="261">
        <v>2</v>
      </c>
      <c r="BA90" s="261">
        <f>IF(AZ90=1,G90,0)</f>
        <v>0</v>
      </c>
      <c r="BB90" s="261">
        <f>IF(AZ90=2,G90,0)</f>
        <v>0</v>
      </c>
      <c r="BC90" s="261">
        <f>IF(AZ90=3,G90,0)</f>
        <v>0</v>
      </c>
      <c r="BD90" s="261">
        <f>IF(AZ90=4,G90,0)</f>
        <v>0</v>
      </c>
      <c r="BE90" s="261">
        <f>IF(AZ90=5,G90,0)</f>
        <v>0</v>
      </c>
      <c r="CA90" s="292">
        <v>8</v>
      </c>
      <c r="CB90" s="292">
        <v>1</v>
      </c>
    </row>
    <row r="91" spans="1:80" x14ac:dyDescent="0.2">
      <c r="A91" s="293">
        <v>70</v>
      </c>
      <c r="B91" s="294" t="s">
        <v>233</v>
      </c>
      <c r="C91" s="295" t="s">
        <v>234</v>
      </c>
      <c r="D91" s="296" t="s">
        <v>226</v>
      </c>
      <c r="E91" s="297">
        <v>106.5231</v>
      </c>
      <c r="F91" s="297">
        <v>0</v>
      </c>
      <c r="G91" s="298">
        <f>E91*F91</f>
        <v>0</v>
      </c>
      <c r="H91" s="299">
        <v>0</v>
      </c>
      <c r="I91" s="300">
        <f>E91*H91</f>
        <v>0</v>
      </c>
      <c r="J91" s="299"/>
      <c r="K91" s="300">
        <f>E91*J91</f>
        <v>0</v>
      </c>
      <c r="O91" s="292">
        <v>2</v>
      </c>
      <c r="AA91" s="261">
        <v>8</v>
      </c>
      <c r="AB91" s="261">
        <v>1</v>
      </c>
      <c r="AC91" s="261">
        <v>3</v>
      </c>
      <c r="AZ91" s="261">
        <v>2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8</v>
      </c>
      <c r="CB91" s="292">
        <v>1</v>
      </c>
    </row>
    <row r="92" spans="1:80" x14ac:dyDescent="0.2">
      <c r="A92" s="302"/>
      <c r="B92" s="303" t="s">
        <v>101</v>
      </c>
      <c r="C92" s="304" t="s">
        <v>410</v>
      </c>
      <c r="D92" s="305"/>
      <c r="E92" s="306"/>
      <c r="F92" s="307"/>
      <c r="G92" s="308">
        <f>SUM(G81:G91)</f>
        <v>0</v>
      </c>
      <c r="H92" s="309"/>
      <c r="I92" s="310">
        <f>SUM(I81:I91)</f>
        <v>1.0772084159999999</v>
      </c>
      <c r="J92" s="309"/>
      <c r="K92" s="310">
        <f>SUM(K81:K91)</f>
        <v>-35.5077</v>
      </c>
      <c r="O92" s="292">
        <v>4</v>
      </c>
      <c r="BA92" s="311">
        <f>SUM(BA81:BA91)</f>
        <v>0</v>
      </c>
      <c r="BB92" s="311">
        <f>SUM(BB81:BB91)</f>
        <v>0</v>
      </c>
      <c r="BC92" s="311">
        <f>SUM(BC81:BC91)</f>
        <v>0</v>
      </c>
      <c r="BD92" s="311">
        <f>SUM(BD81:BD91)</f>
        <v>0</v>
      </c>
      <c r="BE92" s="311">
        <f>SUM(BE81:BE91)</f>
        <v>0</v>
      </c>
    </row>
    <row r="93" spans="1:80" x14ac:dyDescent="0.2">
      <c r="A93" s="282" t="s">
        <v>97</v>
      </c>
      <c r="B93" s="283" t="s">
        <v>275</v>
      </c>
      <c r="C93" s="284" t="s">
        <v>276</v>
      </c>
      <c r="D93" s="285"/>
      <c r="E93" s="286"/>
      <c r="F93" s="286"/>
      <c r="G93" s="287"/>
      <c r="H93" s="288"/>
      <c r="I93" s="289"/>
      <c r="J93" s="290"/>
      <c r="K93" s="291"/>
      <c r="O93" s="292">
        <v>1</v>
      </c>
    </row>
    <row r="94" spans="1:80" x14ac:dyDescent="0.2">
      <c r="A94" s="293">
        <v>71</v>
      </c>
      <c r="B94" s="294" t="s">
        <v>421</v>
      </c>
      <c r="C94" s="295" t="s">
        <v>422</v>
      </c>
      <c r="D94" s="296" t="s">
        <v>116</v>
      </c>
      <c r="E94" s="297">
        <v>2.37</v>
      </c>
      <c r="F94" s="297">
        <v>0</v>
      </c>
      <c r="G94" s="298">
        <f>E94*F94</f>
        <v>0</v>
      </c>
      <c r="H94" s="299">
        <v>0</v>
      </c>
      <c r="I94" s="300">
        <f>E94*H94</f>
        <v>0</v>
      </c>
      <c r="J94" s="299">
        <v>-7.3200000000000001E-3</v>
      </c>
      <c r="K94" s="300">
        <f>E94*J94</f>
        <v>-1.73484E-2</v>
      </c>
      <c r="O94" s="292">
        <v>2</v>
      </c>
      <c r="AA94" s="261">
        <v>1</v>
      </c>
      <c r="AB94" s="261">
        <v>7</v>
      </c>
      <c r="AC94" s="261">
        <v>7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1</v>
      </c>
      <c r="CB94" s="292">
        <v>7</v>
      </c>
    </row>
    <row r="95" spans="1:80" x14ac:dyDescent="0.2">
      <c r="A95" s="293">
        <v>72</v>
      </c>
      <c r="B95" s="294" t="s">
        <v>427</v>
      </c>
      <c r="C95" s="295" t="s">
        <v>428</v>
      </c>
      <c r="D95" s="296" t="s">
        <v>116</v>
      </c>
      <c r="E95" s="297">
        <v>928.64359999999999</v>
      </c>
      <c r="F95" s="297">
        <v>0</v>
      </c>
      <c r="G95" s="298">
        <f>E95*F95</f>
        <v>0</v>
      </c>
      <c r="H95" s="299">
        <v>0</v>
      </c>
      <c r="I95" s="300">
        <f>E95*H95</f>
        <v>0</v>
      </c>
      <c r="J95" s="299">
        <v>-7.0000000000000001E-3</v>
      </c>
      <c r="K95" s="300">
        <f>E95*J95</f>
        <v>-6.5005052000000001</v>
      </c>
      <c r="O95" s="292">
        <v>2</v>
      </c>
      <c r="AA95" s="261">
        <v>1</v>
      </c>
      <c r="AB95" s="261">
        <v>0</v>
      </c>
      <c r="AC95" s="261">
        <v>0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1</v>
      </c>
      <c r="CB95" s="292">
        <v>0</v>
      </c>
    </row>
    <row r="96" spans="1:80" x14ac:dyDescent="0.2">
      <c r="A96" s="293">
        <v>73</v>
      </c>
      <c r="B96" s="294" t="s">
        <v>429</v>
      </c>
      <c r="C96" s="295" t="s">
        <v>430</v>
      </c>
      <c r="D96" s="296" t="s">
        <v>136</v>
      </c>
      <c r="E96" s="297">
        <v>12.64</v>
      </c>
      <c r="F96" s="297">
        <v>0</v>
      </c>
      <c r="G96" s="298">
        <f>E96*F96</f>
        <v>0</v>
      </c>
      <c r="H96" s="299">
        <v>0</v>
      </c>
      <c r="I96" s="300">
        <f>E96*H96</f>
        <v>0</v>
      </c>
      <c r="J96" s="299"/>
      <c r="K96" s="300">
        <f>E96*J96</f>
        <v>0</v>
      </c>
      <c r="O96" s="292">
        <v>2</v>
      </c>
      <c r="AA96" s="261">
        <v>12</v>
      </c>
      <c r="AB96" s="261">
        <v>0</v>
      </c>
      <c r="AC96" s="261">
        <v>29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12</v>
      </c>
      <c r="CB96" s="292">
        <v>0</v>
      </c>
    </row>
    <row r="97" spans="1:80" ht="22.5" x14ac:dyDescent="0.2">
      <c r="A97" s="293">
        <v>74</v>
      </c>
      <c r="B97" s="294" t="s">
        <v>431</v>
      </c>
      <c r="C97" s="295" t="s">
        <v>432</v>
      </c>
      <c r="D97" s="296" t="s">
        <v>136</v>
      </c>
      <c r="E97" s="297">
        <v>12.64</v>
      </c>
      <c r="F97" s="297">
        <v>0</v>
      </c>
      <c r="G97" s="298">
        <f>E97*F97</f>
        <v>0</v>
      </c>
      <c r="H97" s="299">
        <v>7.2000000000000005E-4</v>
      </c>
      <c r="I97" s="300">
        <f>E97*H97</f>
        <v>9.1008000000000009E-3</v>
      </c>
      <c r="J97" s="299"/>
      <c r="K97" s="300">
        <f>E97*J97</f>
        <v>0</v>
      </c>
      <c r="O97" s="292">
        <v>2</v>
      </c>
      <c r="AA97" s="261">
        <v>12</v>
      </c>
      <c r="AB97" s="261">
        <v>0</v>
      </c>
      <c r="AC97" s="261">
        <v>73</v>
      </c>
      <c r="AZ97" s="261">
        <v>2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12</v>
      </c>
      <c r="CB97" s="292">
        <v>0</v>
      </c>
    </row>
    <row r="98" spans="1:80" x14ac:dyDescent="0.2">
      <c r="A98" s="293">
        <v>75</v>
      </c>
      <c r="B98" s="294" t="s">
        <v>433</v>
      </c>
      <c r="C98" s="295" t="s">
        <v>434</v>
      </c>
      <c r="D98" s="296" t="s">
        <v>116</v>
      </c>
      <c r="E98" s="297">
        <v>2.37</v>
      </c>
      <c r="F98" s="297">
        <v>0</v>
      </c>
      <c r="G98" s="298">
        <f>E98*F98</f>
        <v>0</v>
      </c>
      <c r="H98" s="299">
        <v>1.8020000000000001E-2</v>
      </c>
      <c r="I98" s="300">
        <f>E98*H98</f>
        <v>4.2707400000000006E-2</v>
      </c>
      <c r="J98" s="299"/>
      <c r="K98" s="300">
        <f>E98*J98</f>
        <v>0</v>
      </c>
      <c r="O98" s="292">
        <v>2</v>
      </c>
      <c r="AA98" s="261">
        <v>12</v>
      </c>
      <c r="AB98" s="261">
        <v>0</v>
      </c>
      <c r="AC98" s="261">
        <v>1</v>
      </c>
      <c r="AZ98" s="261">
        <v>2</v>
      </c>
      <c r="BA98" s="261">
        <f>IF(AZ98=1,G98,0)</f>
        <v>0</v>
      </c>
      <c r="BB98" s="261">
        <f>IF(AZ98=2,G98,0)</f>
        <v>0</v>
      </c>
      <c r="BC98" s="261">
        <f>IF(AZ98=3,G98,0)</f>
        <v>0</v>
      </c>
      <c r="BD98" s="261">
        <f>IF(AZ98=4,G98,0)</f>
        <v>0</v>
      </c>
      <c r="BE98" s="261">
        <f>IF(AZ98=5,G98,0)</f>
        <v>0</v>
      </c>
      <c r="CA98" s="292">
        <v>12</v>
      </c>
      <c r="CB98" s="292">
        <v>0</v>
      </c>
    </row>
    <row r="99" spans="1:80" ht="22.5" x14ac:dyDescent="0.2">
      <c r="A99" s="293">
        <v>76</v>
      </c>
      <c r="B99" s="294" t="s">
        <v>435</v>
      </c>
      <c r="C99" s="295" t="s">
        <v>668</v>
      </c>
      <c r="D99" s="296" t="s">
        <v>136</v>
      </c>
      <c r="E99" s="297">
        <v>75.180000000000007</v>
      </c>
      <c r="F99" s="297">
        <v>0</v>
      </c>
      <c r="G99" s="298">
        <f>E99*F99</f>
        <v>0</v>
      </c>
      <c r="H99" s="299">
        <v>4.8900000000000002E-3</v>
      </c>
      <c r="I99" s="300">
        <f>E99*H99</f>
        <v>0.36763020000000007</v>
      </c>
      <c r="J99" s="299"/>
      <c r="K99" s="300">
        <f>E99*J99</f>
        <v>0</v>
      </c>
      <c r="O99" s="292">
        <v>2</v>
      </c>
      <c r="AA99" s="261">
        <v>12</v>
      </c>
      <c r="AB99" s="261">
        <v>0</v>
      </c>
      <c r="AC99" s="261">
        <v>7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12</v>
      </c>
      <c r="CB99" s="292">
        <v>0</v>
      </c>
    </row>
    <row r="100" spans="1:80" ht="22.5" x14ac:dyDescent="0.2">
      <c r="A100" s="293">
        <v>77</v>
      </c>
      <c r="B100" s="294" t="s">
        <v>562</v>
      </c>
      <c r="C100" s="295" t="s">
        <v>669</v>
      </c>
      <c r="D100" s="296" t="s">
        <v>136</v>
      </c>
      <c r="E100" s="297">
        <v>24.2</v>
      </c>
      <c r="F100" s="297">
        <v>0</v>
      </c>
      <c r="G100" s="298">
        <f>E100*F100</f>
        <v>0</v>
      </c>
      <c r="H100" s="299">
        <v>4.8900000000000002E-3</v>
      </c>
      <c r="I100" s="300">
        <f>E100*H100</f>
        <v>0.118338</v>
      </c>
      <c r="J100" s="299"/>
      <c r="K100" s="300">
        <f>E100*J100</f>
        <v>0</v>
      </c>
      <c r="O100" s="292">
        <v>2</v>
      </c>
      <c r="AA100" s="261">
        <v>12</v>
      </c>
      <c r="AB100" s="261">
        <v>0</v>
      </c>
      <c r="AC100" s="261">
        <v>160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12</v>
      </c>
      <c r="CB100" s="292">
        <v>0</v>
      </c>
    </row>
    <row r="101" spans="1:80" ht="22.5" x14ac:dyDescent="0.2">
      <c r="A101" s="293">
        <v>78</v>
      </c>
      <c r="B101" s="294" t="s">
        <v>670</v>
      </c>
      <c r="C101" s="295" t="s">
        <v>671</v>
      </c>
      <c r="D101" s="296" t="s">
        <v>136</v>
      </c>
      <c r="E101" s="297">
        <v>51.08</v>
      </c>
      <c r="F101" s="297">
        <v>0</v>
      </c>
      <c r="G101" s="298">
        <f>E101*F101</f>
        <v>0</v>
      </c>
      <c r="H101" s="299">
        <v>4.8900000000000002E-3</v>
      </c>
      <c r="I101" s="300">
        <f>E101*H101</f>
        <v>0.24978120000000001</v>
      </c>
      <c r="J101" s="299"/>
      <c r="K101" s="300">
        <f>E101*J101</f>
        <v>0</v>
      </c>
      <c r="O101" s="292">
        <v>2</v>
      </c>
      <c r="AA101" s="261">
        <v>12</v>
      </c>
      <c r="AB101" s="261">
        <v>0</v>
      </c>
      <c r="AC101" s="261">
        <v>137</v>
      </c>
      <c r="AZ101" s="261">
        <v>2</v>
      </c>
      <c r="BA101" s="261">
        <f>IF(AZ101=1,G101,0)</f>
        <v>0</v>
      </c>
      <c r="BB101" s="261">
        <f>IF(AZ101=2,G101,0)</f>
        <v>0</v>
      </c>
      <c r="BC101" s="261">
        <f>IF(AZ101=3,G101,0)</f>
        <v>0</v>
      </c>
      <c r="BD101" s="261">
        <f>IF(AZ101=4,G101,0)</f>
        <v>0</v>
      </c>
      <c r="BE101" s="261">
        <f>IF(AZ101=5,G101,0)</f>
        <v>0</v>
      </c>
      <c r="CA101" s="292">
        <v>12</v>
      </c>
      <c r="CB101" s="292">
        <v>0</v>
      </c>
    </row>
    <row r="102" spans="1:80" x14ac:dyDescent="0.2">
      <c r="A102" s="293">
        <v>79</v>
      </c>
      <c r="B102" s="294" t="s">
        <v>441</v>
      </c>
      <c r="C102" s="295" t="s">
        <v>442</v>
      </c>
      <c r="D102" s="296" t="s">
        <v>12</v>
      </c>
      <c r="E102" s="297"/>
      <c r="F102" s="297">
        <v>0</v>
      </c>
      <c r="G102" s="298">
        <f>E102*F102</f>
        <v>0</v>
      </c>
      <c r="H102" s="299">
        <v>0</v>
      </c>
      <c r="I102" s="300">
        <f>E102*H102</f>
        <v>0</v>
      </c>
      <c r="J102" s="299"/>
      <c r="K102" s="300">
        <f>E102*J102</f>
        <v>0</v>
      </c>
      <c r="O102" s="292">
        <v>2</v>
      </c>
      <c r="AA102" s="261">
        <v>7</v>
      </c>
      <c r="AB102" s="261">
        <v>1002</v>
      </c>
      <c r="AC102" s="261">
        <v>5</v>
      </c>
      <c r="AZ102" s="261">
        <v>2</v>
      </c>
      <c r="BA102" s="261">
        <f>IF(AZ102=1,G102,0)</f>
        <v>0</v>
      </c>
      <c r="BB102" s="261">
        <f>IF(AZ102=2,G102,0)</f>
        <v>0</v>
      </c>
      <c r="BC102" s="261">
        <f>IF(AZ102=3,G102,0)</f>
        <v>0</v>
      </c>
      <c r="BD102" s="261">
        <f>IF(AZ102=4,G102,0)</f>
        <v>0</v>
      </c>
      <c r="BE102" s="261">
        <f>IF(AZ102=5,G102,0)</f>
        <v>0</v>
      </c>
      <c r="CA102" s="292">
        <v>7</v>
      </c>
      <c r="CB102" s="292">
        <v>1002</v>
      </c>
    </row>
    <row r="103" spans="1:80" x14ac:dyDescent="0.2">
      <c r="A103" s="293">
        <v>80</v>
      </c>
      <c r="B103" s="294" t="s">
        <v>224</v>
      </c>
      <c r="C103" s="295" t="s">
        <v>225</v>
      </c>
      <c r="D103" s="296" t="s">
        <v>226</v>
      </c>
      <c r="E103" s="297">
        <v>6.5178535999999996</v>
      </c>
      <c r="F103" s="297">
        <v>0</v>
      </c>
      <c r="G103" s="298">
        <f>E103*F103</f>
        <v>0</v>
      </c>
      <c r="H103" s="299">
        <v>0</v>
      </c>
      <c r="I103" s="300">
        <f>E103*H103</f>
        <v>0</v>
      </c>
      <c r="J103" s="299"/>
      <c r="K103" s="300">
        <f>E103*J103</f>
        <v>0</v>
      </c>
      <c r="O103" s="292">
        <v>2</v>
      </c>
      <c r="AA103" s="261">
        <v>8</v>
      </c>
      <c r="AB103" s="261">
        <v>0</v>
      </c>
      <c r="AC103" s="261">
        <v>3</v>
      </c>
      <c r="AZ103" s="261">
        <v>2</v>
      </c>
      <c r="BA103" s="261">
        <f>IF(AZ103=1,G103,0)</f>
        <v>0</v>
      </c>
      <c r="BB103" s="261">
        <f>IF(AZ103=2,G103,0)</f>
        <v>0</v>
      </c>
      <c r="BC103" s="261">
        <f>IF(AZ103=3,G103,0)</f>
        <v>0</v>
      </c>
      <c r="BD103" s="261">
        <f>IF(AZ103=4,G103,0)</f>
        <v>0</v>
      </c>
      <c r="BE103" s="261">
        <f>IF(AZ103=5,G103,0)</f>
        <v>0</v>
      </c>
      <c r="CA103" s="292">
        <v>8</v>
      </c>
      <c r="CB103" s="292">
        <v>0</v>
      </c>
    </row>
    <row r="104" spans="1:80" x14ac:dyDescent="0.2">
      <c r="A104" s="293">
        <v>81</v>
      </c>
      <c r="B104" s="294" t="s">
        <v>227</v>
      </c>
      <c r="C104" s="295" t="s">
        <v>228</v>
      </c>
      <c r="D104" s="296" t="s">
        <v>226</v>
      </c>
      <c r="E104" s="297">
        <v>6.5178535999999996</v>
      </c>
      <c r="F104" s="297">
        <v>0</v>
      </c>
      <c r="G104" s="298">
        <f>E104*F104</f>
        <v>0</v>
      </c>
      <c r="H104" s="299">
        <v>0</v>
      </c>
      <c r="I104" s="300">
        <f>E104*H104</f>
        <v>0</v>
      </c>
      <c r="J104" s="299"/>
      <c r="K104" s="300">
        <f>E104*J104</f>
        <v>0</v>
      </c>
      <c r="O104" s="292">
        <v>2</v>
      </c>
      <c r="AA104" s="261">
        <v>8</v>
      </c>
      <c r="AB104" s="261">
        <v>1</v>
      </c>
      <c r="AC104" s="261">
        <v>3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8</v>
      </c>
      <c r="CB104" s="292">
        <v>1</v>
      </c>
    </row>
    <row r="105" spans="1:80" x14ac:dyDescent="0.2">
      <c r="A105" s="293">
        <v>82</v>
      </c>
      <c r="B105" s="294" t="s">
        <v>229</v>
      </c>
      <c r="C105" s="295" t="s">
        <v>230</v>
      </c>
      <c r="D105" s="296" t="s">
        <v>226</v>
      </c>
      <c r="E105" s="297">
        <v>65.178535999999994</v>
      </c>
      <c r="F105" s="297">
        <v>0</v>
      </c>
      <c r="G105" s="298">
        <f>E105*F105</f>
        <v>0</v>
      </c>
      <c r="H105" s="299">
        <v>0</v>
      </c>
      <c r="I105" s="300">
        <f>E105*H105</f>
        <v>0</v>
      </c>
      <c r="J105" s="299"/>
      <c r="K105" s="300">
        <f>E105*J105</f>
        <v>0</v>
      </c>
      <c r="O105" s="292">
        <v>2</v>
      </c>
      <c r="AA105" s="261">
        <v>8</v>
      </c>
      <c r="AB105" s="261">
        <v>1</v>
      </c>
      <c r="AC105" s="261">
        <v>3</v>
      </c>
      <c r="AZ105" s="261">
        <v>2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8</v>
      </c>
      <c r="CB105" s="292">
        <v>1</v>
      </c>
    </row>
    <row r="106" spans="1:80" x14ac:dyDescent="0.2">
      <c r="A106" s="293">
        <v>83</v>
      </c>
      <c r="B106" s="294" t="s">
        <v>231</v>
      </c>
      <c r="C106" s="295" t="s">
        <v>232</v>
      </c>
      <c r="D106" s="296" t="s">
        <v>226</v>
      </c>
      <c r="E106" s="297">
        <v>6.5178535999999996</v>
      </c>
      <c r="F106" s="297">
        <v>0</v>
      </c>
      <c r="G106" s="298">
        <f>E106*F106</f>
        <v>0</v>
      </c>
      <c r="H106" s="299">
        <v>0</v>
      </c>
      <c r="I106" s="300">
        <f>E106*H106</f>
        <v>0</v>
      </c>
      <c r="J106" s="299"/>
      <c r="K106" s="300">
        <f>E106*J106</f>
        <v>0</v>
      </c>
      <c r="O106" s="292">
        <v>2</v>
      </c>
      <c r="AA106" s="261">
        <v>8</v>
      </c>
      <c r="AB106" s="261">
        <v>1</v>
      </c>
      <c r="AC106" s="261">
        <v>3</v>
      </c>
      <c r="AZ106" s="261">
        <v>2</v>
      </c>
      <c r="BA106" s="261">
        <f>IF(AZ106=1,G106,0)</f>
        <v>0</v>
      </c>
      <c r="BB106" s="261">
        <f>IF(AZ106=2,G106,0)</f>
        <v>0</v>
      </c>
      <c r="BC106" s="261">
        <f>IF(AZ106=3,G106,0)</f>
        <v>0</v>
      </c>
      <c r="BD106" s="261">
        <f>IF(AZ106=4,G106,0)</f>
        <v>0</v>
      </c>
      <c r="BE106" s="261">
        <f>IF(AZ106=5,G106,0)</f>
        <v>0</v>
      </c>
      <c r="CA106" s="292">
        <v>8</v>
      </c>
      <c r="CB106" s="292">
        <v>1</v>
      </c>
    </row>
    <row r="107" spans="1:80" x14ac:dyDescent="0.2">
      <c r="A107" s="293">
        <v>84</v>
      </c>
      <c r="B107" s="294" t="s">
        <v>233</v>
      </c>
      <c r="C107" s="295" t="s">
        <v>234</v>
      </c>
      <c r="D107" s="296" t="s">
        <v>226</v>
      </c>
      <c r="E107" s="297">
        <v>19.5535608</v>
      </c>
      <c r="F107" s="297">
        <v>0</v>
      </c>
      <c r="G107" s="298">
        <f>E107*F107</f>
        <v>0</v>
      </c>
      <c r="H107" s="299">
        <v>0</v>
      </c>
      <c r="I107" s="300">
        <f>E107*H107</f>
        <v>0</v>
      </c>
      <c r="J107" s="299"/>
      <c r="K107" s="300">
        <f>E107*J107</f>
        <v>0</v>
      </c>
      <c r="O107" s="292">
        <v>2</v>
      </c>
      <c r="AA107" s="261">
        <v>8</v>
      </c>
      <c r="AB107" s="261">
        <v>1</v>
      </c>
      <c r="AC107" s="261">
        <v>3</v>
      </c>
      <c r="AZ107" s="261">
        <v>2</v>
      </c>
      <c r="BA107" s="261">
        <f>IF(AZ107=1,G107,0)</f>
        <v>0</v>
      </c>
      <c r="BB107" s="261">
        <f>IF(AZ107=2,G107,0)</f>
        <v>0</v>
      </c>
      <c r="BC107" s="261">
        <f>IF(AZ107=3,G107,0)</f>
        <v>0</v>
      </c>
      <c r="BD107" s="261">
        <f>IF(AZ107=4,G107,0)</f>
        <v>0</v>
      </c>
      <c r="BE107" s="261">
        <f>IF(AZ107=5,G107,0)</f>
        <v>0</v>
      </c>
      <c r="CA107" s="292">
        <v>8</v>
      </c>
      <c r="CB107" s="292">
        <v>1</v>
      </c>
    </row>
    <row r="108" spans="1:80" x14ac:dyDescent="0.2">
      <c r="A108" s="302"/>
      <c r="B108" s="303" t="s">
        <v>101</v>
      </c>
      <c r="C108" s="304" t="s">
        <v>277</v>
      </c>
      <c r="D108" s="305"/>
      <c r="E108" s="306"/>
      <c r="F108" s="307"/>
      <c r="G108" s="308">
        <f>SUM(G93:G107)</f>
        <v>0</v>
      </c>
      <c r="H108" s="309"/>
      <c r="I108" s="310">
        <f>SUM(I93:I107)</f>
        <v>0.78755760000000008</v>
      </c>
      <c r="J108" s="309"/>
      <c r="K108" s="310">
        <f>SUM(K93:K107)</f>
        <v>-6.5178536000000005</v>
      </c>
      <c r="O108" s="292">
        <v>4</v>
      </c>
      <c r="BA108" s="311">
        <f>SUM(BA93:BA107)</f>
        <v>0</v>
      </c>
      <c r="BB108" s="311">
        <f>SUM(BB93:BB107)</f>
        <v>0</v>
      </c>
      <c r="BC108" s="311">
        <f>SUM(BC93:BC107)</f>
        <v>0</v>
      </c>
      <c r="BD108" s="311">
        <f>SUM(BD93:BD107)</f>
        <v>0</v>
      </c>
      <c r="BE108" s="311">
        <f>SUM(BE93:BE107)</f>
        <v>0</v>
      </c>
    </row>
    <row r="109" spans="1:80" x14ac:dyDescent="0.2">
      <c r="A109" s="282" t="s">
        <v>97</v>
      </c>
      <c r="B109" s="283" t="s">
        <v>288</v>
      </c>
      <c r="C109" s="284" t="s">
        <v>289</v>
      </c>
      <c r="D109" s="285"/>
      <c r="E109" s="286"/>
      <c r="F109" s="286"/>
      <c r="G109" s="287"/>
      <c r="H109" s="288"/>
      <c r="I109" s="289"/>
      <c r="J109" s="290"/>
      <c r="K109" s="291"/>
      <c r="O109" s="292">
        <v>1</v>
      </c>
    </row>
    <row r="110" spans="1:80" ht="22.5" x14ac:dyDescent="0.2">
      <c r="A110" s="293">
        <v>85</v>
      </c>
      <c r="B110" s="294" t="s">
        <v>672</v>
      </c>
      <c r="C110" s="295" t="s">
        <v>673</v>
      </c>
      <c r="D110" s="296" t="s">
        <v>223</v>
      </c>
      <c r="E110" s="297">
        <v>1</v>
      </c>
      <c r="F110" s="297">
        <v>0</v>
      </c>
      <c r="G110" s="298">
        <f>E110*F110</f>
        <v>0</v>
      </c>
      <c r="H110" s="299">
        <v>0</v>
      </c>
      <c r="I110" s="300">
        <f>E110*H110</f>
        <v>0</v>
      </c>
      <c r="J110" s="299"/>
      <c r="K110" s="300">
        <f>E110*J110</f>
        <v>0</v>
      </c>
      <c r="O110" s="292">
        <v>2</v>
      </c>
      <c r="AA110" s="261">
        <v>12</v>
      </c>
      <c r="AB110" s="261">
        <v>0</v>
      </c>
      <c r="AC110" s="261">
        <v>149</v>
      </c>
      <c r="AZ110" s="261">
        <v>2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12</v>
      </c>
      <c r="CB110" s="292">
        <v>0</v>
      </c>
    </row>
    <row r="111" spans="1:80" x14ac:dyDescent="0.2">
      <c r="A111" s="293">
        <v>86</v>
      </c>
      <c r="B111" s="294" t="s">
        <v>674</v>
      </c>
      <c r="C111" s="295" t="s">
        <v>675</v>
      </c>
      <c r="D111" s="296" t="s">
        <v>223</v>
      </c>
      <c r="E111" s="297">
        <v>1</v>
      </c>
      <c r="F111" s="297">
        <v>0</v>
      </c>
      <c r="G111" s="298">
        <f>E111*F111</f>
        <v>0</v>
      </c>
      <c r="H111" s="299">
        <v>0</v>
      </c>
      <c r="I111" s="300">
        <f>E111*H111</f>
        <v>0</v>
      </c>
      <c r="J111" s="299"/>
      <c r="K111" s="300">
        <f>E111*J111</f>
        <v>0</v>
      </c>
      <c r="O111" s="292">
        <v>2</v>
      </c>
      <c r="AA111" s="261">
        <v>12</v>
      </c>
      <c r="AB111" s="261">
        <v>0</v>
      </c>
      <c r="AC111" s="261">
        <v>148</v>
      </c>
      <c r="AZ111" s="261">
        <v>2</v>
      </c>
      <c r="BA111" s="261">
        <f>IF(AZ111=1,G111,0)</f>
        <v>0</v>
      </c>
      <c r="BB111" s="261">
        <f>IF(AZ111=2,G111,0)</f>
        <v>0</v>
      </c>
      <c r="BC111" s="261">
        <f>IF(AZ111=3,G111,0)</f>
        <v>0</v>
      </c>
      <c r="BD111" s="261">
        <f>IF(AZ111=4,G111,0)</f>
        <v>0</v>
      </c>
      <c r="BE111" s="261">
        <f>IF(AZ111=5,G111,0)</f>
        <v>0</v>
      </c>
      <c r="CA111" s="292">
        <v>12</v>
      </c>
      <c r="CB111" s="292">
        <v>0</v>
      </c>
    </row>
    <row r="112" spans="1:80" x14ac:dyDescent="0.2">
      <c r="A112" s="293">
        <v>87</v>
      </c>
      <c r="B112" s="294" t="s">
        <v>294</v>
      </c>
      <c r="C112" s="295" t="s">
        <v>295</v>
      </c>
      <c r="D112" s="296" t="s">
        <v>12</v>
      </c>
      <c r="E112" s="297"/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7</v>
      </c>
      <c r="AB112" s="261">
        <v>1002</v>
      </c>
      <c r="AC112" s="261">
        <v>5</v>
      </c>
      <c r="AZ112" s="261">
        <v>2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7</v>
      </c>
      <c r="CB112" s="292">
        <v>1002</v>
      </c>
    </row>
    <row r="113" spans="1:80" x14ac:dyDescent="0.2">
      <c r="A113" s="293">
        <v>88</v>
      </c>
      <c r="B113" s="294" t="s">
        <v>224</v>
      </c>
      <c r="C113" s="295" t="s">
        <v>225</v>
      </c>
      <c r="D113" s="296" t="s">
        <v>226</v>
      </c>
      <c r="E113" s="297">
        <v>8.5000000000000006E-2</v>
      </c>
      <c r="F113" s="297">
        <v>0</v>
      </c>
      <c r="G113" s="298">
        <f>E113*F113</f>
        <v>0</v>
      </c>
      <c r="H113" s="299">
        <v>0</v>
      </c>
      <c r="I113" s="300">
        <f>E113*H113</f>
        <v>0</v>
      </c>
      <c r="J113" s="299"/>
      <c r="K113" s="300">
        <f>E113*J113</f>
        <v>0</v>
      </c>
      <c r="O113" s="292">
        <v>2</v>
      </c>
      <c r="AA113" s="261">
        <v>8</v>
      </c>
      <c r="AB113" s="261">
        <v>0</v>
      </c>
      <c r="AC113" s="261">
        <v>3</v>
      </c>
      <c r="AZ113" s="261">
        <v>2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8</v>
      </c>
      <c r="CB113" s="292">
        <v>0</v>
      </c>
    </row>
    <row r="114" spans="1:80" x14ac:dyDescent="0.2">
      <c r="A114" s="293">
        <v>89</v>
      </c>
      <c r="B114" s="294" t="s">
        <v>227</v>
      </c>
      <c r="C114" s="295" t="s">
        <v>228</v>
      </c>
      <c r="D114" s="296" t="s">
        <v>226</v>
      </c>
      <c r="E114" s="297">
        <v>8.5000000000000006E-2</v>
      </c>
      <c r="F114" s="297">
        <v>0</v>
      </c>
      <c r="G114" s="298">
        <f>E114*F114</f>
        <v>0</v>
      </c>
      <c r="H114" s="299">
        <v>0</v>
      </c>
      <c r="I114" s="300">
        <f>E114*H114</f>
        <v>0</v>
      </c>
      <c r="J114" s="299"/>
      <c r="K114" s="300">
        <f>E114*J114</f>
        <v>0</v>
      </c>
      <c r="O114" s="292">
        <v>2</v>
      </c>
      <c r="AA114" s="261">
        <v>8</v>
      </c>
      <c r="AB114" s="261">
        <v>1</v>
      </c>
      <c r="AC114" s="261">
        <v>3</v>
      </c>
      <c r="AZ114" s="261">
        <v>2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8</v>
      </c>
      <c r="CB114" s="292">
        <v>1</v>
      </c>
    </row>
    <row r="115" spans="1:80" x14ac:dyDescent="0.2">
      <c r="A115" s="293">
        <v>90</v>
      </c>
      <c r="B115" s="294" t="s">
        <v>229</v>
      </c>
      <c r="C115" s="295" t="s">
        <v>230</v>
      </c>
      <c r="D115" s="296" t="s">
        <v>226</v>
      </c>
      <c r="E115" s="297">
        <v>0.85</v>
      </c>
      <c r="F115" s="297">
        <v>0</v>
      </c>
      <c r="G115" s="298">
        <f>E115*F115</f>
        <v>0</v>
      </c>
      <c r="H115" s="299">
        <v>0</v>
      </c>
      <c r="I115" s="300">
        <f>E115*H115</f>
        <v>0</v>
      </c>
      <c r="J115" s="299"/>
      <c r="K115" s="300">
        <f>E115*J115</f>
        <v>0</v>
      </c>
      <c r="O115" s="292">
        <v>2</v>
      </c>
      <c r="AA115" s="261">
        <v>8</v>
      </c>
      <c r="AB115" s="261">
        <v>1</v>
      </c>
      <c r="AC115" s="261">
        <v>3</v>
      </c>
      <c r="AZ115" s="261">
        <v>2</v>
      </c>
      <c r="BA115" s="261">
        <f>IF(AZ115=1,G115,0)</f>
        <v>0</v>
      </c>
      <c r="BB115" s="261">
        <f>IF(AZ115=2,G115,0)</f>
        <v>0</v>
      </c>
      <c r="BC115" s="261">
        <f>IF(AZ115=3,G115,0)</f>
        <v>0</v>
      </c>
      <c r="BD115" s="261">
        <f>IF(AZ115=4,G115,0)</f>
        <v>0</v>
      </c>
      <c r="BE115" s="261">
        <f>IF(AZ115=5,G115,0)</f>
        <v>0</v>
      </c>
      <c r="CA115" s="292">
        <v>8</v>
      </c>
      <c r="CB115" s="292">
        <v>1</v>
      </c>
    </row>
    <row r="116" spans="1:80" x14ac:dyDescent="0.2">
      <c r="A116" s="293">
        <v>91</v>
      </c>
      <c r="B116" s="294" t="s">
        <v>231</v>
      </c>
      <c r="C116" s="295" t="s">
        <v>232</v>
      </c>
      <c r="D116" s="296" t="s">
        <v>226</v>
      </c>
      <c r="E116" s="297">
        <v>8.5000000000000006E-2</v>
      </c>
      <c r="F116" s="297">
        <v>0</v>
      </c>
      <c r="G116" s="298">
        <f>E116*F116</f>
        <v>0</v>
      </c>
      <c r="H116" s="299">
        <v>0</v>
      </c>
      <c r="I116" s="300">
        <f>E116*H116</f>
        <v>0</v>
      </c>
      <c r="J116" s="299"/>
      <c r="K116" s="300">
        <f>E116*J116</f>
        <v>0</v>
      </c>
      <c r="O116" s="292">
        <v>2</v>
      </c>
      <c r="AA116" s="261">
        <v>8</v>
      </c>
      <c r="AB116" s="261">
        <v>1</v>
      </c>
      <c r="AC116" s="261">
        <v>3</v>
      </c>
      <c r="AZ116" s="261">
        <v>2</v>
      </c>
      <c r="BA116" s="261">
        <f>IF(AZ116=1,G116,0)</f>
        <v>0</v>
      </c>
      <c r="BB116" s="261">
        <f>IF(AZ116=2,G116,0)</f>
        <v>0</v>
      </c>
      <c r="BC116" s="261">
        <f>IF(AZ116=3,G116,0)</f>
        <v>0</v>
      </c>
      <c r="BD116" s="261">
        <f>IF(AZ116=4,G116,0)</f>
        <v>0</v>
      </c>
      <c r="BE116" s="261">
        <f>IF(AZ116=5,G116,0)</f>
        <v>0</v>
      </c>
      <c r="CA116" s="292">
        <v>8</v>
      </c>
      <c r="CB116" s="292">
        <v>1</v>
      </c>
    </row>
    <row r="117" spans="1:80" x14ac:dyDescent="0.2">
      <c r="A117" s="293">
        <v>92</v>
      </c>
      <c r="B117" s="294" t="s">
        <v>233</v>
      </c>
      <c r="C117" s="295" t="s">
        <v>234</v>
      </c>
      <c r="D117" s="296" t="s">
        <v>226</v>
      </c>
      <c r="E117" s="297">
        <v>0.255</v>
      </c>
      <c r="F117" s="297">
        <v>0</v>
      </c>
      <c r="G117" s="298">
        <f>E117*F117</f>
        <v>0</v>
      </c>
      <c r="H117" s="299">
        <v>0</v>
      </c>
      <c r="I117" s="300">
        <f>E117*H117</f>
        <v>0</v>
      </c>
      <c r="J117" s="299"/>
      <c r="K117" s="300">
        <f>E117*J117</f>
        <v>0</v>
      </c>
      <c r="O117" s="292">
        <v>2</v>
      </c>
      <c r="AA117" s="261">
        <v>8</v>
      </c>
      <c r="AB117" s="261">
        <v>1</v>
      </c>
      <c r="AC117" s="261">
        <v>3</v>
      </c>
      <c r="AZ117" s="261">
        <v>2</v>
      </c>
      <c r="BA117" s="261">
        <f>IF(AZ117=1,G117,0)</f>
        <v>0</v>
      </c>
      <c r="BB117" s="261">
        <f>IF(AZ117=2,G117,0)</f>
        <v>0</v>
      </c>
      <c r="BC117" s="261">
        <f>IF(AZ117=3,G117,0)</f>
        <v>0</v>
      </c>
      <c r="BD117" s="261">
        <f>IF(AZ117=4,G117,0)</f>
        <v>0</v>
      </c>
      <c r="BE117" s="261">
        <f>IF(AZ117=5,G117,0)</f>
        <v>0</v>
      </c>
      <c r="CA117" s="292">
        <v>8</v>
      </c>
      <c r="CB117" s="292">
        <v>1</v>
      </c>
    </row>
    <row r="118" spans="1:80" x14ac:dyDescent="0.2">
      <c r="A118" s="302"/>
      <c r="B118" s="303" t="s">
        <v>101</v>
      </c>
      <c r="C118" s="304" t="s">
        <v>290</v>
      </c>
      <c r="D118" s="305"/>
      <c r="E118" s="306"/>
      <c r="F118" s="307"/>
      <c r="G118" s="308">
        <f>SUM(G109:G117)</f>
        <v>0</v>
      </c>
      <c r="H118" s="309"/>
      <c r="I118" s="310">
        <f>SUM(I109:I117)</f>
        <v>0</v>
      </c>
      <c r="J118" s="309"/>
      <c r="K118" s="310">
        <f>SUM(K109:K117)</f>
        <v>0</v>
      </c>
      <c r="O118" s="292">
        <v>4</v>
      </c>
      <c r="BA118" s="311">
        <f>SUM(BA109:BA117)</f>
        <v>0</v>
      </c>
      <c r="BB118" s="311">
        <f>SUM(BB109:BB117)</f>
        <v>0</v>
      </c>
      <c r="BC118" s="311">
        <f>SUM(BC109:BC117)</f>
        <v>0</v>
      </c>
      <c r="BD118" s="311">
        <f>SUM(BD109:BD117)</f>
        <v>0</v>
      </c>
      <c r="BE118" s="311">
        <f>SUM(BE109:BE117)</f>
        <v>0</v>
      </c>
    </row>
    <row r="119" spans="1:80" x14ac:dyDescent="0.2">
      <c r="E119" s="261"/>
    </row>
    <row r="120" spans="1:80" x14ac:dyDescent="0.2">
      <c r="E120" s="261"/>
    </row>
    <row r="121" spans="1:80" x14ac:dyDescent="0.2">
      <c r="E121" s="261"/>
    </row>
    <row r="122" spans="1:80" x14ac:dyDescent="0.2">
      <c r="E122" s="261"/>
    </row>
    <row r="123" spans="1:80" x14ac:dyDescent="0.2">
      <c r="E123" s="261"/>
    </row>
    <row r="124" spans="1:80" x14ac:dyDescent="0.2">
      <c r="E124" s="261"/>
    </row>
    <row r="125" spans="1:80" x14ac:dyDescent="0.2">
      <c r="E125" s="261"/>
    </row>
    <row r="126" spans="1:80" x14ac:dyDescent="0.2">
      <c r="E126" s="261"/>
    </row>
    <row r="127" spans="1:80" x14ac:dyDescent="0.2">
      <c r="E127" s="261"/>
    </row>
    <row r="128" spans="1:80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E140" s="261"/>
    </row>
    <row r="141" spans="1:7" x14ac:dyDescent="0.2">
      <c r="E141" s="261"/>
    </row>
    <row r="142" spans="1:7" x14ac:dyDescent="0.2">
      <c r="A142" s="301"/>
      <c r="B142" s="301"/>
      <c r="C142" s="301"/>
      <c r="D142" s="301"/>
      <c r="E142" s="301"/>
      <c r="F142" s="301"/>
      <c r="G142" s="301"/>
    </row>
    <row r="143" spans="1:7" x14ac:dyDescent="0.2">
      <c r="A143" s="301"/>
      <c r="B143" s="301"/>
      <c r="C143" s="301"/>
      <c r="D143" s="301"/>
      <c r="E143" s="301"/>
      <c r="F143" s="301"/>
      <c r="G143" s="301"/>
    </row>
    <row r="144" spans="1:7" x14ac:dyDescent="0.2">
      <c r="A144" s="301"/>
      <c r="B144" s="301"/>
      <c r="C144" s="301"/>
      <c r="D144" s="301"/>
      <c r="E144" s="301"/>
      <c r="F144" s="301"/>
      <c r="G144" s="301"/>
    </row>
    <row r="145" spans="1:7" x14ac:dyDescent="0.2">
      <c r="A145" s="301"/>
      <c r="B145" s="301"/>
      <c r="C145" s="301"/>
      <c r="D145" s="301"/>
      <c r="E145" s="301"/>
      <c r="F145" s="301"/>
      <c r="G145" s="301"/>
    </row>
    <row r="146" spans="1:7" x14ac:dyDescent="0.2">
      <c r="E146" s="261"/>
    </row>
    <row r="147" spans="1:7" x14ac:dyDescent="0.2">
      <c r="E147" s="261"/>
    </row>
    <row r="148" spans="1:7" x14ac:dyDescent="0.2">
      <c r="E148" s="261"/>
    </row>
    <row r="149" spans="1:7" x14ac:dyDescent="0.2">
      <c r="E149" s="261"/>
    </row>
    <row r="150" spans="1:7" x14ac:dyDescent="0.2">
      <c r="E150" s="261"/>
    </row>
    <row r="151" spans="1:7" x14ac:dyDescent="0.2">
      <c r="E151" s="261"/>
    </row>
    <row r="152" spans="1:7" x14ac:dyDescent="0.2">
      <c r="E152" s="261"/>
    </row>
    <row r="153" spans="1:7" x14ac:dyDescent="0.2">
      <c r="E153" s="261"/>
    </row>
    <row r="154" spans="1:7" x14ac:dyDescent="0.2">
      <c r="E154" s="261"/>
    </row>
    <row r="155" spans="1:7" x14ac:dyDescent="0.2">
      <c r="E155" s="261"/>
    </row>
    <row r="156" spans="1:7" x14ac:dyDescent="0.2">
      <c r="E156" s="261"/>
    </row>
    <row r="157" spans="1:7" x14ac:dyDescent="0.2">
      <c r="E157" s="261"/>
    </row>
    <row r="158" spans="1:7" x14ac:dyDescent="0.2">
      <c r="E158" s="261"/>
    </row>
    <row r="159" spans="1:7" x14ac:dyDescent="0.2">
      <c r="E159" s="261"/>
    </row>
    <row r="160" spans="1:7" x14ac:dyDescent="0.2">
      <c r="E160" s="261"/>
    </row>
    <row r="161" spans="5:5" x14ac:dyDescent="0.2">
      <c r="E161" s="261"/>
    </row>
    <row r="162" spans="5:5" x14ac:dyDescent="0.2">
      <c r="E162" s="261"/>
    </row>
    <row r="163" spans="5:5" x14ac:dyDescent="0.2">
      <c r="E163" s="261"/>
    </row>
    <row r="164" spans="5:5" x14ac:dyDescent="0.2">
      <c r="E164" s="261"/>
    </row>
    <row r="165" spans="5:5" x14ac:dyDescent="0.2">
      <c r="E165" s="261"/>
    </row>
    <row r="166" spans="5:5" x14ac:dyDescent="0.2">
      <c r="E166" s="261"/>
    </row>
    <row r="167" spans="5:5" x14ac:dyDescent="0.2">
      <c r="E167" s="261"/>
    </row>
    <row r="168" spans="5:5" x14ac:dyDescent="0.2">
      <c r="E168" s="261"/>
    </row>
    <row r="169" spans="5:5" x14ac:dyDescent="0.2">
      <c r="E169" s="261"/>
    </row>
    <row r="170" spans="5:5" x14ac:dyDescent="0.2">
      <c r="E170" s="261"/>
    </row>
    <row r="171" spans="5:5" x14ac:dyDescent="0.2">
      <c r="E171" s="261"/>
    </row>
    <row r="172" spans="5:5" x14ac:dyDescent="0.2">
      <c r="E172" s="261"/>
    </row>
    <row r="173" spans="5:5" x14ac:dyDescent="0.2">
      <c r="E173" s="261"/>
    </row>
    <row r="174" spans="5:5" x14ac:dyDescent="0.2">
      <c r="E174" s="261"/>
    </row>
    <row r="175" spans="5:5" x14ac:dyDescent="0.2">
      <c r="E175" s="261"/>
    </row>
    <row r="176" spans="5:5" x14ac:dyDescent="0.2">
      <c r="E176" s="261"/>
    </row>
    <row r="177" spans="1:7" x14ac:dyDescent="0.2">
      <c r="A177" s="312"/>
      <c r="B177" s="312"/>
    </row>
    <row r="178" spans="1:7" x14ac:dyDescent="0.2">
      <c r="A178" s="301"/>
      <c r="B178" s="301"/>
      <c r="C178" s="313"/>
      <c r="D178" s="313"/>
      <c r="E178" s="314"/>
      <c r="F178" s="313"/>
      <c r="G178" s="315"/>
    </row>
    <row r="179" spans="1:7" x14ac:dyDescent="0.2">
      <c r="A179" s="316"/>
      <c r="B179" s="316"/>
      <c r="C179" s="301"/>
      <c r="D179" s="301"/>
      <c r="E179" s="317"/>
      <c r="F179" s="301"/>
      <c r="G179" s="301"/>
    </row>
    <row r="180" spans="1:7" x14ac:dyDescent="0.2">
      <c r="A180" s="301"/>
      <c r="B180" s="301"/>
      <c r="C180" s="301"/>
      <c r="D180" s="301"/>
      <c r="E180" s="317"/>
      <c r="F180" s="301"/>
      <c r="G180" s="301"/>
    </row>
    <row r="181" spans="1:7" x14ac:dyDescent="0.2">
      <c r="A181" s="301"/>
      <c r="B181" s="301"/>
      <c r="C181" s="301"/>
      <c r="D181" s="301"/>
      <c r="E181" s="317"/>
      <c r="F181" s="301"/>
      <c r="G181" s="301"/>
    </row>
    <row r="182" spans="1:7" x14ac:dyDescent="0.2">
      <c r="A182" s="301"/>
      <c r="B182" s="301"/>
      <c r="C182" s="301"/>
      <c r="D182" s="301"/>
      <c r="E182" s="317"/>
      <c r="F182" s="301"/>
      <c r="G182" s="301"/>
    </row>
    <row r="183" spans="1:7" x14ac:dyDescent="0.2">
      <c r="A183" s="301"/>
      <c r="B183" s="301"/>
      <c r="C183" s="301"/>
      <c r="D183" s="301"/>
      <c r="E183" s="317"/>
      <c r="F183" s="301"/>
      <c r="G183" s="301"/>
    </row>
    <row r="184" spans="1:7" x14ac:dyDescent="0.2">
      <c r="A184" s="301"/>
      <c r="B184" s="301"/>
      <c r="C184" s="301"/>
      <c r="D184" s="301"/>
      <c r="E184" s="317"/>
      <c r="F184" s="301"/>
      <c r="G184" s="301"/>
    </row>
    <row r="185" spans="1:7" x14ac:dyDescent="0.2">
      <c r="A185" s="301"/>
      <c r="B185" s="301"/>
      <c r="C185" s="301"/>
      <c r="D185" s="301"/>
      <c r="E185" s="317"/>
      <c r="F185" s="301"/>
      <c r="G185" s="301"/>
    </row>
    <row r="186" spans="1:7" x14ac:dyDescent="0.2">
      <c r="A186" s="301"/>
      <c r="B186" s="301"/>
      <c r="C186" s="301"/>
      <c r="D186" s="301"/>
      <c r="E186" s="317"/>
      <c r="F186" s="301"/>
      <c r="G186" s="301"/>
    </row>
    <row r="187" spans="1:7" x14ac:dyDescent="0.2">
      <c r="A187" s="301"/>
      <c r="B187" s="301"/>
      <c r="C187" s="301"/>
      <c r="D187" s="301"/>
      <c r="E187" s="317"/>
      <c r="F187" s="301"/>
      <c r="G187" s="301"/>
    </row>
    <row r="188" spans="1:7" x14ac:dyDescent="0.2">
      <c r="A188" s="301"/>
      <c r="B188" s="301"/>
      <c r="C188" s="301"/>
      <c r="D188" s="301"/>
      <c r="E188" s="317"/>
      <c r="F188" s="301"/>
      <c r="G188" s="301"/>
    </row>
    <row r="189" spans="1:7" x14ac:dyDescent="0.2">
      <c r="A189" s="301"/>
      <c r="B189" s="301"/>
      <c r="C189" s="301"/>
      <c r="D189" s="301"/>
      <c r="E189" s="317"/>
      <c r="F189" s="301"/>
      <c r="G189" s="301"/>
    </row>
    <row r="190" spans="1:7" x14ac:dyDescent="0.2">
      <c r="A190" s="301"/>
      <c r="B190" s="301"/>
      <c r="C190" s="301"/>
      <c r="D190" s="301"/>
      <c r="E190" s="317"/>
      <c r="F190" s="301"/>
      <c r="G190" s="301"/>
    </row>
    <row r="191" spans="1:7" x14ac:dyDescent="0.2">
      <c r="A191" s="301"/>
      <c r="B191" s="301"/>
      <c r="C191" s="301"/>
      <c r="D191" s="301"/>
      <c r="E191" s="317"/>
      <c r="F191" s="301"/>
      <c r="G191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448</v>
      </c>
      <c r="D2" s="105" t="s">
        <v>449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637</v>
      </c>
      <c r="B5" s="118"/>
      <c r="C5" s="119" t="s">
        <v>638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'06 3 Rek'!E13</f>
        <v>0</v>
      </c>
      <c r="D15" s="160" t="str">
        <f>'06 3 Rek'!A18</f>
        <v>Ztížené výrobní podmínky</v>
      </c>
      <c r="E15" s="161"/>
      <c r="F15" s="162"/>
      <c r="G15" s="159">
        <f>'06 3 Rek'!I18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'06 3 Rek'!F13</f>
        <v>0</v>
      </c>
      <c r="D16" s="109" t="str">
        <f>'06 3 Rek'!A19</f>
        <v>Oborová přirážka</v>
      </c>
      <c r="E16" s="163"/>
      <c r="F16" s="164"/>
      <c r="G16" s="159">
        <f>'06 3 Rek'!I19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'06 3 Rek'!H13</f>
        <v>0</v>
      </c>
      <c r="D17" s="109" t="str">
        <f>'06 3 Rek'!A20</f>
        <v>Přesun stavebních kapacit</v>
      </c>
      <c r="E17" s="163"/>
      <c r="F17" s="164"/>
      <c r="G17" s="159">
        <f>'06 3 Rek'!I20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'06 3 Rek'!G13</f>
        <v>0</v>
      </c>
      <c r="D18" s="109" t="str">
        <f>'06 3 Rek'!A21</f>
        <v>Mimostaveništní doprava</v>
      </c>
      <c r="E18" s="163"/>
      <c r="F18" s="164"/>
      <c r="G18" s="159">
        <f>'06 3 Rek'!I21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'06 3 Rek'!A22</f>
        <v>Zařízení staveniště</v>
      </c>
      <c r="E19" s="163"/>
      <c r="F19" s="164"/>
      <c r="G19" s="159">
        <f>'06 3 Rek'!I22</f>
        <v>0</v>
      </c>
    </row>
    <row r="20" spans="1:7" ht="15.95" customHeight="1" x14ac:dyDescent="0.2">
      <c r="A20" s="167"/>
      <c r="B20" s="158"/>
      <c r="C20" s="159"/>
      <c r="D20" s="109" t="str">
        <f>'06 3 Rek'!A23</f>
        <v>Provoz investora</v>
      </c>
      <c r="E20" s="163"/>
      <c r="F20" s="164"/>
      <c r="G20" s="159">
        <f>'06 3 Rek'!I23</f>
        <v>0</v>
      </c>
    </row>
    <row r="21" spans="1:7" ht="15.95" customHeight="1" x14ac:dyDescent="0.2">
      <c r="A21" s="167" t="s">
        <v>29</v>
      </c>
      <c r="B21" s="158"/>
      <c r="C21" s="159">
        <f>'06 3 Rek'!I13</f>
        <v>0</v>
      </c>
      <c r="D21" s="109" t="str">
        <f>'06 3 Rek'!A24</f>
        <v>Kompletační činnost (IČD)</v>
      </c>
      <c r="E21" s="163"/>
      <c r="F21" s="164"/>
      <c r="G21" s="159">
        <f>'06 3 Rek'!I24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'06 3 Rek'!H26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/>
  <dimension ref="A1:BE77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448</v>
      </c>
      <c r="I1" s="212"/>
    </row>
    <row r="2" spans="1:57" ht="13.5" thickBot="1" x14ac:dyDescent="0.25">
      <c r="A2" s="213" t="s">
        <v>76</v>
      </c>
      <c r="B2" s="214"/>
      <c r="C2" s="215" t="s">
        <v>639</v>
      </c>
      <c r="D2" s="216"/>
      <c r="E2" s="217"/>
      <c r="F2" s="216"/>
      <c r="G2" s="218" t="s">
        <v>449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18" t="str">
        <f>'06 3 Pol'!B7</f>
        <v>18</v>
      </c>
      <c r="B7" s="70" t="str">
        <f>'06 3 Pol'!C7</f>
        <v>Povrchové úpravy terénu</v>
      </c>
      <c r="D7" s="230"/>
      <c r="E7" s="319">
        <f>'06 3 Pol'!BA9</f>
        <v>0</v>
      </c>
      <c r="F7" s="320">
        <f>'06 3 Pol'!BB9</f>
        <v>0</v>
      </c>
      <c r="G7" s="320">
        <f>'06 3 Pol'!BC9</f>
        <v>0</v>
      </c>
      <c r="H7" s="320">
        <f>'06 3 Pol'!BD9</f>
        <v>0</v>
      </c>
      <c r="I7" s="321">
        <f>'06 3 Pol'!BE9</f>
        <v>0</v>
      </c>
    </row>
    <row r="8" spans="1:57" s="137" customFormat="1" x14ac:dyDescent="0.2">
      <c r="A8" s="318" t="str">
        <f>'06 3 Pol'!B10</f>
        <v>3</v>
      </c>
      <c r="B8" s="70" t="str">
        <f>'06 3 Pol'!C10</f>
        <v>Svislé a kompletní konstrukce</v>
      </c>
      <c r="D8" s="230"/>
      <c r="E8" s="319">
        <f>'06 3 Pol'!BA13</f>
        <v>0</v>
      </c>
      <c r="F8" s="320">
        <f>'06 3 Pol'!BB13</f>
        <v>0</v>
      </c>
      <c r="G8" s="320">
        <f>'06 3 Pol'!BC13</f>
        <v>0</v>
      </c>
      <c r="H8" s="320">
        <f>'06 3 Pol'!BD13</f>
        <v>0</v>
      </c>
      <c r="I8" s="321">
        <f>'06 3 Pol'!BE13</f>
        <v>0</v>
      </c>
    </row>
    <row r="9" spans="1:57" s="137" customFormat="1" x14ac:dyDescent="0.2">
      <c r="A9" s="318" t="str">
        <f>'06 3 Pol'!B14</f>
        <v>5a</v>
      </c>
      <c r="B9" s="70" t="str">
        <f>'06 3 Pol'!C14</f>
        <v>Okapový chodník</v>
      </c>
      <c r="D9" s="230"/>
      <c r="E9" s="319">
        <f>'06 3 Pol'!BA27</f>
        <v>0</v>
      </c>
      <c r="F9" s="320">
        <f>'06 3 Pol'!BB27</f>
        <v>0</v>
      </c>
      <c r="G9" s="320">
        <f>'06 3 Pol'!BC27</f>
        <v>0</v>
      </c>
      <c r="H9" s="320">
        <f>'06 3 Pol'!BD27</f>
        <v>0</v>
      </c>
      <c r="I9" s="321">
        <f>'06 3 Pol'!BE27</f>
        <v>0</v>
      </c>
    </row>
    <row r="10" spans="1:57" s="137" customFormat="1" x14ac:dyDescent="0.2">
      <c r="A10" s="318" t="str">
        <f>'06 3 Pol'!B28</f>
        <v>61</v>
      </c>
      <c r="B10" s="70" t="str">
        <f>'06 3 Pol'!C28</f>
        <v>Upravy povrchů vnitřní</v>
      </c>
      <c r="D10" s="230"/>
      <c r="E10" s="319">
        <f>'06 3 Pol'!BA30</f>
        <v>0</v>
      </c>
      <c r="F10" s="320">
        <f>'06 3 Pol'!BB30</f>
        <v>0</v>
      </c>
      <c r="G10" s="320">
        <f>'06 3 Pol'!BC30</f>
        <v>0</v>
      </c>
      <c r="H10" s="320">
        <f>'06 3 Pol'!BD30</f>
        <v>0</v>
      </c>
      <c r="I10" s="321">
        <f>'06 3 Pol'!BE30</f>
        <v>0</v>
      </c>
    </row>
    <row r="11" spans="1:57" s="137" customFormat="1" x14ac:dyDescent="0.2">
      <c r="A11" s="318" t="str">
        <f>'06 3 Pol'!B31</f>
        <v>99</v>
      </c>
      <c r="B11" s="70" t="str">
        <f>'06 3 Pol'!C31</f>
        <v>Staveništní přesun hmot</v>
      </c>
      <c r="D11" s="230"/>
      <c r="E11" s="319">
        <f>'06 3 Pol'!BA33</f>
        <v>0</v>
      </c>
      <c r="F11" s="320">
        <f>'06 3 Pol'!BB33</f>
        <v>0</v>
      </c>
      <c r="G11" s="320">
        <f>'06 3 Pol'!BC33</f>
        <v>0</v>
      </c>
      <c r="H11" s="320">
        <f>'06 3 Pol'!BD33</f>
        <v>0</v>
      </c>
      <c r="I11" s="321">
        <f>'06 3 Pol'!BE33</f>
        <v>0</v>
      </c>
    </row>
    <row r="12" spans="1:57" s="137" customFormat="1" ht="13.5" thickBot="1" x14ac:dyDescent="0.25">
      <c r="A12" s="318" t="str">
        <f>'06 3 Pol'!B34</f>
        <v>784</v>
      </c>
      <c r="B12" s="70" t="str">
        <f>'06 3 Pol'!C34</f>
        <v>Malby</v>
      </c>
      <c r="D12" s="230"/>
      <c r="E12" s="319">
        <f>'06 3 Pol'!BA36</f>
        <v>0</v>
      </c>
      <c r="F12" s="320">
        <f>'06 3 Pol'!BB36</f>
        <v>0</v>
      </c>
      <c r="G12" s="320">
        <f>'06 3 Pol'!BC36</f>
        <v>0</v>
      </c>
      <c r="H12" s="320">
        <f>'06 3 Pol'!BD36</f>
        <v>0</v>
      </c>
      <c r="I12" s="321">
        <f>'06 3 Pol'!BE36</f>
        <v>0</v>
      </c>
    </row>
    <row r="13" spans="1:57" s="14" customFormat="1" ht="13.5" thickBot="1" x14ac:dyDescent="0.25">
      <c r="A13" s="231"/>
      <c r="B13" s="232" t="s">
        <v>79</v>
      </c>
      <c r="C13" s="232"/>
      <c r="D13" s="233"/>
      <c r="E13" s="234">
        <f>SUM(E7:E12)</f>
        <v>0</v>
      </c>
      <c r="F13" s="235">
        <f>SUM(F7:F12)</f>
        <v>0</v>
      </c>
      <c r="G13" s="235">
        <f>SUM(G7:G12)</f>
        <v>0</v>
      </c>
      <c r="H13" s="235">
        <f>SUM(H7:H12)</f>
        <v>0</v>
      </c>
      <c r="I13" s="236">
        <f>SUM(I7:I12)</f>
        <v>0</v>
      </c>
    </row>
    <row r="14" spans="1:57" x14ac:dyDescent="0.2">
      <c r="A14" s="137"/>
      <c r="B14" s="137"/>
      <c r="C14" s="137"/>
      <c r="D14" s="137"/>
      <c r="E14" s="137"/>
      <c r="F14" s="137"/>
      <c r="G14" s="137"/>
      <c r="H14" s="137"/>
      <c r="I14" s="137"/>
    </row>
    <row r="15" spans="1:57" ht="19.5" customHeight="1" x14ac:dyDescent="0.25">
      <c r="A15" s="222" t="s">
        <v>80</v>
      </c>
      <c r="B15" s="222"/>
      <c r="C15" s="222"/>
      <c r="D15" s="222"/>
      <c r="E15" s="222"/>
      <c r="F15" s="222"/>
      <c r="G15" s="237"/>
      <c r="H15" s="222"/>
      <c r="I15" s="222"/>
      <c r="BA15" s="143"/>
      <c r="BB15" s="143"/>
      <c r="BC15" s="143"/>
      <c r="BD15" s="143"/>
      <c r="BE15" s="143"/>
    </row>
    <row r="16" spans="1:57" ht="13.5" thickBot="1" x14ac:dyDescent="0.25"/>
    <row r="17" spans="1:53" x14ac:dyDescent="0.2">
      <c r="A17" s="175" t="s">
        <v>81</v>
      </c>
      <c r="B17" s="176"/>
      <c r="C17" s="176"/>
      <c r="D17" s="238"/>
      <c r="E17" s="239" t="s">
        <v>82</v>
      </c>
      <c r="F17" s="240" t="s">
        <v>12</v>
      </c>
      <c r="G17" s="241" t="s">
        <v>83</v>
      </c>
      <c r="H17" s="242"/>
      <c r="I17" s="243" t="s">
        <v>82</v>
      </c>
    </row>
    <row r="18" spans="1:53" x14ac:dyDescent="0.2">
      <c r="A18" s="167" t="s">
        <v>312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0</v>
      </c>
    </row>
    <row r="19" spans="1:53" x14ac:dyDescent="0.2">
      <c r="A19" s="167" t="s">
        <v>313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0</v>
      </c>
    </row>
    <row r="20" spans="1:53" x14ac:dyDescent="0.2">
      <c r="A20" s="167" t="s">
        <v>314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0</v>
      </c>
    </row>
    <row r="21" spans="1:53" x14ac:dyDescent="0.2">
      <c r="A21" s="167" t="s">
        <v>315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3" x14ac:dyDescent="0.2">
      <c r="A22" s="167" t="s">
        <v>316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1</v>
      </c>
    </row>
    <row r="23" spans="1:53" x14ac:dyDescent="0.2">
      <c r="A23" s="167" t="s">
        <v>317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1</v>
      </c>
    </row>
    <row r="24" spans="1:53" x14ac:dyDescent="0.2">
      <c r="A24" s="167" t="s">
        <v>318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2</v>
      </c>
    </row>
    <row r="25" spans="1:53" x14ac:dyDescent="0.2">
      <c r="A25" s="167" t="s">
        <v>319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2</v>
      </c>
    </row>
    <row r="26" spans="1:53" ht="13.5" thickBot="1" x14ac:dyDescent="0.25">
      <c r="A26" s="250"/>
      <c r="B26" s="251" t="s">
        <v>84</v>
      </c>
      <c r="C26" s="252"/>
      <c r="D26" s="253"/>
      <c r="E26" s="254"/>
      <c r="F26" s="255"/>
      <c r="G26" s="255"/>
      <c r="H26" s="256">
        <f>SUM(I18:I25)</f>
        <v>0</v>
      </c>
      <c r="I26" s="257"/>
    </row>
    <row r="28" spans="1:53" x14ac:dyDescent="0.2">
      <c r="B28" s="14"/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CB109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'06 3 Rek'!H1</f>
        <v>3</v>
      </c>
      <c r="G3" s="268"/>
    </row>
    <row r="4" spans="1:80" ht="13.5" thickBot="1" x14ac:dyDescent="0.25">
      <c r="A4" s="269" t="s">
        <v>76</v>
      </c>
      <c r="B4" s="214"/>
      <c r="C4" s="215" t="s">
        <v>639</v>
      </c>
      <c r="D4" s="270"/>
      <c r="E4" s="271" t="str">
        <f>'06 3 Rek'!G2</f>
        <v>Související práce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450</v>
      </c>
      <c r="C7" s="284" t="s">
        <v>451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453</v>
      </c>
      <c r="C8" s="295" t="s">
        <v>454</v>
      </c>
      <c r="D8" s="296" t="s">
        <v>116</v>
      </c>
      <c r="E8" s="297">
        <v>365.58</v>
      </c>
      <c r="F8" s="297">
        <v>0</v>
      </c>
      <c r="G8" s="298">
        <f>E8*F8</f>
        <v>0</v>
      </c>
      <c r="H8" s="299">
        <v>3.0000000000000001E-5</v>
      </c>
      <c r="I8" s="300">
        <f>E8*H8</f>
        <v>1.09674E-2</v>
      </c>
      <c r="J8" s="299">
        <v>0</v>
      </c>
      <c r="K8" s="300">
        <f>E8*J8</f>
        <v>0</v>
      </c>
      <c r="O8" s="292">
        <v>2</v>
      </c>
      <c r="AA8" s="261">
        <v>2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2</v>
      </c>
      <c r="CB8" s="292">
        <v>1</v>
      </c>
    </row>
    <row r="9" spans="1:80" x14ac:dyDescent="0.2">
      <c r="A9" s="302"/>
      <c r="B9" s="303" t="s">
        <v>101</v>
      </c>
      <c r="C9" s="304" t="s">
        <v>452</v>
      </c>
      <c r="D9" s="305"/>
      <c r="E9" s="306"/>
      <c r="F9" s="307"/>
      <c r="G9" s="308">
        <f>SUM(G7:G8)</f>
        <v>0</v>
      </c>
      <c r="H9" s="309"/>
      <c r="I9" s="310">
        <f>SUM(I7:I8)</f>
        <v>1.09674E-2</v>
      </c>
      <c r="J9" s="309"/>
      <c r="K9" s="310">
        <f>SUM(K7:K8)</f>
        <v>0</v>
      </c>
      <c r="O9" s="292">
        <v>4</v>
      </c>
      <c r="BA9" s="311">
        <f>SUM(BA7:BA8)</f>
        <v>0</v>
      </c>
      <c r="BB9" s="311">
        <f>SUM(BB7:BB8)</f>
        <v>0</v>
      </c>
      <c r="BC9" s="311">
        <f>SUM(BC7:BC8)</f>
        <v>0</v>
      </c>
      <c r="BD9" s="311">
        <f>SUM(BD7:BD8)</f>
        <v>0</v>
      </c>
      <c r="BE9" s="311">
        <f>SUM(BE7:BE8)</f>
        <v>0</v>
      </c>
    </row>
    <row r="10" spans="1:80" x14ac:dyDescent="0.2">
      <c r="A10" s="282" t="s">
        <v>97</v>
      </c>
      <c r="B10" s="283" t="s">
        <v>448</v>
      </c>
      <c r="C10" s="284" t="s">
        <v>455</v>
      </c>
      <c r="D10" s="285"/>
      <c r="E10" s="286"/>
      <c r="F10" s="286"/>
      <c r="G10" s="287"/>
      <c r="H10" s="288"/>
      <c r="I10" s="289"/>
      <c r="J10" s="290"/>
      <c r="K10" s="291"/>
      <c r="O10" s="292">
        <v>1</v>
      </c>
    </row>
    <row r="11" spans="1:80" ht="22.5" x14ac:dyDescent="0.2">
      <c r="A11" s="293">
        <v>2</v>
      </c>
      <c r="B11" s="294" t="s">
        <v>457</v>
      </c>
      <c r="C11" s="295" t="s">
        <v>458</v>
      </c>
      <c r="D11" s="296" t="s">
        <v>212</v>
      </c>
      <c r="E11" s="297">
        <v>18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/>
      <c r="K11" s="300">
        <f>E11*J11</f>
        <v>0</v>
      </c>
      <c r="O11" s="292">
        <v>2</v>
      </c>
      <c r="AA11" s="261">
        <v>11</v>
      </c>
      <c r="AB11" s="261">
        <v>3</v>
      </c>
      <c r="AC11" s="261">
        <v>1</v>
      </c>
      <c r="AZ11" s="261">
        <v>1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11</v>
      </c>
      <c r="CB11" s="292">
        <v>3</v>
      </c>
    </row>
    <row r="12" spans="1:80" ht="22.5" x14ac:dyDescent="0.2">
      <c r="A12" s="293">
        <v>3</v>
      </c>
      <c r="B12" s="294" t="s">
        <v>459</v>
      </c>
      <c r="C12" s="295" t="s">
        <v>460</v>
      </c>
      <c r="D12" s="296" t="s">
        <v>461</v>
      </c>
      <c r="E12" s="297">
        <v>1.44</v>
      </c>
      <c r="F12" s="297">
        <v>0</v>
      </c>
      <c r="G12" s="298">
        <f>E12*F12</f>
        <v>0</v>
      </c>
      <c r="H12" s="299">
        <v>0.14802000000000001</v>
      </c>
      <c r="I12" s="300">
        <f>E12*H12</f>
        <v>0.2131488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0</v>
      </c>
      <c r="AC12" s="261">
        <v>0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0</v>
      </c>
    </row>
    <row r="13" spans="1:80" x14ac:dyDescent="0.2">
      <c r="A13" s="302"/>
      <c r="B13" s="303" t="s">
        <v>101</v>
      </c>
      <c r="C13" s="304" t="s">
        <v>456</v>
      </c>
      <c r="D13" s="305"/>
      <c r="E13" s="306"/>
      <c r="F13" s="307"/>
      <c r="G13" s="308">
        <f>SUM(G10:G12)</f>
        <v>0</v>
      </c>
      <c r="H13" s="309"/>
      <c r="I13" s="310">
        <f>SUM(I10:I12)</f>
        <v>0.2131488</v>
      </c>
      <c r="J13" s="309"/>
      <c r="K13" s="310">
        <f>SUM(K10:K12)</f>
        <v>0</v>
      </c>
      <c r="O13" s="292">
        <v>4</v>
      </c>
      <c r="BA13" s="311">
        <f>SUM(BA10:BA12)</f>
        <v>0</v>
      </c>
      <c r="BB13" s="311">
        <f>SUM(BB10:BB12)</f>
        <v>0</v>
      </c>
      <c r="BC13" s="311">
        <f>SUM(BC10:BC12)</f>
        <v>0</v>
      </c>
      <c r="BD13" s="311">
        <f>SUM(BD10:BD12)</f>
        <v>0</v>
      </c>
      <c r="BE13" s="311">
        <f>SUM(BE10:BE12)</f>
        <v>0</v>
      </c>
    </row>
    <row r="14" spans="1:80" x14ac:dyDescent="0.2">
      <c r="A14" s="282" t="s">
        <v>97</v>
      </c>
      <c r="B14" s="283" t="s">
        <v>462</v>
      </c>
      <c r="C14" s="284" t="s">
        <v>463</v>
      </c>
      <c r="D14" s="285"/>
      <c r="E14" s="286"/>
      <c r="F14" s="286"/>
      <c r="G14" s="287"/>
      <c r="H14" s="288"/>
      <c r="I14" s="289"/>
      <c r="J14" s="290"/>
      <c r="K14" s="291"/>
      <c r="O14" s="292">
        <v>1</v>
      </c>
    </row>
    <row r="15" spans="1:80" x14ac:dyDescent="0.2">
      <c r="A15" s="293">
        <v>4</v>
      </c>
      <c r="B15" s="294" t="s">
        <v>465</v>
      </c>
      <c r="C15" s="295" t="s">
        <v>466</v>
      </c>
      <c r="D15" s="296" t="s">
        <v>116</v>
      </c>
      <c r="E15" s="297">
        <v>46.182499999999997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>
        <v>-0.13800000000000001</v>
      </c>
      <c r="K15" s="300">
        <f>E15*J15</f>
        <v>-6.3731850000000003</v>
      </c>
      <c r="O15" s="292">
        <v>2</v>
      </c>
      <c r="AA15" s="261">
        <v>1</v>
      </c>
      <c r="AB15" s="261">
        <v>1</v>
      </c>
      <c r="AC15" s="261">
        <v>1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</v>
      </c>
      <c r="CB15" s="292">
        <v>1</v>
      </c>
    </row>
    <row r="16" spans="1:80" x14ac:dyDescent="0.2">
      <c r="A16" s="293">
        <v>5</v>
      </c>
      <c r="B16" s="294" t="s">
        <v>205</v>
      </c>
      <c r="C16" s="295" t="s">
        <v>206</v>
      </c>
      <c r="D16" s="296" t="s">
        <v>116</v>
      </c>
      <c r="E16" s="297">
        <v>46.182499999999997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>
        <v>0</v>
      </c>
      <c r="K16" s="300">
        <f>E16*J16</f>
        <v>0</v>
      </c>
      <c r="O16" s="292">
        <v>2</v>
      </c>
      <c r="AA16" s="261">
        <v>1</v>
      </c>
      <c r="AB16" s="261">
        <v>1</v>
      </c>
      <c r="AC16" s="261">
        <v>1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</v>
      </c>
      <c r="CB16" s="292">
        <v>1</v>
      </c>
    </row>
    <row r="17" spans="1:80" x14ac:dyDescent="0.2">
      <c r="A17" s="293">
        <v>6</v>
      </c>
      <c r="B17" s="294" t="s">
        <v>467</v>
      </c>
      <c r="C17" s="295" t="s">
        <v>468</v>
      </c>
      <c r="D17" s="296" t="s">
        <v>116</v>
      </c>
      <c r="E17" s="297">
        <v>46.182499999999997</v>
      </c>
      <c r="F17" s="297">
        <v>0</v>
      </c>
      <c r="G17" s="298">
        <f>E17*F17</f>
        <v>0</v>
      </c>
      <c r="H17" s="299">
        <v>0.21299999999999999</v>
      </c>
      <c r="I17" s="300">
        <f>E17*H17</f>
        <v>9.8368724999999984</v>
      </c>
      <c r="J17" s="299">
        <v>0</v>
      </c>
      <c r="K17" s="300">
        <f>E17*J17</f>
        <v>0</v>
      </c>
      <c r="O17" s="292">
        <v>2</v>
      </c>
      <c r="AA17" s="261">
        <v>1</v>
      </c>
      <c r="AB17" s="261">
        <v>1</v>
      </c>
      <c r="AC17" s="261">
        <v>1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</v>
      </c>
      <c r="CB17" s="292">
        <v>1</v>
      </c>
    </row>
    <row r="18" spans="1:80" x14ac:dyDescent="0.2">
      <c r="A18" s="293">
        <v>7</v>
      </c>
      <c r="B18" s="294" t="s">
        <v>469</v>
      </c>
      <c r="C18" s="295" t="s">
        <v>470</v>
      </c>
      <c r="D18" s="296" t="s">
        <v>116</v>
      </c>
      <c r="E18" s="297">
        <v>46.182499999999997</v>
      </c>
      <c r="F18" s="297">
        <v>0</v>
      </c>
      <c r="G18" s="298">
        <f>E18*F18</f>
        <v>0</v>
      </c>
      <c r="H18" s="299">
        <v>7.1999999999999995E-2</v>
      </c>
      <c r="I18" s="300">
        <f>E18*H18</f>
        <v>3.3251399999999998</v>
      </c>
      <c r="J18" s="299">
        <v>0</v>
      </c>
      <c r="K18" s="300">
        <f>E18*J18</f>
        <v>0</v>
      </c>
      <c r="O18" s="292">
        <v>2</v>
      </c>
      <c r="AA18" s="261">
        <v>1</v>
      </c>
      <c r="AB18" s="261">
        <v>1</v>
      </c>
      <c r="AC18" s="261">
        <v>1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</v>
      </c>
      <c r="CB18" s="292">
        <v>1</v>
      </c>
    </row>
    <row r="19" spans="1:80" x14ac:dyDescent="0.2">
      <c r="A19" s="293">
        <v>8</v>
      </c>
      <c r="B19" s="294" t="s">
        <v>471</v>
      </c>
      <c r="C19" s="295" t="s">
        <v>472</v>
      </c>
      <c r="D19" s="296" t="s">
        <v>136</v>
      </c>
      <c r="E19" s="297">
        <v>71.62</v>
      </c>
      <c r="F19" s="297">
        <v>0</v>
      </c>
      <c r="G19" s="298">
        <f>E19*F19</f>
        <v>0</v>
      </c>
      <c r="H19" s="299">
        <v>0.10598</v>
      </c>
      <c r="I19" s="300">
        <f>E19*H19</f>
        <v>7.5902876000000008</v>
      </c>
      <c r="J19" s="299">
        <v>0</v>
      </c>
      <c r="K19" s="300">
        <f>E19*J19</f>
        <v>0</v>
      </c>
      <c r="O19" s="292">
        <v>2</v>
      </c>
      <c r="AA19" s="261">
        <v>1</v>
      </c>
      <c r="AB19" s="261">
        <v>1</v>
      </c>
      <c r="AC19" s="261">
        <v>1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</v>
      </c>
      <c r="CB19" s="292">
        <v>1</v>
      </c>
    </row>
    <row r="20" spans="1:80" x14ac:dyDescent="0.2">
      <c r="A20" s="293">
        <v>9</v>
      </c>
      <c r="B20" s="294" t="s">
        <v>473</v>
      </c>
      <c r="C20" s="295" t="s">
        <v>474</v>
      </c>
      <c r="D20" s="296" t="s">
        <v>212</v>
      </c>
      <c r="E20" s="297">
        <v>79</v>
      </c>
      <c r="F20" s="297">
        <v>0</v>
      </c>
      <c r="G20" s="298">
        <f>E20*F20</f>
        <v>0</v>
      </c>
      <c r="H20" s="299">
        <v>2.7E-2</v>
      </c>
      <c r="I20" s="300">
        <f>E20*H20</f>
        <v>2.133</v>
      </c>
      <c r="J20" s="299"/>
      <c r="K20" s="300">
        <f>E20*J20</f>
        <v>0</v>
      </c>
      <c r="O20" s="292">
        <v>2</v>
      </c>
      <c r="AA20" s="261">
        <v>3</v>
      </c>
      <c r="AB20" s="261">
        <v>1</v>
      </c>
      <c r="AC20" s="261">
        <v>59217330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3</v>
      </c>
      <c r="CB20" s="292">
        <v>1</v>
      </c>
    </row>
    <row r="21" spans="1:80" x14ac:dyDescent="0.2">
      <c r="A21" s="293">
        <v>10</v>
      </c>
      <c r="B21" s="294" t="s">
        <v>475</v>
      </c>
      <c r="C21" s="295" t="s">
        <v>476</v>
      </c>
      <c r="D21" s="296" t="s">
        <v>116</v>
      </c>
      <c r="E21" s="297">
        <v>50.800800000000002</v>
      </c>
      <c r="F21" s="297">
        <v>0</v>
      </c>
      <c r="G21" s="298">
        <f>E21*F21</f>
        <v>0</v>
      </c>
      <c r="H21" s="299">
        <v>9.6600000000000005E-2</v>
      </c>
      <c r="I21" s="300">
        <f>E21*H21</f>
        <v>4.9073572800000003</v>
      </c>
      <c r="J21" s="299"/>
      <c r="K21" s="300">
        <f>E21*J21</f>
        <v>0</v>
      </c>
      <c r="O21" s="292">
        <v>2</v>
      </c>
      <c r="AA21" s="261">
        <v>3</v>
      </c>
      <c r="AB21" s="261">
        <v>1</v>
      </c>
      <c r="AC21" s="261">
        <v>59245315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3</v>
      </c>
      <c r="CB21" s="292">
        <v>1</v>
      </c>
    </row>
    <row r="22" spans="1:80" x14ac:dyDescent="0.2">
      <c r="A22" s="293">
        <v>11</v>
      </c>
      <c r="B22" s="294" t="s">
        <v>227</v>
      </c>
      <c r="C22" s="295" t="s">
        <v>228</v>
      </c>
      <c r="D22" s="296" t="s">
        <v>226</v>
      </c>
      <c r="E22" s="297">
        <v>6.3731850000000003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1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1</v>
      </c>
    </row>
    <row r="23" spans="1:80" x14ac:dyDescent="0.2">
      <c r="A23" s="293">
        <v>12</v>
      </c>
      <c r="B23" s="294" t="s">
        <v>229</v>
      </c>
      <c r="C23" s="295" t="s">
        <v>230</v>
      </c>
      <c r="D23" s="296" t="s">
        <v>226</v>
      </c>
      <c r="E23" s="297">
        <v>63.731850000000001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8</v>
      </c>
      <c r="AB23" s="261">
        <v>1</v>
      </c>
      <c r="AC23" s="261">
        <v>3</v>
      </c>
      <c r="AZ23" s="261">
        <v>1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8</v>
      </c>
      <c r="CB23" s="292">
        <v>1</v>
      </c>
    </row>
    <row r="24" spans="1:80" x14ac:dyDescent="0.2">
      <c r="A24" s="293">
        <v>13</v>
      </c>
      <c r="B24" s="294" t="s">
        <v>231</v>
      </c>
      <c r="C24" s="295" t="s">
        <v>232</v>
      </c>
      <c r="D24" s="296" t="s">
        <v>226</v>
      </c>
      <c r="E24" s="297">
        <v>6.3731850000000003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8</v>
      </c>
      <c r="AB24" s="261">
        <v>1</v>
      </c>
      <c r="AC24" s="261">
        <v>3</v>
      </c>
      <c r="AZ24" s="261">
        <v>1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8</v>
      </c>
      <c r="CB24" s="292">
        <v>1</v>
      </c>
    </row>
    <row r="25" spans="1:80" x14ac:dyDescent="0.2">
      <c r="A25" s="293">
        <v>14</v>
      </c>
      <c r="B25" s="294" t="s">
        <v>233</v>
      </c>
      <c r="C25" s="295" t="s">
        <v>234</v>
      </c>
      <c r="D25" s="296" t="s">
        <v>226</v>
      </c>
      <c r="E25" s="297">
        <v>19.119554999999998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8</v>
      </c>
      <c r="AB25" s="261">
        <v>1</v>
      </c>
      <c r="AC25" s="261">
        <v>3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8</v>
      </c>
      <c r="CB25" s="292">
        <v>1</v>
      </c>
    </row>
    <row r="26" spans="1:80" x14ac:dyDescent="0.2">
      <c r="A26" s="293">
        <v>15</v>
      </c>
      <c r="B26" s="294" t="s">
        <v>235</v>
      </c>
      <c r="C26" s="295" t="s">
        <v>236</v>
      </c>
      <c r="D26" s="296" t="s">
        <v>226</v>
      </c>
      <c r="E26" s="297">
        <v>6.3731850000000003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8</v>
      </c>
      <c r="AB26" s="261">
        <v>0</v>
      </c>
      <c r="AC26" s="261">
        <v>3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8</v>
      </c>
      <c r="CB26" s="292">
        <v>0</v>
      </c>
    </row>
    <row r="27" spans="1:80" x14ac:dyDescent="0.2">
      <c r="A27" s="302"/>
      <c r="B27" s="303" t="s">
        <v>101</v>
      </c>
      <c r="C27" s="304" t="s">
        <v>464</v>
      </c>
      <c r="D27" s="305"/>
      <c r="E27" s="306"/>
      <c r="F27" s="307"/>
      <c r="G27" s="308">
        <f>SUM(G14:G26)</f>
        <v>0</v>
      </c>
      <c r="H27" s="309"/>
      <c r="I27" s="310">
        <f>SUM(I14:I26)</f>
        <v>27.792657379999998</v>
      </c>
      <c r="J27" s="309"/>
      <c r="K27" s="310">
        <f>SUM(K14:K26)</f>
        <v>-6.3731850000000003</v>
      </c>
      <c r="O27" s="292">
        <v>4</v>
      </c>
      <c r="BA27" s="311">
        <f>SUM(BA14:BA26)</f>
        <v>0</v>
      </c>
      <c r="BB27" s="311">
        <f>SUM(BB14:BB26)</f>
        <v>0</v>
      </c>
      <c r="BC27" s="311">
        <f>SUM(BC14:BC26)</f>
        <v>0</v>
      </c>
      <c r="BD27" s="311">
        <f>SUM(BD14:BD26)</f>
        <v>0</v>
      </c>
      <c r="BE27" s="311">
        <f>SUM(BE14:BE26)</f>
        <v>0</v>
      </c>
    </row>
    <row r="28" spans="1:80" x14ac:dyDescent="0.2">
      <c r="A28" s="282" t="s">
        <v>97</v>
      </c>
      <c r="B28" s="283" t="s">
        <v>477</v>
      </c>
      <c r="C28" s="284" t="s">
        <v>478</v>
      </c>
      <c r="D28" s="285"/>
      <c r="E28" s="286"/>
      <c r="F28" s="286"/>
      <c r="G28" s="287"/>
      <c r="H28" s="288"/>
      <c r="I28" s="289"/>
      <c r="J28" s="290"/>
      <c r="K28" s="291"/>
      <c r="O28" s="292">
        <v>1</v>
      </c>
    </row>
    <row r="29" spans="1:80" x14ac:dyDescent="0.2">
      <c r="A29" s="293">
        <v>16</v>
      </c>
      <c r="B29" s="294" t="s">
        <v>480</v>
      </c>
      <c r="C29" s="295" t="s">
        <v>481</v>
      </c>
      <c r="D29" s="296" t="s">
        <v>116</v>
      </c>
      <c r="E29" s="297">
        <v>1.8</v>
      </c>
      <c r="F29" s="297">
        <v>0</v>
      </c>
      <c r="G29" s="298">
        <f>E29*F29</f>
        <v>0</v>
      </c>
      <c r="H29" s="299">
        <v>2.7980000000000001E-2</v>
      </c>
      <c r="I29" s="300">
        <f>E29*H29</f>
        <v>5.0364000000000006E-2</v>
      </c>
      <c r="J29" s="299">
        <v>0</v>
      </c>
      <c r="K29" s="300">
        <f>E29*J29</f>
        <v>0</v>
      </c>
      <c r="O29" s="292">
        <v>2</v>
      </c>
      <c r="AA29" s="261">
        <v>1</v>
      </c>
      <c r="AB29" s="261">
        <v>1</v>
      </c>
      <c r="AC29" s="261">
        <v>1</v>
      </c>
      <c r="AZ29" s="261">
        <v>1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</v>
      </c>
      <c r="CB29" s="292">
        <v>1</v>
      </c>
    </row>
    <row r="30" spans="1:80" x14ac:dyDescent="0.2">
      <c r="A30" s="302"/>
      <c r="B30" s="303" t="s">
        <v>101</v>
      </c>
      <c r="C30" s="304" t="s">
        <v>479</v>
      </c>
      <c r="D30" s="305"/>
      <c r="E30" s="306"/>
      <c r="F30" s="307"/>
      <c r="G30" s="308">
        <f>SUM(G28:G29)</f>
        <v>0</v>
      </c>
      <c r="H30" s="309"/>
      <c r="I30" s="310">
        <f>SUM(I28:I29)</f>
        <v>5.0364000000000006E-2</v>
      </c>
      <c r="J30" s="309"/>
      <c r="K30" s="310">
        <f>SUM(K28:K29)</f>
        <v>0</v>
      </c>
      <c r="O30" s="292">
        <v>4</v>
      </c>
      <c r="BA30" s="311">
        <f>SUM(BA28:BA29)</f>
        <v>0</v>
      </c>
      <c r="BB30" s="311">
        <f>SUM(BB28:BB29)</f>
        <v>0</v>
      </c>
      <c r="BC30" s="311">
        <f>SUM(BC28:BC29)</f>
        <v>0</v>
      </c>
      <c r="BD30" s="311">
        <f>SUM(BD28:BD29)</f>
        <v>0</v>
      </c>
      <c r="BE30" s="311">
        <f>SUM(BE28:BE29)</f>
        <v>0</v>
      </c>
    </row>
    <row r="31" spans="1:80" x14ac:dyDescent="0.2">
      <c r="A31" s="282" t="s">
        <v>97</v>
      </c>
      <c r="B31" s="283" t="s">
        <v>261</v>
      </c>
      <c r="C31" s="284" t="s">
        <v>262</v>
      </c>
      <c r="D31" s="285"/>
      <c r="E31" s="286"/>
      <c r="F31" s="286"/>
      <c r="G31" s="287"/>
      <c r="H31" s="288"/>
      <c r="I31" s="289"/>
      <c r="J31" s="290"/>
      <c r="K31" s="291"/>
      <c r="O31" s="292">
        <v>1</v>
      </c>
    </row>
    <row r="32" spans="1:80" x14ac:dyDescent="0.2">
      <c r="A32" s="293">
        <v>17</v>
      </c>
      <c r="B32" s="294" t="s">
        <v>568</v>
      </c>
      <c r="C32" s="295" t="s">
        <v>569</v>
      </c>
      <c r="D32" s="296" t="s">
        <v>226</v>
      </c>
      <c r="E32" s="297">
        <v>28.056170179999999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7</v>
      </c>
      <c r="AB32" s="261">
        <v>1</v>
      </c>
      <c r="AC32" s="261">
        <v>2</v>
      </c>
      <c r="AZ32" s="261">
        <v>1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7</v>
      </c>
      <c r="CB32" s="292">
        <v>1</v>
      </c>
    </row>
    <row r="33" spans="1:80" x14ac:dyDescent="0.2">
      <c r="A33" s="302"/>
      <c r="B33" s="303" t="s">
        <v>101</v>
      </c>
      <c r="C33" s="304" t="s">
        <v>263</v>
      </c>
      <c r="D33" s="305"/>
      <c r="E33" s="306"/>
      <c r="F33" s="307"/>
      <c r="G33" s="308">
        <f>SUM(G31:G32)</f>
        <v>0</v>
      </c>
      <c r="H33" s="309"/>
      <c r="I33" s="310">
        <f>SUM(I31:I32)</f>
        <v>0</v>
      </c>
      <c r="J33" s="309"/>
      <c r="K33" s="310">
        <f>SUM(K31:K32)</f>
        <v>0</v>
      </c>
      <c r="O33" s="292">
        <v>4</v>
      </c>
      <c r="BA33" s="311">
        <f>SUM(BA31:BA32)</f>
        <v>0</v>
      </c>
      <c r="BB33" s="311">
        <f>SUM(BB31:BB32)</f>
        <v>0</v>
      </c>
      <c r="BC33" s="311">
        <f>SUM(BC31:BC32)</f>
        <v>0</v>
      </c>
      <c r="BD33" s="311">
        <f>SUM(BD31:BD32)</f>
        <v>0</v>
      </c>
      <c r="BE33" s="311">
        <f>SUM(BE31:BE32)</f>
        <v>0</v>
      </c>
    </row>
    <row r="34" spans="1:80" x14ac:dyDescent="0.2">
      <c r="A34" s="282" t="s">
        <v>97</v>
      </c>
      <c r="B34" s="283" t="s">
        <v>496</v>
      </c>
      <c r="C34" s="284" t="s">
        <v>497</v>
      </c>
      <c r="D34" s="285"/>
      <c r="E34" s="286"/>
      <c r="F34" s="286"/>
      <c r="G34" s="287"/>
      <c r="H34" s="288"/>
      <c r="I34" s="289"/>
      <c r="J34" s="290"/>
      <c r="K34" s="291"/>
      <c r="O34" s="292">
        <v>1</v>
      </c>
    </row>
    <row r="35" spans="1:80" ht="22.5" x14ac:dyDescent="0.2">
      <c r="A35" s="293">
        <v>18</v>
      </c>
      <c r="B35" s="294" t="s">
        <v>499</v>
      </c>
      <c r="C35" s="295" t="s">
        <v>500</v>
      </c>
      <c r="D35" s="296" t="s">
        <v>116</v>
      </c>
      <c r="E35" s="297">
        <v>51.645000000000003</v>
      </c>
      <c r="F35" s="297">
        <v>0</v>
      </c>
      <c r="G35" s="298">
        <f>E35*F35</f>
        <v>0</v>
      </c>
      <c r="H35" s="299">
        <v>3.8999999999999999E-4</v>
      </c>
      <c r="I35" s="300">
        <f>E35*H35</f>
        <v>2.0141550000000001E-2</v>
      </c>
      <c r="J35" s="299">
        <v>0</v>
      </c>
      <c r="K35" s="300">
        <f>E35*J35</f>
        <v>0</v>
      </c>
      <c r="O35" s="292">
        <v>2</v>
      </c>
      <c r="AA35" s="261">
        <v>1</v>
      </c>
      <c r="AB35" s="261">
        <v>7</v>
      </c>
      <c r="AC35" s="261">
        <v>7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</v>
      </c>
      <c r="CB35" s="292">
        <v>7</v>
      </c>
    </row>
    <row r="36" spans="1:80" x14ac:dyDescent="0.2">
      <c r="A36" s="302"/>
      <c r="B36" s="303" t="s">
        <v>101</v>
      </c>
      <c r="C36" s="304" t="s">
        <v>498</v>
      </c>
      <c r="D36" s="305"/>
      <c r="E36" s="306"/>
      <c r="F36" s="307"/>
      <c r="G36" s="308">
        <f>SUM(G34:G35)</f>
        <v>0</v>
      </c>
      <c r="H36" s="309"/>
      <c r="I36" s="310">
        <f>SUM(I34:I35)</f>
        <v>2.0141550000000001E-2</v>
      </c>
      <c r="J36" s="309"/>
      <c r="K36" s="310">
        <f>SUM(K34:K35)</f>
        <v>0</v>
      </c>
      <c r="O36" s="292">
        <v>4</v>
      </c>
      <c r="BA36" s="311">
        <f>SUM(BA34:BA35)</f>
        <v>0</v>
      </c>
      <c r="BB36" s="311">
        <f>SUM(BB34:BB35)</f>
        <v>0</v>
      </c>
      <c r="BC36" s="311">
        <f>SUM(BC34:BC35)</f>
        <v>0</v>
      </c>
      <c r="BD36" s="311">
        <f>SUM(BD34:BD35)</f>
        <v>0</v>
      </c>
      <c r="BE36" s="311">
        <f>SUM(BE34:BE35)</f>
        <v>0</v>
      </c>
    </row>
    <row r="37" spans="1:80" x14ac:dyDescent="0.2">
      <c r="E37" s="261"/>
    </row>
    <row r="38" spans="1:80" x14ac:dyDescent="0.2">
      <c r="E38" s="261"/>
    </row>
    <row r="39" spans="1:80" x14ac:dyDescent="0.2">
      <c r="E39" s="261"/>
    </row>
    <row r="40" spans="1:80" x14ac:dyDescent="0.2">
      <c r="E40" s="261"/>
    </row>
    <row r="41" spans="1:80" x14ac:dyDescent="0.2">
      <c r="E41" s="261"/>
    </row>
    <row r="42" spans="1:80" x14ac:dyDescent="0.2">
      <c r="E42" s="261"/>
    </row>
    <row r="43" spans="1:80" x14ac:dyDescent="0.2">
      <c r="E43" s="261"/>
    </row>
    <row r="44" spans="1:80" x14ac:dyDescent="0.2">
      <c r="E44" s="261"/>
    </row>
    <row r="45" spans="1:80" x14ac:dyDescent="0.2">
      <c r="E45" s="261"/>
    </row>
    <row r="46" spans="1:80" x14ac:dyDescent="0.2">
      <c r="E46" s="261"/>
    </row>
    <row r="47" spans="1:80" x14ac:dyDescent="0.2">
      <c r="E47" s="261"/>
    </row>
    <row r="48" spans="1:80" x14ac:dyDescent="0.2">
      <c r="E48" s="261"/>
    </row>
    <row r="49" spans="1:7" x14ac:dyDescent="0.2">
      <c r="E49" s="261"/>
    </row>
    <row r="50" spans="1:7" x14ac:dyDescent="0.2">
      <c r="E50" s="261"/>
    </row>
    <row r="51" spans="1:7" x14ac:dyDescent="0.2">
      <c r="E51" s="261"/>
    </row>
    <row r="52" spans="1:7" x14ac:dyDescent="0.2">
      <c r="E52" s="261"/>
    </row>
    <row r="53" spans="1:7" x14ac:dyDescent="0.2">
      <c r="E53" s="261"/>
    </row>
    <row r="54" spans="1:7" x14ac:dyDescent="0.2">
      <c r="E54" s="261"/>
    </row>
    <row r="55" spans="1:7" x14ac:dyDescent="0.2">
      <c r="E55" s="261"/>
    </row>
    <row r="56" spans="1:7" x14ac:dyDescent="0.2">
      <c r="E56" s="261"/>
    </row>
    <row r="57" spans="1:7" x14ac:dyDescent="0.2">
      <c r="E57" s="261"/>
    </row>
    <row r="58" spans="1:7" x14ac:dyDescent="0.2">
      <c r="E58" s="261"/>
    </row>
    <row r="59" spans="1:7" x14ac:dyDescent="0.2">
      <c r="E59" s="261"/>
    </row>
    <row r="60" spans="1:7" x14ac:dyDescent="0.2">
      <c r="A60" s="301"/>
      <c r="B60" s="301"/>
      <c r="C60" s="301"/>
      <c r="D60" s="301"/>
      <c r="E60" s="301"/>
      <c r="F60" s="301"/>
      <c r="G60" s="301"/>
    </row>
    <row r="61" spans="1:7" x14ac:dyDescent="0.2">
      <c r="A61" s="301"/>
      <c r="B61" s="301"/>
      <c r="C61" s="301"/>
      <c r="D61" s="301"/>
      <c r="E61" s="301"/>
      <c r="F61" s="301"/>
      <c r="G61" s="301"/>
    </row>
    <row r="62" spans="1:7" x14ac:dyDescent="0.2">
      <c r="A62" s="301"/>
      <c r="B62" s="301"/>
      <c r="C62" s="301"/>
      <c r="D62" s="301"/>
      <c r="E62" s="301"/>
      <c r="F62" s="301"/>
      <c r="G62" s="301"/>
    </row>
    <row r="63" spans="1:7" x14ac:dyDescent="0.2">
      <c r="A63" s="301"/>
      <c r="B63" s="301"/>
      <c r="C63" s="301"/>
      <c r="D63" s="301"/>
      <c r="E63" s="301"/>
      <c r="F63" s="301"/>
      <c r="G63" s="301"/>
    </row>
    <row r="64" spans="1:7" x14ac:dyDescent="0.2">
      <c r="E64" s="261"/>
    </row>
    <row r="65" spans="5:5" x14ac:dyDescent="0.2">
      <c r="E65" s="261"/>
    </row>
    <row r="66" spans="5:5" x14ac:dyDescent="0.2">
      <c r="E66" s="261"/>
    </row>
    <row r="67" spans="5:5" x14ac:dyDescent="0.2">
      <c r="E67" s="261"/>
    </row>
    <row r="68" spans="5:5" x14ac:dyDescent="0.2">
      <c r="E68" s="261"/>
    </row>
    <row r="69" spans="5:5" x14ac:dyDescent="0.2">
      <c r="E69" s="261"/>
    </row>
    <row r="70" spans="5:5" x14ac:dyDescent="0.2">
      <c r="E70" s="261"/>
    </row>
    <row r="71" spans="5:5" x14ac:dyDescent="0.2">
      <c r="E71" s="261"/>
    </row>
    <row r="72" spans="5:5" x14ac:dyDescent="0.2">
      <c r="E72" s="261"/>
    </row>
    <row r="73" spans="5:5" x14ac:dyDescent="0.2">
      <c r="E73" s="261"/>
    </row>
    <row r="74" spans="5:5" x14ac:dyDescent="0.2">
      <c r="E74" s="261"/>
    </row>
    <row r="75" spans="5:5" x14ac:dyDescent="0.2">
      <c r="E75" s="261"/>
    </row>
    <row r="76" spans="5:5" x14ac:dyDescent="0.2">
      <c r="E76" s="261"/>
    </row>
    <row r="77" spans="5:5" x14ac:dyDescent="0.2">
      <c r="E77" s="261"/>
    </row>
    <row r="78" spans="5:5" x14ac:dyDescent="0.2">
      <c r="E78" s="261"/>
    </row>
    <row r="79" spans="5:5" x14ac:dyDescent="0.2">
      <c r="E79" s="261"/>
    </row>
    <row r="80" spans="5:5" x14ac:dyDescent="0.2">
      <c r="E80" s="261"/>
    </row>
    <row r="81" spans="1:7" x14ac:dyDescent="0.2">
      <c r="E81" s="261"/>
    </row>
    <row r="82" spans="1:7" x14ac:dyDescent="0.2">
      <c r="E82" s="261"/>
    </row>
    <row r="83" spans="1:7" x14ac:dyDescent="0.2">
      <c r="E83" s="261"/>
    </row>
    <row r="84" spans="1:7" x14ac:dyDescent="0.2">
      <c r="E84" s="261"/>
    </row>
    <row r="85" spans="1:7" x14ac:dyDescent="0.2">
      <c r="E85" s="261"/>
    </row>
    <row r="86" spans="1:7" x14ac:dyDescent="0.2">
      <c r="E86" s="261"/>
    </row>
    <row r="87" spans="1:7" x14ac:dyDescent="0.2">
      <c r="E87" s="261"/>
    </row>
    <row r="88" spans="1:7" x14ac:dyDescent="0.2">
      <c r="E88" s="261"/>
    </row>
    <row r="89" spans="1:7" x14ac:dyDescent="0.2">
      <c r="E89" s="261"/>
    </row>
    <row r="90" spans="1:7" x14ac:dyDescent="0.2">
      <c r="E90" s="261"/>
    </row>
    <row r="91" spans="1:7" x14ac:dyDescent="0.2">
      <c r="E91" s="261"/>
    </row>
    <row r="92" spans="1:7" x14ac:dyDescent="0.2">
      <c r="E92" s="261"/>
    </row>
    <row r="93" spans="1:7" x14ac:dyDescent="0.2">
      <c r="E93" s="261"/>
    </row>
    <row r="94" spans="1:7" x14ac:dyDescent="0.2">
      <c r="E94" s="261"/>
    </row>
    <row r="95" spans="1:7" x14ac:dyDescent="0.2">
      <c r="A95" s="312"/>
      <c r="B95" s="312"/>
    </row>
    <row r="96" spans="1:7" x14ac:dyDescent="0.2">
      <c r="A96" s="301"/>
      <c r="B96" s="301"/>
      <c r="C96" s="313"/>
      <c r="D96" s="313"/>
      <c r="E96" s="314"/>
      <c r="F96" s="313"/>
      <c r="G96" s="315"/>
    </row>
    <row r="97" spans="1:7" x14ac:dyDescent="0.2">
      <c r="A97" s="316"/>
      <c r="B97" s="316"/>
      <c r="C97" s="301"/>
      <c r="D97" s="301"/>
      <c r="E97" s="317"/>
      <c r="F97" s="301"/>
      <c r="G97" s="301"/>
    </row>
    <row r="98" spans="1:7" x14ac:dyDescent="0.2">
      <c r="A98" s="301"/>
      <c r="B98" s="301"/>
      <c r="C98" s="301"/>
      <c r="D98" s="301"/>
      <c r="E98" s="317"/>
      <c r="F98" s="301"/>
      <c r="G98" s="301"/>
    </row>
    <row r="99" spans="1:7" x14ac:dyDescent="0.2">
      <c r="A99" s="301"/>
      <c r="B99" s="301"/>
      <c r="C99" s="301"/>
      <c r="D99" s="301"/>
      <c r="E99" s="317"/>
      <c r="F99" s="301"/>
      <c r="G99" s="301"/>
    </row>
    <row r="100" spans="1:7" x14ac:dyDescent="0.2">
      <c r="A100" s="301"/>
      <c r="B100" s="301"/>
      <c r="C100" s="301"/>
      <c r="D100" s="301"/>
      <c r="E100" s="317"/>
      <c r="F100" s="301"/>
      <c r="G100" s="301"/>
    </row>
    <row r="101" spans="1:7" x14ac:dyDescent="0.2">
      <c r="A101" s="301"/>
      <c r="B101" s="301"/>
      <c r="C101" s="301"/>
      <c r="D101" s="301"/>
      <c r="E101" s="317"/>
      <c r="F101" s="301"/>
      <c r="G101" s="301"/>
    </row>
    <row r="102" spans="1:7" x14ac:dyDescent="0.2">
      <c r="A102" s="301"/>
      <c r="B102" s="301"/>
      <c r="C102" s="301"/>
      <c r="D102" s="301"/>
      <c r="E102" s="317"/>
      <c r="F102" s="301"/>
      <c r="G102" s="301"/>
    </row>
    <row r="103" spans="1:7" x14ac:dyDescent="0.2">
      <c r="A103" s="301"/>
      <c r="B103" s="301"/>
      <c r="C103" s="301"/>
      <c r="D103" s="301"/>
      <c r="E103" s="317"/>
      <c r="F103" s="301"/>
      <c r="G103" s="301"/>
    </row>
    <row r="104" spans="1:7" x14ac:dyDescent="0.2">
      <c r="A104" s="301"/>
      <c r="B104" s="301"/>
      <c r="C104" s="301"/>
      <c r="D104" s="301"/>
      <c r="E104" s="317"/>
      <c r="F104" s="301"/>
      <c r="G104" s="301"/>
    </row>
    <row r="105" spans="1:7" x14ac:dyDescent="0.2">
      <c r="A105" s="301"/>
      <c r="B105" s="301"/>
      <c r="C105" s="301"/>
      <c r="D105" s="301"/>
      <c r="E105" s="317"/>
      <c r="F105" s="301"/>
      <c r="G105" s="301"/>
    </row>
    <row r="106" spans="1:7" x14ac:dyDescent="0.2">
      <c r="A106" s="301"/>
      <c r="B106" s="301"/>
      <c r="C106" s="301"/>
      <c r="D106" s="301"/>
      <c r="E106" s="317"/>
      <c r="F106" s="301"/>
      <c r="G106" s="301"/>
    </row>
    <row r="107" spans="1:7" x14ac:dyDescent="0.2">
      <c r="A107" s="301"/>
      <c r="B107" s="301"/>
      <c r="C107" s="301"/>
      <c r="D107" s="301"/>
      <c r="E107" s="317"/>
      <c r="F107" s="301"/>
      <c r="G107" s="301"/>
    </row>
    <row r="108" spans="1:7" x14ac:dyDescent="0.2">
      <c r="A108" s="301"/>
      <c r="B108" s="301"/>
      <c r="C108" s="301"/>
      <c r="D108" s="301"/>
      <c r="E108" s="317"/>
      <c r="F108" s="301"/>
      <c r="G108" s="301"/>
    </row>
    <row r="109" spans="1:7" x14ac:dyDescent="0.2">
      <c r="A109" s="301"/>
      <c r="B109" s="301"/>
      <c r="C109" s="301"/>
      <c r="D109" s="301"/>
      <c r="E109" s="317"/>
      <c r="F109" s="301"/>
      <c r="G109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679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676</v>
      </c>
      <c r="B5" s="118"/>
      <c r="C5" s="119" t="s">
        <v>677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'07 1 Rek'!E8</f>
        <v>0</v>
      </c>
      <c r="D15" s="160" t="str">
        <f>'07 1 Rek'!A13</f>
        <v>Ztížené výrobní podmínky</v>
      </c>
      <c r="E15" s="161"/>
      <c r="F15" s="162"/>
      <c r="G15" s="159">
        <f>'07 1 Rek'!I13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'07 1 Rek'!F8</f>
        <v>0</v>
      </c>
      <c r="D16" s="109" t="str">
        <f>'07 1 Rek'!A14</f>
        <v>Oborová přirážka</v>
      </c>
      <c r="E16" s="163"/>
      <c r="F16" s="164"/>
      <c r="G16" s="159">
        <f>'07 1 Rek'!I14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'07 1 Rek'!H8</f>
        <v>0</v>
      </c>
      <c r="D17" s="109" t="str">
        <f>'07 1 Rek'!A15</f>
        <v>Přesun stavebních kapacit</v>
      </c>
      <c r="E17" s="163"/>
      <c r="F17" s="164"/>
      <c r="G17" s="159">
        <f>'07 1 Rek'!I15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'07 1 Rek'!G8</f>
        <v>0</v>
      </c>
      <c r="D18" s="109" t="str">
        <f>'07 1 Rek'!A16</f>
        <v>Mimostaveništní doprava</v>
      </c>
      <c r="E18" s="163"/>
      <c r="F18" s="164"/>
      <c r="G18" s="159">
        <f>'07 1 Rek'!I16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'07 1 Rek'!A17</f>
        <v>Zařízení staveniště</v>
      </c>
      <c r="E19" s="163"/>
      <c r="F19" s="164"/>
      <c r="G19" s="159">
        <f>'07 1 Rek'!I17</f>
        <v>0</v>
      </c>
    </row>
    <row r="20" spans="1:7" ht="15.95" customHeight="1" x14ac:dyDescent="0.2">
      <c r="A20" s="167"/>
      <c r="B20" s="158"/>
      <c r="C20" s="159"/>
      <c r="D20" s="109" t="str">
        <f>'07 1 Rek'!A18</f>
        <v>Provoz investora</v>
      </c>
      <c r="E20" s="163"/>
      <c r="F20" s="164"/>
      <c r="G20" s="159">
        <f>'07 1 Rek'!I18</f>
        <v>0</v>
      </c>
    </row>
    <row r="21" spans="1:7" ht="15.95" customHeight="1" x14ac:dyDescent="0.2">
      <c r="A21" s="167" t="s">
        <v>29</v>
      </c>
      <c r="B21" s="158"/>
      <c r="C21" s="159">
        <f>'07 1 Rek'!I8</f>
        <v>0</v>
      </c>
      <c r="D21" s="109" t="str">
        <f>'07 1 Rek'!A19</f>
        <v>Kompletační činnost (IČD)</v>
      </c>
      <c r="E21" s="163"/>
      <c r="F21" s="164"/>
      <c r="G21" s="159">
        <f>'07 1 Rek'!I19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'07 1 Rek'!H21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BE72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57" ht="13.5" thickBot="1" x14ac:dyDescent="0.25">
      <c r="A2" s="213" t="s">
        <v>76</v>
      </c>
      <c r="B2" s="214"/>
      <c r="C2" s="215" t="s">
        <v>678</v>
      </c>
      <c r="D2" s="216"/>
      <c r="E2" s="217"/>
      <c r="F2" s="216"/>
      <c r="G2" s="218" t="s">
        <v>679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ht="13.5" thickBot="1" x14ac:dyDescent="0.25">
      <c r="A7" s="318" t="str">
        <f>'07 1 Pol'!B7</f>
        <v>M21</v>
      </c>
      <c r="B7" s="70" t="str">
        <f>'07 1 Pol'!C7</f>
        <v>Elektromontáže</v>
      </c>
      <c r="D7" s="230"/>
      <c r="E7" s="319">
        <f>'07 1 Pol'!BA9</f>
        <v>0</v>
      </c>
      <c r="F7" s="320">
        <f>'07 1 Pol'!BB9</f>
        <v>0</v>
      </c>
      <c r="G7" s="320">
        <f>'07 1 Pol'!BC9</f>
        <v>0</v>
      </c>
      <c r="H7" s="320">
        <f>'07 1 Pol'!BD9</f>
        <v>0</v>
      </c>
      <c r="I7" s="321">
        <f>'07 1 Pol'!BE9</f>
        <v>0</v>
      </c>
    </row>
    <row r="8" spans="1:57" s="14" customFormat="1" ht="13.5" thickBot="1" x14ac:dyDescent="0.25">
      <c r="A8" s="231"/>
      <c r="B8" s="232" t="s">
        <v>79</v>
      </c>
      <c r="C8" s="232"/>
      <c r="D8" s="233"/>
      <c r="E8" s="234">
        <f>SUM(E7:E7)</f>
        <v>0</v>
      </c>
      <c r="F8" s="235">
        <f>SUM(F7:F7)</f>
        <v>0</v>
      </c>
      <c r="G8" s="235">
        <f>SUM(G7:G7)</f>
        <v>0</v>
      </c>
      <c r="H8" s="235">
        <f>SUM(H7:H7)</f>
        <v>0</v>
      </c>
      <c r="I8" s="236">
        <f>SUM(I7:I7)</f>
        <v>0</v>
      </c>
    </row>
    <row r="9" spans="1:57" x14ac:dyDescent="0.2">
      <c r="A9" s="137"/>
      <c r="B9" s="137"/>
      <c r="C9" s="137"/>
      <c r="D9" s="137"/>
      <c r="E9" s="137"/>
      <c r="F9" s="137"/>
      <c r="G9" s="137"/>
      <c r="H9" s="137"/>
      <c r="I9" s="137"/>
    </row>
    <row r="10" spans="1:57" ht="19.5" customHeight="1" x14ac:dyDescent="0.25">
      <c r="A10" s="222" t="s">
        <v>80</v>
      </c>
      <c r="B10" s="222"/>
      <c r="C10" s="222"/>
      <c r="D10" s="222"/>
      <c r="E10" s="222"/>
      <c r="F10" s="222"/>
      <c r="G10" s="237"/>
      <c r="H10" s="222"/>
      <c r="I10" s="222"/>
      <c r="BA10" s="143"/>
      <c r="BB10" s="143"/>
      <c r="BC10" s="143"/>
      <c r="BD10" s="143"/>
      <c r="BE10" s="143"/>
    </row>
    <row r="11" spans="1:57" ht="13.5" thickBot="1" x14ac:dyDescent="0.25"/>
    <row r="12" spans="1:57" x14ac:dyDescent="0.2">
      <c r="A12" s="175" t="s">
        <v>81</v>
      </c>
      <c r="B12" s="176"/>
      <c r="C12" s="176"/>
      <c r="D12" s="238"/>
      <c r="E12" s="239" t="s">
        <v>82</v>
      </c>
      <c r="F12" s="240" t="s">
        <v>12</v>
      </c>
      <c r="G12" s="241" t="s">
        <v>83</v>
      </c>
      <c r="H12" s="242"/>
      <c r="I12" s="243" t="s">
        <v>82</v>
      </c>
    </row>
    <row r="13" spans="1:57" x14ac:dyDescent="0.2">
      <c r="A13" s="167" t="s">
        <v>312</v>
      </c>
      <c r="B13" s="158"/>
      <c r="C13" s="158"/>
      <c r="D13" s="244"/>
      <c r="E13" s="245"/>
      <c r="F13" s="246"/>
      <c r="G13" s="247">
        <v>0</v>
      </c>
      <c r="H13" s="248"/>
      <c r="I13" s="249">
        <f>E13+F13*G13/100</f>
        <v>0</v>
      </c>
      <c r="BA13" s="1">
        <v>0</v>
      </c>
    </row>
    <row r="14" spans="1:57" x14ac:dyDescent="0.2">
      <c r="A14" s="167" t="s">
        <v>313</v>
      </c>
      <c r="B14" s="158"/>
      <c r="C14" s="158"/>
      <c r="D14" s="244"/>
      <c r="E14" s="245"/>
      <c r="F14" s="246"/>
      <c r="G14" s="247">
        <v>0</v>
      </c>
      <c r="H14" s="248"/>
      <c r="I14" s="249">
        <f>E14+F14*G14/100</f>
        <v>0</v>
      </c>
      <c r="BA14" s="1">
        <v>0</v>
      </c>
    </row>
    <row r="15" spans="1:57" x14ac:dyDescent="0.2">
      <c r="A15" s="167" t="s">
        <v>314</v>
      </c>
      <c r="B15" s="158"/>
      <c r="C15" s="158"/>
      <c r="D15" s="244"/>
      <c r="E15" s="245"/>
      <c r="F15" s="246"/>
      <c r="G15" s="247">
        <v>0</v>
      </c>
      <c r="H15" s="248"/>
      <c r="I15" s="249">
        <f>E15+F15*G15/100</f>
        <v>0</v>
      </c>
      <c r="BA15" s="1">
        <v>0</v>
      </c>
    </row>
    <row r="16" spans="1:57" x14ac:dyDescent="0.2">
      <c r="A16" s="167" t="s">
        <v>315</v>
      </c>
      <c r="B16" s="158"/>
      <c r="C16" s="158"/>
      <c r="D16" s="244"/>
      <c r="E16" s="245"/>
      <c r="F16" s="246"/>
      <c r="G16" s="247">
        <v>0</v>
      </c>
      <c r="H16" s="248"/>
      <c r="I16" s="249">
        <f>E16+F16*G16/100</f>
        <v>0</v>
      </c>
      <c r="BA16" s="1">
        <v>0</v>
      </c>
    </row>
    <row r="17" spans="1:53" x14ac:dyDescent="0.2">
      <c r="A17" s="167" t="s">
        <v>316</v>
      </c>
      <c r="B17" s="158"/>
      <c r="C17" s="158"/>
      <c r="D17" s="244"/>
      <c r="E17" s="245"/>
      <c r="F17" s="246"/>
      <c r="G17" s="247">
        <v>0</v>
      </c>
      <c r="H17" s="248"/>
      <c r="I17" s="249">
        <f>E17+F17*G17/100</f>
        <v>0</v>
      </c>
      <c r="BA17" s="1">
        <v>1</v>
      </c>
    </row>
    <row r="18" spans="1:53" x14ac:dyDescent="0.2">
      <c r="A18" s="167" t="s">
        <v>317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1</v>
      </c>
    </row>
    <row r="19" spans="1:53" x14ac:dyDescent="0.2">
      <c r="A19" s="167" t="s">
        <v>318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2</v>
      </c>
    </row>
    <row r="20" spans="1:53" x14ac:dyDescent="0.2">
      <c r="A20" s="167" t="s">
        <v>319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2</v>
      </c>
    </row>
    <row r="21" spans="1:53" ht="13.5" thickBot="1" x14ac:dyDescent="0.25">
      <c r="A21" s="250"/>
      <c r="B21" s="251" t="s">
        <v>84</v>
      </c>
      <c r="C21" s="252"/>
      <c r="D21" s="253"/>
      <c r="E21" s="254"/>
      <c r="F21" s="255"/>
      <c r="G21" s="255"/>
      <c r="H21" s="256">
        <f>SUM(I13:I20)</f>
        <v>0</v>
      </c>
      <c r="I21" s="257"/>
    </row>
    <row r="23" spans="1:53" x14ac:dyDescent="0.2">
      <c r="B23" s="14"/>
      <c r="F23" s="258"/>
      <c r="G23" s="259"/>
      <c r="H23" s="259"/>
      <c r="I23" s="54"/>
    </row>
    <row r="24" spans="1:53" x14ac:dyDescent="0.2">
      <c r="F24" s="258"/>
      <c r="G24" s="259"/>
      <c r="H24" s="259"/>
      <c r="I24" s="54"/>
    </row>
    <row r="25" spans="1:53" x14ac:dyDescent="0.2">
      <c r="F25" s="258"/>
      <c r="G25" s="259"/>
      <c r="H25" s="259"/>
      <c r="I25" s="54"/>
    </row>
    <row r="26" spans="1:53" x14ac:dyDescent="0.2">
      <c r="F26" s="258"/>
      <c r="G26" s="259"/>
      <c r="H26" s="259"/>
      <c r="I26" s="54"/>
    </row>
    <row r="27" spans="1:53" x14ac:dyDescent="0.2">
      <c r="F27" s="258"/>
      <c r="G27" s="259"/>
      <c r="H27" s="259"/>
      <c r="I27" s="54"/>
    </row>
    <row r="28" spans="1:53" x14ac:dyDescent="0.2"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</sheetData>
  <mergeCells count="4">
    <mergeCell ref="A1:B1"/>
    <mergeCell ref="A2:B2"/>
    <mergeCell ref="G2:I2"/>
    <mergeCell ref="H21:I2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B82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'07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678</v>
      </c>
      <c r="D4" s="270"/>
      <c r="E4" s="271" t="str">
        <f>'07 1 Rek'!G2</f>
        <v>Rozpočtové náklady - pavilony A, B, C, D, E, F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680</v>
      </c>
      <c r="C7" s="284" t="s">
        <v>681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ht="22.5" x14ac:dyDescent="0.2">
      <c r="A8" s="293">
        <v>1</v>
      </c>
      <c r="B8" s="294" t="s">
        <v>683</v>
      </c>
      <c r="C8" s="295" t="s">
        <v>684</v>
      </c>
      <c r="D8" s="296" t="s">
        <v>223</v>
      </c>
      <c r="E8" s="297">
        <v>1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/>
      <c r="K8" s="300">
        <f>E8*J8</f>
        <v>0</v>
      </c>
      <c r="O8" s="292">
        <v>2</v>
      </c>
      <c r="AA8" s="261">
        <v>11</v>
      </c>
      <c r="AB8" s="261">
        <v>3</v>
      </c>
      <c r="AC8" s="261">
        <v>1</v>
      </c>
      <c r="AZ8" s="261">
        <v>4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11</v>
      </c>
      <c r="CB8" s="292">
        <v>3</v>
      </c>
    </row>
    <row r="9" spans="1:80" x14ac:dyDescent="0.2">
      <c r="A9" s="302"/>
      <c r="B9" s="303" t="s">
        <v>101</v>
      </c>
      <c r="C9" s="304" t="s">
        <v>682</v>
      </c>
      <c r="D9" s="305"/>
      <c r="E9" s="306"/>
      <c r="F9" s="307"/>
      <c r="G9" s="308">
        <f>SUM(G7:G8)</f>
        <v>0</v>
      </c>
      <c r="H9" s="309"/>
      <c r="I9" s="310">
        <f>SUM(I7:I8)</f>
        <v>0</v>
      </c>
      <c r="J9" s="309"/>
      <c r="K9" s="310">
        <f>SUM(K7:K8)</f>
        <v>0</v>
      </c>
      <c r="O9" s="292">
        <v>4</v>
      </c>
      <c r="BA9" s="311">
        <f>SUM(BA7:BA8)</f>
        <v>0</v>
      </c>
      <c r="BB9" s="311">
        <f>SUM(BB7:BB8)</f>
        <v>0</v>
      </c>
      <c r="BC9" s="311">
        <f>SUM(BC7:BC8)</f>
        <v>0</v>
      </c>
      <c r="BD9" s="311">
        <f>SUM(BD7:BD8)</f>
        <v>0</v>
      </c>
      <c r="BE9" s="311">
        <f>SUM(BE7:BE8)</f>
        <v>0</v>
      </c>
    </row>
    <row r="10" spans="1:80" x14ac:dyDescent="0.2">
      <c r="E10" s="261"/>
    </row>
    <row r="11" spans="1:80" x14ac:dyDescent="0.2">
      <c r="E11" s="261"/>
    </row>
    <row r="12" spans="1:80" x14ac:dyDescent="0.2">
      <c r="E12" s="261"/>
    </row>
    <row r="13" spans="1:80" x14ac:dyDescent="0.2">
      <c r="E13" s="261"/>
    </row>
    <row r="14" spans="1:80" x14ac:dyDescent="0.2">
      <c r="E14" s="261"/>
    </row>
    <row r="15" spans="1:80" x14ac:dyDescent="0.2">
      <c r="E15" s="261"/>
    </row>
    <row r="16" spans="1:80" x14ac:dyDescent="0.2">
      <c r="E16" s="261"/>
    </row>
    <row r="17" spans="5:5" x14ac:dyDescent="0.2">
      <c r="E17" s="261"/>
    </row>
    <row r="18" spans="5:5" x14ac:dyDescent="0.2">
      <c r="E18" s="261"/>
    </row>
    <row r="19" spans="5:5" x14ac:dyDescent="0.2">
      <c r="E19" s="261"/>
    </row>
    <row r="20" spans="5:5" x14ac:dyDescent="0.2">
      <c r="E20" s="261"/>
    </row>
    <row r="21" spans="5:5" x14ac:dyDescent="0.2">
      <c r="E21" s="261"/>
    </row>
    <row r="22" spans="5:5" x14ac:dyDescent="0.2">
      <c r="E22" s="261"/>
    </row>
    <row r="23" spans="5:5" x14ac:dyDescent="0.2">
      <c r="E23" s="261"/>
    </row>
    <row r="24" spans="5:5" x14ac:dyDescent="0.2">
      <c r="E24" s="261"/>
    </row>
    <row r="25" spans="5:5" x14ac:dyDescent="0.2">
      <c r="E25" s="261"/>
    </row>
    <row r="26" spans="5:5" x14ac:dyDescent="0.2">
      <c r="E26" s="261"/>
    </row>
    <row r="27" spans="5:5" x14ac:dyDescent="0.2">
      <c r="E27" s="261"/>
    </row>
    <row r="28" spans="5:5" x14ac:dyDescent="0.2">
      <c r="E28" s="261"/>
    </row>
    <row r="29" spans="5:5" x14ac:dyDescent="0.2">
      <c r="E29" s="261"/>
    </row>
    <row r="30" spans="5:5" x14ac:dyDescent="0.2">
      <c r="E30" s="261"/>
    </row>
    <row r="31" spans="5:5" x14ac:dyDescent="0.2">
      <c r="E31" s="261"/>
    </row>
    <row r="32" spans="5:5" x14ac:dyDescent="0.2">
      <c r="E32" s="261"/>
    </row>
    <row r="33" spans="1:7" x14ac:dyDescent="0.2">
      <c r="A33" s="301"/>
      <c r="B33" s="301"/>
      <c r="C33" s="301"/>
      <c r="D33" s="301"/>
      <c r="E33" s="301"/>
      <c r="F33" s="301"/>
      <c r="G33" s="301"/>
    </row>
    <row r="34" spans="1:7" x14ac:dyDescent="0.2">
      <c r="A34" s="301"/>
      <c r="B34" s="301"/>
      <c r="C34" s="301"/>
      <c r="D34" s="301"/>
      <c r="E34" s="301"/>
      <c r="F34" s="301"/>
      <c r="G34" s="301"/>
    </row>
    <row r="35" spans="1:7" x14ac:dyDescent="0.2">
      <c r="A35" s="301"/>
      <c r="B35" s="301"/>
      <c r="C35" s="301"/>
      <c r="D35" s="301"/>
      <c r="E35" s="301"/>
      <c r="F35" s="301"/>
      <c r="G35" s="301"/>
    </row>
    <row r="36" spans="1:7" x14ac:dyDescent="0.2">
      <c r="A36" s="301"/>
      <c r="B36" s="301"/>
      <c r="C36" s="301"/>
      <c r="D36" s="301"/>
      <c r="E36" s="301"/>
      <c r="F36" s="301"/>
      <c r="G36" s="301"/>
    </row>
    <row r="37" spans="1:7" x14ac:dyDescent="0.2">
      <c r="E37" s="261"/>
    </row>
    <row r="38" spans="1:7" x14ac:dyDescent="0.2">
      <c r="E38" s="261"/>
    </row>
    <row r="39" spans="1:7" x14ac:dyDescent="0.2">
      <c r="E39" s="261"/>
    </row>
    <row r="40" spans="1:7" x14ac:dyDescent="0.2">
      <c r="E40" s="261"/>
    </row>
    <row r="41" spans="1:7" x14ac:dyDescent="0.2">
      <c r="E41" s="261"/>
    </row>
    <row r="42" spans="1:7" x14ac:dyDescent="0.2">
      <c r="E42" s="261"/>
    </row>
    <row r="43" spans="1:7" x14ac:dyDescent="0.2">
      <c r="E43" s="261"/>
    </row>
    <row r="44" spans="1:7" x14ac:dyDescent="0.2">
      <c r="E44" s="261"/>
    </row>
    <row r="45" spans="1:7" x14ac:dyDescent="0.2">
      <c r="E45" s="261"/>
    </row>
    <row r="46" spans="1:7" x14ac:dyDescent="0.2">
      <c r="E46" s="261"/>
    </row>
    <row r="47" spans="1:7" x14ac:dyDescent="0.2">
      <c r="E47" s="261"/>
    </row>
    <row r="48" spans="1:7" x14ac:dyDescent="0.2">
      <c r="E48" s="261"/>
    </row>
    <row r="49" spans="5:5" x14ac:dyDescent="0.2">
      <c r="E49" s="261"/>
    </row>
    <row r="50" spans="5:5" x14ac:dyDescent="0.2">
      <c r="E50" s="261"/>
    </row>
    <row r="51" spans="5:5" x14ac:dyDescent="0.2">
      <c r="E51" s="261"/>
    </row>
    <row r="52" spans="5:5" x14ac:dyDescent="0.2">
      <c r="E52" s="261"/>
    </row>
    <row r="53" spans="5:5" x14ac:dyDescent="0.2">
      <c r="E53" s="261"/>
    </row>
    <row r="54" spans="5:5" x14ac:dyDescent="0.2">
      <c r="E54" s="261"/>
    </row>
    <row r="55" spans="5:5" x14ac:dyDescent="0.2">
      <c r="E55" s="261"/>
    </row>
    <row r="56" spans="5:5" x14ac:dyDescent="0.2">
      <c r="E56" s="261"/>
    </row>
    <row r="57" spans="5:5" x14ac:dyDescent="0.2">
      <c r="E57" s="261"/>
    </row>
    <row r="58" spans="5:5" x14ac:dyDescent="0.2">
      <c r="E58" s="261"/>
    </row>
    <row r="59" spans="5:5" x14ac:dyDescent="0.2">
      <c r="E59" s="261"/>
    </row>
    <row r="60" spans="5:5" x14ac:dyDescent="0.2">
      <c r="E60" s="261"/>
    </row>
    <row r="61" spans="5:5" x14ac:dyDescent="0.2">
      <c r="E61" s="261"/>
    </row>
    <row r="62" spans="5:5" x14ac:dyDescent="0.2">
      <c r="E62" s="261"/>
    </row>
    <row r="63" spans="5:5" x14ac:dyDescent="0.2">
      <c r="E63" s="261"/>
    </row>
    <row r="64" spans="5:5" x14ac:dyDescent="0.2">
      <c r="E64" s="261"/>
    </row>
    <row r="65" spans="1:7" x14ac:dyDescent="0.2">
      <c r="E65" s="261"/>
    </row>
    <row r="66" spans="1:7" x14ac:dyDescent="0.2">
      <c r="E66" s="261"/>
    </row>
    <row r="67" spans="1:7" x14ac:dyDescent="0.2">
      <c r="E67" s="261"/>
    </row>
    <row r="68" spans="1:7" x14ac:dyDescent="0.2">
      <c r="A68" s="312"/>
      <c r="B68" s="312"/>
    </row>
    <row r="69" spans="1:7" x14ac:dyDescent="0.2">
      <c r="A69" s="301"/>
      <c r="B69" s="301"/>
      <c r="C69" s="313"/>
      <c r="D69" s="313"/>
      <c r="E69" s="314"/>
      <c r="F69" s="313"/>
      <c r="G69" s="315"/>
    </row>
    <row r="70" spans="1:7" x14ac:dyDescent="0.2">
      <c r="A70" s="316"/>
      <c r="B70" s="316"/>
      <c r="C70" s="301"/>
      <c r="D70" s="301"/>
      <c r="E70" s="317"/>
      <c r="F70" s="301"/>
      <c r="G70" s="301"/>
    </row>
    <row r="71" spans="1:7" x14ac:dyDescent="0.2">
      <c r="A71" s="301"/>
      <c r="B71" s="301"/>
      <c r="C71" s="301"/>
      <c r="D71" s="301"/>
      <c r="E71" s="317"/>
      <c r="F71" s="301"/>
      <c r="G71" s="301"/>
    </row>
    <row r="72" spans="1:7" x14ac:dyDescent="0.2">
      <c r="A72" s="301"/>
      <c r="B72" s="301"/>
      <c r="C72" s="301"/>
      <c r="D72" s="301"/>
      <c r="E72" s="317"/>
      <c r="F72" s="301"/>
      <c r="G72" s="301"/>
    </row>
    <row r="73" spans="1:7" x14ac:dyDescent="0.2">
      <c r="A73" s="301"/>
      <c r="B73" s="301"/>
      <c r="C73" s="301"/>
      <c r="D73" s="301"/>
      <c r="E73" s="317"/>
      <c r="F73" s="301"/>
      <c r="G73" s="301"/>
    </row>
    <row r="74" spans="1:7" x14ac:dyDescent="0.2">
      <c r="A74" s="301"/>
      <c r="B74" s="301"/>
      <c r="C74" s="301"/>
      <c r="D74" s="301"/>
      <c r="E74" s="317"/>
      <c r="F74" s="301"/>
      <c r="G74" s="301"/>
    </row>
    <row r="75" spans="1:7" x14ac:dyDescent="0.2">
      <c r="A75" s="301"/>
      <c r="B75" s="301"/>
      <c r="C75" s="301"/>
      <c r="D75" s="301"/>
      <c r="E75" s="317"/>
      <c r="F75" s="301"/>
      <c r="G75" s="301"/>
    </row>
    <row r="76" spans="1:7" x14ac:dyDescent="0.2">
      <c r="A76" s="301"/>
      <c r="B76" s="301"/>
      <c r="C76" s="301"/>
      <c r="D76" s="301"/>
      <c r="E76" s="317"/>
      <c r="F76" s="301"/>
      <c r="G76" s="301"/>
    </row>
    <row r="77" spans="1:7" x14ac:dyDescent="0.2">
      <c r="A77" s="301"/>
      <c r="B77" s="301"/>
      <c r="C77" s="301"/>
      <c r="D77" s="301"/>
      <c r="E77" s="317"/>
      <c r="F77" s="301"/>
      <c r="G77" s="301"/>
    </row>
    <row r="78" spans="1:7" x14ac:dyDescent="0.2">
      <c r="A78" s="301"/>
      <c r="B78" s="301"/>
      <c r="C78" s="301"/>
      <c r="D78" s="301"/>
      <c r="E78" s="317"/>
      <c r="F78" s="301"/>
      <c r="G78" s="301"/>
    </row>
    <row r="79" spans="1:7" x14ac:dyDescent="0.2">
      <c r="A79" s="301"/>
      <c r="B79" s="301"/>
      <c r="C79" s="301"/>
      <c r="D79" s="301"/>
      <c r="E79" s="317"/>
      <c r="F79" s="301"/>
      <c r="G79" s="301"/>
    </row>
    <row r="80" spans="1:7" x14ac:dyDescent="0.2">
      <c r="A80" s="301"/>
      <c r="B80" s="301"/>
      <c r="C80" s="301"/>
      <c r="D80" s="301"/>
      <c r="E80" s="317"/>
      <c r="F80" s="301"/>
      <c r="G80" s="301"/>
    </row>
    <row r="81" spans="1:7" x14ac:dyDescent="0.2">
      <c r="A81" s="301"/>
      <c r="B81" s="301"/>
      <c r="C81" s="301"/>
      <c r="D81" s="301"/>
      <c r="E81" s="317"/>
      <c r="F81" s="301"/>
      <c r="G81" s="301"/>
    </row>
    <row r="82" spans="1:7" x14ac:dyDescent="0.2">
      <c r="A82" s="301"/>
      <c r="B82" s="301"/>
      <c r="C82" s="301"/>
      <c r="D82" s="301"/>
      <c r="E82" s="317"/>
      <c r="F82" s="301"/>
      <c r="G82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98</v>
      </c>
      <c r="D2" s="105" t="s">
        <v>679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686</v>
      </c>
      <c r="B5" s="118"/>
      <c r="C5" s="119" t="s">
        <v>687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'08 1 Rek'!E9</f>
        <v>0</v>
      </c>
      <c r="D15" s="160" t="str">
        <f>'08 1 Rek'!A14</f>
        <v>Ztížené výrobní podmínky</v>
      </c>
      <c r="E15" s="161"/>
      <c r="F15" s="162"/>
      <c r="G15" s="159">
        <f>'08 1 Rek'!I14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'08 1 Rek'!F9</f>
        <v>0</v>
      </c>
      <c r="D16" s="109" t="str">
        <f>'08 1 Rek'!A15</f>
        <v>Oborová přirážka</v>
      </c>
      <c r="E16" s="163"/>
      <c r="F16" s="164"/>
      <c r="G16" s="159">
        <f>'08 1 Rek'!I15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'08 1 Rek'!H9</f>
        <v>0</v>
      </c>
      <c r="D17" s="109" t="str">
        <f>'08 1 Rek'!A16</f>
        <v>Přesun stavebních kapacit</v>
      </c>
      <c r="E17" s="163"/>
      <c r="F17" s="164"/>
      <c r="G17" s="159">
        <f>'08 1 Rek'!I16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'08 1 Rek'!G9</f>
        <v>0</v>
      </c>
      <c r="D18" s="109" t="str">
        <f>'08 1 Rek'!A17</f>
        <v>Mimostaveništní doprava</v>
      </c>
      <c r="E18" s="163"/>
      <c r="F18" s="164"/>
      <c r="G18" s="159">
        <f>'08 1 Rek'!I17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'08 1 Rek'!A18</f>
        <v>Zařízení staveniště</v>
      </c>
      <c r="E19" s="163"/>
      <c r="F19" s="164"/>
      <c r="G19" s="159">
        <f>'08 1 Rek'!I18</f>
        <v>0</v>
      </c>
    </row>
    <row r="20" spans="1:7" ht="15.95" customHeight="1" x14ac:dyDescent="0.2">
      <c r="A20" s="167"/>
      <c r="B20" s="158"/>
      <c r="C20" s="159"/>
      <c r="D20" s="109" t="str">
        <f>'08 1 Rek'!A19</f>
        <v>Provoz investora</v>
      </c>
      <c r="E20" s="163"/>
      <c r="F20" s="164"/>
      <c r="G20" s="159">
        <f>'08 1 Rek'!I19</f>
        <v>0</v>
      </c>
    </row>
    <row r="21" spans="1:7" ht="15.95" customHeight="1" x14ac:dyDescent="0.2">
      <c r="A21" s="167" t="s">
        <v>29</v>
      </c>
      <c r="B21" s="158"/>
      <c r="C21" s="159">
        <f>'08 1 Rek'!I9</f>
        <v>0</v>
      </c>
      <c r="D21" s="109" t="str">
        <f>'08 1 Rek'!A20</f>
        <v>Kompletační činnost (IČD)</v>
      </c>
      <c r="E21" s="163"/>
      <c r="F21" s="164"/>
      <c r="G21" s="159">
        <f>'08 1 Rek'!I20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'08 1 Rek'!H22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 t="s">
        <v>775</v>
      </c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81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323</v>
      </c>
      <c r="I1" s="212"/>
    </row>
    <row r="2" spans="1:9" ht="13.5" thickBot="1" x14ac:dyDescent="0.25">
      <c r="A2" s="213" t="s">
        <v>76</v>
      </c>
      <c r="B2" s="214"/>
      <c r="C2" s="215" t="s">
        <v>109</v>
      </c>
      <c r="D2" s="216"/>
      <c r="E2" s="217"/>
      <c r="F2" s="216"/>
      <c r="G2" s="218" t="s">
        <v>324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'01 2 Pol'!B7</f>
        <v>62</v>
      </c>
      <c r="B7" s="70" t="str">
        <f>'01 2 Pol'!C7</f>
        <v>Úpravy povrchů vnější</v>
      </c>
      <c r="D7" s="230"/>
      <c r="E7" s="319">
        <f>'01 2 Pol'!BA10</f>
        <v>0</v>
      </c>
      <c r="F7" s="320">
        <f>'01 2 Pol'!BB10</f>
        <v>0</v>
      </c>
      <c r="G7" s="320">
        <f>'01 2 Pol'!BC10</f>
        <v>0</v>
      </c>
      <c r="H7" s="320">
        <f>'01 2 Pol'!BD10</f>
        <v>0</v>
      </c>
      <c r="I7" s="321">
        <f>'01 2 Pol'!BE10</f>
        <v>0</v>
      </c>
    </row>
    <row r="8" spans="1:9" s="137" customFormat="1" x14ac:dyDescent="0.2">
      <c r="A8" s="318" t="str">
        <f>'01 2 Pol'!B11</f>
        <v>9</v>
      </c>
      <c r="B8" s="70" t="str">
        <f>'01 2 Pol'!C11</f>
        <v>Ostatní konstrukce, bourání</v>
      </c>
      <c r="D8" s="230"/>
      <c r="E8" s="319">
        <f>'01 2 Pol'!BA23</f>
        <v>0</v>
      </c>
      <c r="F8" s="320">
        <f>'01 2 Pol'!BB23</f>
        <v>0</v>
      </c>
      <c r="G8" s="320">
        <f>'01 2 Pol'!BC23</f>
        <v>0</v>
      </c>
      <c r="H8" s="320">
        <f>'01 2 Pol'!BD23</f>
        <v>0</v>
      </c>
      <c r="I8" s="321">
        <f>'01 2 Pol'!BE23</f>
        <v>0</v>
      </c>
    </row>
    <row r="9" spans="1:9" s="137" customFormat="1" x14ac:dyDescent="0.2">
      <c r="A9" s="318" t="str">
        <f>'01 2 Pol'!B24</f>
        <v>95</v>
      </c>
      <c r="B9" s="70" t="str">
        <f>'01 2 Pol'!C24</f>
        <v>Dokončovací konstrukce na pozemních stavbách</v>
      </c>
      <c r="D9" s="230"/>
      <c r="E9" s="319">
        <f>'01 2 Pol'!BA28</f>
        <v>0</v>
      </c>
      <c r="F9" s="320">
        <f>'01 2 Pol'!BB28</f>
        <v>0</v>
      </c>
      <c r="G9" s="320">
        <f>'01 2 Pol'!BC28</f>
        <v>0</v>
      </c>
      <c r="H9" s="320">
        <f>'01 2 Pol'!BD28</f>
        <v>0</v>
      </c>
      <c r="I9" s="321">
        <f>'01 2 Pol'!BE28</f>
        <v>0</v>
      </c>
    </row>
    <row r="10" spans="1:9" s="137" customFormat="1" x14ac:dyDescent="0.2">
      <c r="A10" s="318" t="str">
        <f>'01 2 Pol'!B29</f>
        <v>99</v>
      </c>
      <c r="B10" s="70" t="str">
        <f>'01 2 Pol'!C29</f>
        <v>Staveništní přesun hmot</v>
      </c>
      <c r="D10" s="230"/>
      <c r="E10" s="319">
        <f>'01 2 Pol'!BA31</f>
        <v>0</v>
      </c>
      <c r="F10" s="320">
        <f>'01 2 Pol'!BB31</f>
        <v>0</v>
      </c>
      <c r="G10" s="320">
        <f>'01 2 Pol'!BC31</f>
        <v>0</v>
      </c>
      <c r="H10" s="320">
        <f>'01 2 Pol'!BD31</f>
        <v>0</v>
      </c>
      <c r="I10" s="321">
        <f>'01 2 Pol'!BE31</f>
        <v>0</v>
      </c>
    </row>
    <row r="11" spans="1:9" s="137" customFormat="1" x14ac:dyDescent="0.2">
      <c r="A11" s="318" t="str">
        <f>'01 2 Pol'!B32</f>
        <v>712</v>
      </c>
      <c r="B11" s="70" t="str">
        <f>'01 2 Pol'!C32</f>
        <v>Živičné krytiny</v>
      </c>
      <c r="D11" s="230"/>
      <c r="E11" s="319">
        <f>'01 2 Pol'!BA49</f>
        <v>0</v>
      </c>
      <c r="F11" s="320">
        <f>'01 2 Pol'!BB49</f>
        <v>0</v>
      </c>
      <c r="G11" s="320">
        <f>'01 2 Pol'!BC49</f>
        <v>0</v>
      </c>
      <c r="H11" s="320">
        <f>'01 2 Pol'!BD49</f>
        <v>0</v>
      </c>
      <c r="I11" s="321">
        <f>'01 2 Pol'!BE49</f>
        <v>0</v>
      </c>
    </row>
    <row r="12" spans="1:9" s="137" customFormat="1" x14ac:dyDescent="0.2">
      <c r="A12" s="318" t="str">
        <f>'01 2 Pol'!B50</f>
        <v>713</v>
      </c>
      <c r="B12" s="70" t="str">
        <f>'01 2 Pol'!C50</f>
        <v>Izolace tepelné</v>
      </c>
      <c r="D12" s="230"/>
      <c r="E12" s="319">
        <f>'01 2 Pol'!BA62</f>
        <v>0</v>
      </c>
      <c r="F12" s="320">
        <f>'01 2 Pol'!BB62</f>
        <v>0</v>
      </c>
      <c r="G12" s="320">
        <f>'01 2 Pol'!BC62</f>
        <v>0</v>
      </c>
      <c r="H12" s="320">
        <f>'01 2 Pol'!BD62</f>
        <v>0</v>
      </c>
      <c r="I12" s="321">
        <f>'01 2 Pol'!BE62</f>
        <v>0</v>
      </c>
    </row>
    <row r="13" spans="1:9" s="137" customFormat="1" x14ac:dyDescent="0.2">
      <c r="A13" s="318" t="str">
        <f>'01 2 Pol'!B63</f>
        <v>720</v>
      </c>
      <c r="B13" s="70" t="str">
        <f>'01 2 Pol'!C63</f>
        <v>Zdravotechnická instalace</v>
      </c>
      <c r="D13" s="230"/>
      <c r="E13" s="319">
        <f>'01 2 Pol'!BA75</f>
        <v>0</v>
      </c>
      <c r="F13" s="320">
        <f>'01 2 Pol'!BB75</f>
        <v>0</v>
      </c>
      <c r="G13" s="320">
        <f>'01 2 Pol'!BC75</f>
        <v>0</v>
      </c>
      <c r="H13" s="320">
        <f>'01 2 Pol'!BD75</f>
        <v>0</v>
      </c>
      <c r="I13" s="321">
        <f>'01 2 Pol'!BE75</f>
        <v>0</v>
      </c>
    </row>
    <row r="14" spans="1:9" s="137" customFormat="1" x14ac:dyDescent="0.2">
      <c r="A14" s="318" t="str">
        <f>'01 2 Pol'!B76</f>
        <v>762</v>
      </c>
      <c r="B14" s="70" t="str">
        <f>'01 2 Pol'!C76</f>
        <v>Konstrukce tesařské</v>
      </c>
      <c r="D14" s="230"/>
      <c r="E14" s="319">
        <f>'01 2 Pol'!BA87</f>
        <v>0</v>
      </c>
      <c r="F14" s="320">
        <f>'01 2 Pol'!BB87</f>
        <v>0</v>
      </c>
      <c r="G14" s="320">
        <f>'01 2 Pol'!BC87</f>
        <v>0</v>
      </c>
      <c r="H14" s="320">
        <f>'01 2 Pol'!BD87</f>
        <v>0</v>
      </c>
      <c r="I14" s="321">
        <f>'01 2 Pol'!BE87</f>
        <v>0</v>
      </c>
    </row>
    <row r="15" spans="1:9" s="137" customFormat="1" x14ac:dyDescent="0.2">
      <c r="A15" s="318" t="str">
        <f>'01 2 Pol'!B88</f>
        <v>764</v>
      </c>
      <c r="B15" s="70" t="str">
        <f>'01 2 Pol'!C88</f>
        <v>Konstrukce klempířské</v>
      </c>
      <c r="D15" s="230"/>
      <c r="E15" s="319">
        <f>'01 2 Pol'!BA106</f>
        <v>0</v>
      </c>
      <c r="F15" s="320">
        <f>'01 2 Pol'!BB106</f>
        <v>0</v>
      </c>
      <c r="G15" s="320">
        <f>'01 2 Pol'!BC106</f>
        <v>0</v>
      </c>
      <c r="H15" s="320">
        <f>'01 2 Pol'!BD106</f>
        <v>0</v>
      </c>
      <c r="I15" s="321">
        <f>'01 2 Pol'!BE106</f>
        <v>0</v>
      </c>
    </row>
    <row r="16" spans="1:9" s="137" customFormat="1" ht="13.5" thickBot="1" x14ac:dyDescent="0.25">
      <c r="A16" s="318" t="str">
        <f>'01 2 Pol'!B107</f>
        <v>767</v>
      </c>
      <c r="B16" s="70" t="str">
        <f>'01 2 Pol'!C107</f>
        <v>Konstrukce zámečnické</v>
      </c>
      <c r="D16" s="230"/>
      <c r="E16" s="319">
        <f>'01 2 Pol'!BA116</f>
        <v>0</v>
      </c>
      <c r="F16" s="320">
        <f>'01 2 Pol'!BB116</f>
        <v>0</v>
      </c>
      <c r="G16" s="320">
        <f>'01 2 Pol'!BC116</f>
        <v>0</v>
      </c>
      <c r="H16" s="320">
        <f>'01 2 Pol'!BD116</f>
        <v>0</v>
      </c>
      <c r="I16" s="321">
        <f>'01 2 Pol'!BE116</f>
        <v>0</v>
      </c>
    </row>
    <row r="17" spans="1:57" s="14" customFormat="1" ht="13.5" thickBot="1" x14ac:dyDescent="0.25">
      <c r="A17" s="231"/>
      <c r="B17" s="232" t="s">
        <v>79</v>
      </c>
      <c r="C17" s="232"/>
      <c r="D17" s="233"/>
      <c r="E17" s="234">
        <f>SUM(E7:E16)</f>
        <v>0</v>
      </c>
      <c r="F17" s="235">
        <f>SUM(F7:F16)</f>
        <v>0</v>
      </c>
      <c r="G17" s="235">
        <f>SUM(G7:G16)</f>
        <v>0</v>
      </c>
      <c r="H17" s="235">
        <f>SUM(H7:H16)</f>
        <v>0</v>
      </c>
      <c r="I17" s="236">
        <f>SUM(I7:I16)</f>
        <v>0</v>
      </c>
    </row>
    <row r="18" spans="1:57" x14ac:dyDescent="0.2">
      <c r="A18" s="137"/>
      <c r="B18" s="137"/>
      <c r="C18" s="137"/>
      <c r="D18" s="137"/>
      <c r="E18" s="137"/>
      <c r="F18" s="137"/>
      <c r="G18" s="137"/>
      <c r="H18" s="137"/>
      <c r="I18" s="137"/>
    </row>
    <row r="19" spans="1:57" ht="19.5" customHeight="1" x14ac:dyDescent="0.25">
      <c r="A19" s="222" t="s">
        <v>80</v>
      </c>
      <c r="B19" s="222"/>
      <c r="C19" s="222"/>
      <c r="D19" s="222"/>
      <c r="E19" s="222"/>
      <c r="F19" s="222"/>
      <c r="G19" s="237"/>
      <c r="H19" s="222"/>
      <c r="I19" s="222"/>
      <c r="BA19" s="143"/>
      <c r="BB19" s="143"/>
      <c r="BC19" s="143"/>
      <c r="BD19" s="143"/>
      <c r="BE19" s="143"/>
    </row>
    <row r="20" spans="1:57" ht="13.5" thickBot="1" x14ac:dyDescent="0.25"/>
    <row r="21" spans="1:57" x14ac:dyDescent="0.2">
      <c r="A21" s="175" t="s">
        <v>81</v>
      </c>
      <c r="B21" s="176"/>
      <c r="C21" s="176"/>
      <c r="D21" s="238"/>
      <c r="E21" s="239" t="s">
        <v>82</v>
      </c>
      <c r="F21" s="240" t="s">
        <v>12</v>
      </c>
      <c r="G21" s="241" t="s">
        <v>83</v>
      </c>
      <c r="H21" s="242"/>
      <c r="I21" s="243" t="s">
        <v>82</v>
      </c>
    </row>
    <row r="22" spans="1:57" x14ac:dyDescent="0.2">
      <c r="A22" s="167" t="s">
        <v>312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7" x14ac:dyDescent="0.2">
      <c r="A23" s="167" t="s">
        <v>313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314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315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0</v>
      </c>
    </row>
    <row r="26" spans="1:57" x14ac:dyDescent="0.2">
      <c r="A26" s="167" t="s">
        <v>316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1</v>
      </c>
    </row>
    <row r="27" spans="1:57" x14ac:dyDescent="0.2">
      <c r="A27" s="167" t="s">
        <v>317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1</v>
      </c>
    </row>
    <row r="28" spans="1:57" x14ac:dyDescent="0.2">
      <c r="A28" s="167" t="s">
        <v>318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2</v>
      </c>
    </row>
    <row r="29" spans="1:57" x14ac:dyDescent="0.2">
      <c r="A29" s="167" t="s">
        <v>319</v>
      </c>
      <c r="B29" s="158"/>
      <c r="C29" s="158"/>
      <c r="D29" s="244"/>
      <c r="E29" s="245"/>
      <c r="F29" s="246"/>
      <c r="G29" s="247">
        <v>0</v>
      </c>
      <c r="H29" s="248"/>
      <c r="I29" s="249">
        <f>E29+F29*G29/100</f>
        <v>0</v>
      </c>
      <c r="BA29" s="1">
        <v>2</v>
      </c>
    </row>
    <row r="30" spans="1:57" ht="13.5" thickBot="1" x14ac:dyDescent="0.25">
      <c r="A30" s="250"/>
      <c r="B30" s="251" t="s">
        <v>84</v>
      </c>
      <c r="C30" s="252"/>
      <c r="D30" s="253"/>
      <c r="E30" s="254"/>
      <c r="F30" s="255"/>
      <c r="G30" s="255"/>
      <c r="H30" s="256">
        <f>SUM(I22:I29)</f>
        <v>0</v>
      </c>
      <c r="I30" s="257"/>
    </row>
    <row r="32" spans="1:57" x14ac:dyDescent="0.2">
      <c r="B32" s="14"/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  <row r="81" spans="6:9" x14ac:dyDescent="0.2">
      <c r="F81" s="258"/>
      <c r="G81" s="259"/>
      <c r="H81" s="259"/>
      <c r="I81" s="54"/>
    </row>
  </sheetData>
  <mergeCells count="4">
    <mergeCell ref="A1:B1"/>
    <mergeCell ref="A2:B2"/>
    <mergeCell ref="G2:I2"/>
    <mergeCell ref="H30:I3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/>
  <dimension ref="A1:BE73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98</v>
      </c>
      <c r="I1" s="212"/>
    </row>
    <row r="2" spans="1:57" ht="13.5" thickBot="1" x14ac:dyDescent="0.25">
      <c r="A2" s="213" t="s">
        <v>76</v>
      </c>
      <c r="B2" s="214"/>
      <c r="C2" s="215" t="s">
        <v>688</v>
      </c>
      <c r="D2" s="216"/>
      <c r="E2" s="217"/>
      <c r="F2" s="216"/>
      <c r="G2" s="218" t="s">
        <v>679</v>
      </c>
      <c r="H2" s="219"/>
      <c r="I2" s="220"/>
    </row>
    <row r="3" spans="1:57" ht="13.5" thickTop="1" x14ac:dyDescent="0.2">
      <c r="F3" s="137"/>
    </row>
    <row r="4" spans="1:57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57" ht="13.5" thickBot="1" x14ac:dyDescent="0.25"/>
    <row r="6" spans="1:57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57" s="137" customFormat="1" x14ac:dyDescent="0.2">
      <c r="A7" s="318" t="str">
        <f>'08 1 Pol'!B7</f>
        <v>769</v>
      </c>
      <c r="B7" s="70" t="str">
        <f>'08 1 Pol'!C7</f>
        <v>Otvorové prvky z plastu</v>
      </c>
      <c r="D7" s="230"/>
      <c r="E7" s="319">
        <f>'08 1 Pol'!BA36</f>
        <v>0</v>
      </c>
      <c r="F7" s="320">
        <f>'08 1 Pol'!BB36</f>
        <v>0</v>
      </c>
      <c r="G7" s="320">
        <f>'08 1 Pol'!BC36</f>
        <v>0</v>
      </c>
      <c r="H7" s="320">
        <f>'08 1 Pol'!BD36</f>
        <v>0</v>
      </c>
      <c r="I7" s="321">
        <f>'08 1 Pol'!BE36</f>
        <v>0</v>
      </c>
    </row>
    <row r="8" spans="1:57" s="137" customFormat="1" ht="13.5" thickBot="1" x14ac:dyDescent="0.25">
      <c r="A8" s="318" t="str">
        <f>'08 1 Pol'!B37</f>
        <v>770</v>
      </c>
      <c r="B8" s="70" t="str">
        <f>'08 1 Pol'!C37</f>
        <v>Otvorové prvky z hliníku</v>
      </c>
      <c r="D8" s="230"/>
      <c r="E8" s="319">
        <f>'08 1 Pol'!BA50</f>
        <v>0</v>
      </c>
      <c r="F8" s="320">
        <f>'08 1 Pol'!BB50</f>
        <v>0</v>
      </c>
      <c r="G8" s="320">
        <f>'08 1 Pol'!BC50</f>
        <v>0</v>
      </c>
      <c r="H8" s="320">
        <f>'08 1 Pol'!BD50</f>
        <v>0</v>
      </c>
      <c r="I8" s="321">
        <f>'08 1 Pol'!BE50</f>
        <v>0</v>
      </c>
    </row>
    <row r="9" spans="1:57" s="14" customFormat="1" ht="13.5" thickBot="1" x14ac:dyDescent="0.25">
      <c r="A9" s="231"/>
      <c r="B9" s="232" t="s">
        <v>79</v>
      </c>
      <c r="C9" s="232"/>
      <c r="D9" s="233"/>
      <c r="E9" s="234">
        <f>SUM(E7:E8)</f>
        <v>0</v>
      </c>
      <c r="F9" s="235">
        <f>SUM(F7:F8)</f>
        <v>0</v>
      </c>
      <c r="G9" s="235">
        <f>SUM(G7:G8)</f>
        <v>0</v>
      </c>
      <c r="H9" s="235">
        <f>SUM(H7:H8)</f>
        <v>0</v>
      </c>
      <c r="I9" s="236">
        <f>SUM(I7:I8)</f>
        <v>0</v>
      </c>
    </row>
    <row r="10" spans="1:57" x14ac:dyDescent="0.2">
      <c r="A10" s="137"/>
      <c r="B10" s="137"/>
      <c r="C10" s="137"/>
      <c r="D10" s="137"/>
      <c r="E10" s="137"/>
      <c r="F10" s="137"/>
      <c r="G10" s="137"/>
      <c r="H10" s="137"/>
      <c r="I10" s="137"/>
    </row>
    <row r="11" spans="1:57" ht="19.5" customHeight="1" x14ac:dyDescent="0.25">
      <c r="A11" s="222" t="s">
        <v>80</v>
      </c>
      <c r="B11" s="222"/>
      <c r="C11" s="222"/>
      <c r="D11" s="222"/>
      <c r="E11" s="222"/>
      <c r="F11" s="222"/>
      <c r="G11" s="237"/>
      <c r="H11" s="222"/>
      <c r="I11" s="222"/>
      <c r="BA11" s="143"/>
      <c r="BB11" s="143"/>
      <c r="BC11" s="143"/>
      <c r="BD11" s="143"/>
      <c r="BE11" s="143"/>
    </row>
    <row r="12" spans="1:57" ht="13.5" thickBot="1" x14ac:dyDescent="0.25"/>
    <row r="13" spans="1:57" x14ac:dyDescent="0.2">
      <c r="A13" s="175" t="s">
        <v>81</v>
      </c>
      <c r="B13" s="176"/>
      <c r="C13" s="176"/>
      <c r="D13" s="238"/>
      <c r="E13" s="239" t="s">
        <v>82</v>
      </c>
      <c r="F13" s="240" t="s">
        <v>12</v>
      </c>
      <c r="G13" s="241" t="s">
        <v>83</v>
      </c>
      <c r="H13" s="242"/>
      <c r="I13" s="243" t="s">
        <v>82</v>
      </c>
    </row>
    <row r="14" spans="1:57" x14ac:dyDescent="0.2">
      <c r="A14" s="167" t="s">
        <v>312</v>
      </c>
      <c r="B14" s="158"/>
      <c r="C14" s="158"/>
      <c r="D14" s="244"/>
      <c r="E14" s="245"/>
      <c r="F14" s="246"/>
      <c r="G14" s="247">
        <v>0</v>
      </c>
      <c r="H14" s="248"/>
      <c r="I14" s="249">
        <f>E14+F14*G14/100</f>
        <v>0</v>
      </c>
      <c r="BA14" s="1">
        <v>0</v>
      </c>
    </row>
    <row r="15" spans="1:57" x14ac:dyDescent="0.2">
      <c r="A15" s="167" t="s">
        <v>313</v>
      </c>
      <c r="B15" s="158"/>
      <c r="C15" s="158"/>
      <c r="D15" s="244"/>
      <c r="E15" s="245"/>
      <c r="F15" s="246"/>
      <c r="G15" s="247">
        <v>0</v>
      </c>
      <c r="H15" s="248"/>
      <c r="I15" s="249">
        <f>E15+F15*G15/100</f>
        <v>0</v>
      </c>
      <c r="BA15" s="1">
        <v>0</v>
      </c>
    </row>
    <row r="16" spans="1:57" x14ac:dyDescent="0.2">
      <c r="A16" s="167" t="s">
        <v>314</v>
      </c>
      <c r="B16" s="158"/>
      <c r="C16" s="158"/>
      <c r="D16" s="244"/>
      <c r="E16" s="245"/>
      <c r="F16" s="246"/>
      <c r="G16" s="247">
        <v>0</v>
      </c>
      <c r="H16" s="248"/>
      <c r="I16" s="249">
        <f>E16+F16*G16/100</f>
        <v>0</v>
      </c>
      <c r="BA16" s="1">
        <v>0</v>
      </c>
    </row>
    <row r="17" spans="1:53" x14ac:dyDescent="0.2">
      <c r="A17" s="167" t="s">
        <v>315</v>
      </c>
      <c r="B17" s="158"/>
      <c r="C17" s="158"/>
      <c r="D17" s="244"/>
      <c r="E17" s="245"/>
      <c r="F17" s="246"/>
      <c r="G17" s="247">
        <v>0</v>
      </c>
      <c r="H17" s="248"/>
      <c r="I17" s="249">
        <f>E17+F17*G17/100</f>
        <v>0</v>
      </c>
      <c r="BA17" s="1">
        <v>0</v>
      </c>
    </row>
    <row r="18" spans="1:53" x14ac:dyDescent="0.2">
      <c r="A18" s="167" t="s">
        <v>316</v>
      </c>
      <c r="B18" s="158"/>
      <c r="C18" s="158"/>
      <c r="D18" s="244"/>
      <c r="E18" s="245"/>
      <c r="F18" s="246"/>
      <c r="G18" s="247">
        <v>0</v>
      </c>
      <c r="H18" s="248"/>
      <c r="I18" s="249">
        <f>E18+F18*G18/100</f>
        <v>0</v>
      </c>
      <c r="BA18" s="1">
        <v>1</v>
      </c>
    </row>
    <row r="19" spans="1:53" x14ac:dyDescent="0.2">
      <c r="A19" s="167" t="s">
        <v>317</v>
      </c>
      <c r="B19" s="158"/>
      <c r="C19" s="158"/>
      <c r="D19" s="244"/>
      <c r="E19" s="245"/>
      <c r="F19" s="246"/>
      <c r="G19" s="247">
        <v>0</v>
      </c>
      <c r="H19" s="248"/>
      <c r="I19" s="249">
        <f>E19+F19*G19/100</f>
        <v>0</v>
      </c>
      <c r="BA19" s="1">
        <v>1</v>
      </c>
    </row>
    <row r="20" spans="1:53" x14ac:dyDescent="0.2">
      <c r="A20" s="167" t="s">
        <v>318</v>
      </c>
      <c r="B20" s="158"/>
      <c r="C20" s="158"/>
      <c r="D20" s="244"/>
      <c r="E20" s="245"/>
      <c r="F20" s="246"/>
      <c r="G20" s="247">
        <v>0</v>
      </c>
      <c r="H20" s="248"/>
      <c r="I20" s="249">
        <f>E20+F20*G20/100</f>
        <v>0</v>
      </c>
      <c r="BA20" s="1">
        <v>2</v>
      </c>
    </row>
    <row r="21" spans="1:53" x14ac:dyDescent="0.2">
      <c r="A21" s="167" t="s">
        <v>319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2</v>
      </c>
    </row>
    <row r="22" spans="1:53" ht="13.5" thickBot="1" x14ac:dyDescent="0.25">
      <c r="A22" s="250"/>
      <c r="B22" s="251" t="s">
        <v>84</v>
      </c>
      <c r="C22" s="252"/>
      <c r="D22" s="253"/>
      <c r="E22" s="254"/>
      <c r="F22" s="255"/>
      <c r="G22" s="255"/>
      <c r="H22" s="256">
        <f>SUM(I14:I21)</f>
        <v>0</v>
      </c>
      <c r="I22" s="257"/>
    </row>
    <row r="24" spans="1:53" x14ac:dyDescent="0.2">
      <c r="B24" s="14"/>
      <c r="F24" s="258"/>
      <c r="G24" s="259"/>
      <c r="H24" s="259"/>
      <c r="I24" s="54"/>
    </row>
    <row r="25" spans="1:53" x14ac:dyDescent="0.2">
      <c r="F25" s="258"/>
      <c r="G25" s="259"/>
      <c r="H25" s="259"/>
      <c r="I25" s="54"/>
    </row>
    <row r="26" spans="1:53" x14ac:dyDescent="0.2">
      <c r="F26" s="258"/>
      <c r="G26" s="259"/>
      <c r="H26" s="259"/>
      <c r="I26" s="54"/>
    </row>
    <row r="27" spans="1:53" x14ac:dyDescent="0.2">
      <c r="F27" s="258"/>
      <c r="G27" s="259"/>
      <c r="H27" s="259"/>
      <c r="I27" s="54"/>
    </row>
    <row r="28" spans="1:53" x14ac:dyDescent="0.2">
      <c r="F28" s="258"/>
      <c r="G28" s="259"/>
      <c r="H28" s="259"/>
      <c r="I28" s="54"/>
    </row>
    <row r="29" spans="1:53" x14ac:dyDescent="0.2">
      <c r="F29" s="258"/>
      <c r="G29" s="259"/>
      <c r="H29" s="259"/>
      <c r="I29" s="54"/>
    </row>
    <row r="30" spans="1:53" x14ac:dyDescent="0.2">
      <c r="F30" s="258"/>
      <c r="G30" s="259"/>
      <c r="H30" s="259"/>
      <c r="I30" s="54"/>
    </row>
    <row r="31" spans="1:53" x14ac:dyDescent="0.2">
      <c r="F31" s="258"/>
      <c r="G31" s="259"/>
      <c r="H31" s="259"/>
      <c r="I31" s="54"/>
    </row>
    <row r="32" spans="1:53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</sheetData>
  <mergeCells count="4">
    <mergeCell ref="A1:B1"/>
    <mergeCell ref="A2:B2"/>
    <mergeCell ref="G2:I2"/>
    <mergeCell ref="H22:I2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/>
  <dimension ref="A1:CB123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'08 1 Rek'!H1</f>
        <v>1</v>
      </c>
      <c r="G3" s="268"/>
    </row>
    <row r="4" spans="1:80" ht="13.5" thickBot="1" x14ac:dyDescent="0.25">
      <c r="A4" s="269" t="s">
        <v>76</v>
      </c>
      <c r="B4" s="214"/>
      <c r="C4" s="215" t="s">
        <v>688</v>
      </c>
      <c r="D4" s="270"/>
      <c r="E4" s="271" t="str">
        <f>'08 1 Rek'!G2</f>
        <v>Rozpočtové náklady - pavilony A, B, C, D, E, F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689</v>
      </c>
      <c r="C7" s="284" t="s">
        <v>690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ht="22.5" x14ac:dyDescent="0.2">
      <c r="A8" s="293">
        <v>1</v>
      </c>
      <c r="B8" s="294" t="s">
        <v>692</v>
      </c>
      <c r="C8" s="295" t="s">
        <v>693</v>
      </c>
      <c r="D8" s="296" t="s">
        <v>100</v>
      </c>
      <c r="E8" s="297">
        <v>48</v>
      </c>
      <c r="F8" s="297">
        <v>0</v>
      </c>
      <c r="G8" s="298">
        <f>E8*F8</f>
        <v>0</v>
      </c>
      <c r="H8" s="299">
        <v>0</v>
      </c>
      <c r="I8" s="300">
        <f>E8*H8</f>
        <v>0</v>
      </c>
      <c r="J8" s="299"/>
      <c r="K8" s="300">
        <f>E8*J8</f>
        <v>0</v>
      </c>
      <c r="O8" s="292">
        <v>2</v>
      </c>
      <c r="AA8" s="261">
        <v>12</v>
      </c>
      <c r="AB8" s="261">
        <v>0</v>
      </c>
      <c r="AC8" s="261">
        <v>1</v>
      </c>
      <c r="AZ8" s="261">
        <v>2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12</v>
      </c>
      <c r="CB8" s="292">
        <v>0</v>
      </c>
    </row>
    <row r="9" spans="1:80" ht="22.5" x14ac:dyDescent="0.2">
      <c r="A9" s="293">
        <v>2</v>
      </c>
      <c r="B9" s="294" t="s">
        <v>694</v>
      </c>
      <c r="C9" s="295" t="s">
        <v>695</v>
      </c>
      <c r="D9" s="296" t="s">
        <v>100</v>
      </c>
      <c r="E9" s="297">
        <v>4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/>
      <c r="K9" s="300">
        <f>E9*J9</f>
        <v>0</v>
      </c>
      <c r="O9" s="292">
        <v>2</v>
      </c>
      <c r="AA9" s="261">
        <v>12</v>
      </c>
      <c r="AB9" s="261">
        <v>0</v>
      </c>
      <c r="AC9" s="261">
        <v>2</v>
      </c>
      <c r="AZ9" s="261">
        <v>2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12</v>
      </c>
      <c r="CB9" s="292">
        <v>0</v>
      </c>
    </row>
    <row r="10" spans="1:80" ht="22.5" x14ac:dyDescent="0.2">
      <c r="A10" s="293">
        <v>3</v>
      </c>
      <c r="B10" s="294" t="s">
        <v>696</v>
      </c>
      <c r="C10" s="295" t="s">
        <v>697</v>
      </c>
      <c r="D10" s="296" t="s">
        <v>100</v>
      </c>
      <c r="E10" s="297">
        <v>4</v>
      </c>
      <c r="F10" s="297">
        <v>0</v>
      </c>
      <c r="G10" s="298">
        <f>E10*F10</f>
        <v>0</v>
      </c>
      <c r="H10" s="299">
        <v>0</v>
      </c>
      <c r="I10" s="300">
        <f>E10*H10</f>
        <v>0</v>
      </c>
      <c r="J10" s="299"/>
      <c r="K10" s="300">
        <f>E10*J10</f>
        <v>0</v>
      </c>
      <c r="O10" s="292">
        <v>2</v>
      </c>
      <c r="AA10" s="261">
        <v>12</v>
      </c>
      <c r="AB10" s="261">
        <v>0</v>
      </c>
      <c r="AC10" s="261">
        <v>3</v>
      </c>
      <c r="AZ10" s="261">
        <v>2</v>
      </c>
      <c r="BA10" s="261">
        <f>IF(AZ10=1,G10,0)</f>
        <v>0</v>
      </c>
      <c r="BB10" s="261">
        <f>IF(AZ10=2,G10,0)</f>
        <v>0</v>
      </c>
      <c r="BC10" s="261">
        <f>IF(AZ10=3,G10,0)</f>
        <v>0</v>
      </c>
      <c r="BD10" s="261">
        <f>IF(AZ10=4,G10,0)</f>
        <v>0</v>
      </c>
      <c r="BE10" s="261">
        <f>IF(AZ10=5,G10,0)</f>
        <v>0</v>
      </c>
      <c r="CA10" s="292">
        <v>12</v>
      </c>
      <c r="CB10" s="292">
        <v>0</v>
      </c>
    </row>
    <row r="11" spans="1:80" ht="22.5" x14ac:dyDescent="0.2">
      <c r="A11" s="293">
        <v>4</v>
      </c>
      <c r="B11" s="294" t="s">
        <v>698</v>
      </c>
      <c r="C11" s="295" t="s">
        <v>699</v>
      </c>
      <c r="D11" s="296" t="s">
        <v>100</v>
      </c>
      <c r="E11" s="297">
        <v>4</v>
      </c>
      <c r="F11" s="297">
        <v>0</v>
      </c>
      <c r="G11" s="298">
        <f>E11*F11</f>
        <v>0</v>
      </c>
      <c r="H11" s="299">
        <v>0</v>
      </c>
      <c r="I11" s="300">
        <f>E11*H11</f>
        <v>0</v>
      </c>
      <c r="J11" s="299"/>
      <c r="K11" s="300">
        <f>E11*J11</f>
        <v>0</v>
      </c>
      <c r="O11" s="292">
        <v>2</v>
      </c>
      <c r="AA11" s="261">
        <v>12</v>
      </c>
      <c r="AB11" s="261">
        <v>0</v>
      </c>
      <c r="AC11" s="261">
        <v>4</v>
      </c>
      <c r="AZ11" s="261">
        <v>2</v>
      </c>
      <c r="BA11" s="261">
        <f>IF(AZ11=1,G11,0)</f>
        <v>0</v>
      </c>
      <c r="BB11" s="261">
        <f>IF(AZ11=2,G11,0)</f>
        <v>0</v>
      </c>
      <c r="BC11" s="261">
        <f>IF(AZ11=3,G11,0)</f>
        <v>0</v>
      </c>
      <c r="BD11" s="261">
        <f>IF(AZ11=4,G11,0)</f>
        <v>0</v>
      </c>
      <c r="BE11" s="261">
        <f>IF(AZ11=5,G11,0)</f>
        <v>0</v>
      </c>
      <c r="CA11" s="292">
        <v>12</v>
      </c>
      <c r="CB11" s="292">
        <v>0</v>
      </c>
    </row>
    <row r="12" spans="1:80" ht="22.5" x14ac:dyDescent="0.2">
      <c r="A12" s="293">
        <v>5</v>
      </c>
      <c r="B12" s="294" t="s">
        <v>700</v>
      </c>
      <c r="C12" s="295" t="s">
        <v>701</v>
      </c>
      <c r="D12" s="296" t="s">
        <v>100</v>
      </c>
      <c r="E12" s="297">
        <v>2</v>
      </c>
      <c r="F12" s="297">
        <v>0</v>
      </c>
      <c r="G12" s="298">
        <f>E12*F12</f>
        <v>0</v>
      </c>
      <c r="H12" s="299">
        <v>0</v>
      </c>
      <c r="I12" s="300">
        <f>E12*H12</f>
        <v>0</v>
      </c>
      <c r="J12" s="299"/>
      <c r="K12" s="300">
        <f>E12*J12</f>
        <v>0</v>
      </c>
      <c r="O12" s="292">
        <v>2</v>
      </c>
      <c r="AA12" s="261">
        <v>12</v>
      </c>
      <c r="AB12" s="261">
        <v>0</v>
      </c>
      <c r="AC12" s="261">
        <v>5</v>
      </c>
      <c r="AZ12" s="261">
        <v>2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12</v>
      </c>
      <c r="CB12" s="292">
        <v>0</v>
      </c>
    </row>
    <row r="13" spans="1:80" ht="22.5" x14ac:dyDescent="0.2">
      <c r="A13" s="293">
        <v>6</v>
      </c>
      <c r="B13" s="294" t="s">
        <v>702</v>
      </c>
      <c r="C13" s="295" t="s">
        <v>703</v>
      </c>
      <c r="D13" s="296" t="s">
        <v>100</v>
      </c>
      <c r="E13" s="297">
        <v>1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6</v>
      </c>
      <c r="AZ13" s="261">
        <v>2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ht="22.5" x14ac:dyDescent="0.2">
      <c r="A14" s="293">
        <v>7</v>
      </c>
      <c r="B14" s="294" t="s">
        <v>704</v>
      </c>
      <c r="C14" s="295" t="s">
        <v>705</v>
      </c>
      <c r="D14" s="296" t="s">
        <v>100</v>
      </c>
      <c r="E14" s="297">
        <v>1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12</v>
      </c>
      <c r="AB14" s="261">
        <v>0</v>
      </c>
      <c r="AC14" s="261">
        <v>7</v>
      </c>
      <c r="AZ14" s="261">
        <v>2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12</v>
      </c>
      <c r="CB14" s="292">
        <v>0</v>
      </c>
    </row>
    <row r="15" spans="1:80" ht="22.5" x14ac:dyDescent="0.2">
      <c r="A15" s="293">
        <v>8</v>
      </c>
      <c r="B15" s="294" t="s">
        <v>706</v>
      </c>
      <c r="C15" s="295" t="s">
        <v>707</v>
      </c>
      <c r="D15" s="296" t="s">
        <v>100</v>
      </c>
      <c r="E15" s="297">
        <v>2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/>
      <c r="K15" s="300">
        <f>E15*J15</f>
        <v>0</v>
      </c>
      <c r="O15" s="292">
        <v>2</v>
      </c>
      <c r="AA15" s="261">
        <v>12</v>
      </c>
      <c r="AB15" s="261">
        <v>0</v>
      </c>
      <c r="AC15" s="261">
        <v>8</v>
      </c>
      <c r="AZ15" s="261">
        <v>2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12</v>
      </c>
      <c r="CB15" s="292">
        <v>0</v>
      </c>
    </row>
    <row r="16" spans="1:80" ht="22.5" x14ac:dyDescent="0.2">
      <c r="A16" s="293">
        <v>9</v>
      </c>
      <c r="B16" s="294" t="s">
        <v>708</v>
      </c>
      <c r="C16" s="295" t="s">
        <v>709</v>
      </c>
      <c r="D16" s="296" t="s">
        <v>100</v>
      </c>
      <c r="E16" s="297">
        <v>1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/>
      <c r="K16" s="300">
        <f>E16*J16</f>
        <v>0</v>
      </c>
      <c r="O16" s="292">
        <v>2</v>
      </c>
      <c r="AA16" s="261">
        <v>12</v>
      </c>
      <c r="AB16" s="261">
        <v>0</v>
      </c>
      <c r="AC16" s="261">
        <v>9</v>
      </c>
      <c r="AZ16" s="261">
        <v>2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12</v>
      </c>
      <c r="CB16" s="292">
        <v>0</v>
      </c>
    </row>
    <row r="17" spans="1:80" ht="22.5" x14ac:dyDescent="0.2">
      <c r="A17" s="293">
        <v>10</v>
      </c>
      <c r="B17" s="294" t="s">
        <v>710</v>
      </c>
      <c r="C17" s="295" t="s">
        <v>711</v>
      </c>
      <c r="D17" s="296" t="s">
        <v>100</v>
      </c>
      <c r="E17" s="297">
        <v>1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/>
      <c r="K17" s="300">
        <f>E17*J17</f>
        <v>0</v>
      </c>
      <c r="O17" s="292">
        <v>2</v>
      </c>
      <c r="AA17" s="261">
        <v>12</v>
      </c>
      <c r="AB17" s="261">
        <v>0</v>
      </c>
      <c r="AC17" s="261">
        <v>10</v>
      </c>
      <c r="AZ17" s="261">
        <v>2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12</v>
      </c>
      <c r="CB17" s="292">
        <v>0</v>
      </c>
    </row>
    <row r="18" spans="1:80" ht="22.5" x14ac:dyDescent="0.2">
      <c r="A18" s="293">
        <v>11</v>
      </c>
      <c r="B18" s="294" t="s">
        <v>712</v>
      </c>
      <c r="C18" s="295" t="s">
        <v>713</v>
      </c>
      <c r="D18" s="296" t="s">
        <v>100</v>
      </c>
      <c r="E18" s="297">
        <v>1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12</v>
      </c>
      <c r="AB18" s="261">
        <v>0</v>
      </c>
      <c r="AC18" s="261">
        <v>11</v>
      </c>
      <c r="AZ18" s="261">
        <v>2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12</v>
      </c>
      <c r="CB18" s="292">
        <v>0</v>
      </c>
    </row>
    <row r="19" spans="1:80" ht="22.5" x14ac:dyDescent="0.2">
      <c r="A19" s="293">
        <v>12</v>
      </c>
      <c r="B19" s="294" t="s">
        <v>714</v>
      </c>
      <c r="C19" s="295" t="s">
        <v>715</v>
      </c>
      <c r="D19" s="296" t="s">
        <v>100</v>
      </c>
      <c r="E19" s="297">
        <v>2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12</v>
      </c>
      <c r="AB19" s="261">
        <v>0</v>
      </c>
      <c r="AC19" s="261">
        <v>12</v>
      </c>
      <c r="AZ19" s="261">
        <v>2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12</v>
      </c>
      <c r="CB19" s="292">
        <v>0</v>
      </c>
    </row>
    <row r="20" spans="1:80" ht="22.5" x14ac:dyDescent="0.2">
      <c r="A20" s="293">
        <v>13</v>
      </c>
      <c r="B20" s="294" t="s">
        <v>716</v>
      </c>
      <c r="C20" s="295" t="s">
        <v>717</v>
      </c>
      <c r="D20" s="296" t="s">
        <v>100</v>
      </c>
      <c r="E20" s="297">
        <v>2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12</v>
      </c>
      <c r="AB20" s="261">
        <v>0</v>
      </c>
      <c r="AC20" s="261">
        <v>13</v>
      </c>
      <c r="AZ20" s="261">
        <v>2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12</v>
      </c>
      <c r="CB20" s="292">
        <v>0</v>
      </c>
    </row>
    <row r="21" spans="1:80" ht="22.5" x14ac:dyDescent="0.2">
      <c r="A21" s="293">
        <v>14</v>
      </c>
      <c r="B21" s="294" t="s">
        <v>718</v>
      </c>
      <c r="C21" s="295" t="s">
        <v>719</v>
      </c>
      <c r="D21" s="296" t="s">
        <v>100</v>
      </c>
      <c r="E21" s="297">
        <v>3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/>
      <c r="K21" s="300">
        <f>E21*J21</f>
        <v>0</v>
      </c>
      <c r="O21" s="292">
        <v>2</v>
      </c>
      <c r="AA21" s="261">
        <v>12</v>
      </c>
      <c r="AB21" s="261">
        <v>0</v>
      </c>
      <c r="AC21" s="261">
        <v>14</v>
      </c>
      <c r="AZ21" s="261">
        <v>2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12</v>
      </c>
      <c r="CB21" s="292">
        <v>0</v>
      </c>
    </row>
    <row r="22" spans="1:80" ht="22.5" x14ac:dyDescent="0.2">
      <c r="A22" s="293">
        <v>15</v>
      </c>
      <c r="B22" s="294" t="s">
        <v>720</v>
      </c>
      <c r="C22" s="295" t="s">
        <v>721</v>
      </c>
      <c r="D22" s="296" t="s">
        <v>100</v>
      </c>
      <c r="E22" s="297">
        <v>5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12</v>
      </c>
      <c r="AB22" s="261">
        <v>0</v>
      </c>
      <c r="AC22" s="261">
        <v>15</v>
      </c>
      <c r="AZ22" s="261">
        <v>2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12</v>
      </c>
      <c r="CB22" s="292">
        <v>0</v>
      </c>
    </row>
    <row r="23" spans="1:80" ht="22.5" x14ac:dyDescent="0.2">
      <c r="A23" s="293">
        <v>16</v>
      </c>
      <c r="B23" s="294" t="s">
        <v>722</v>
      </c>
      <c r="C23" s="295" t="s">
        <v>723</v>
      </c>
      <c r="D23" s="296" t="s">
        <v>100</v>
      </c>
      <c r="E23" s="297">
        <v>10</v>
      </c>
      <c r="F23" s="297">
        <v>0</v>
      </c>
      <c r="G23" s="298">
        <f>E23*F23</f>
        <v>0</v>
      </c>
      <c r="H23" s="299">
        <v>0</v>
      </c>
      <c r="I23" s="300">
        <f>E23*H23</f>
        <v>0</v>
      </c>
      <c r="J23" s="299"/>
      <c r="K23" s="300">
        <f>E23*J23</f>
        <v>0</v>
      </c>
      <c r="O23" s="292">
        <v>2</v>
      </c>
      <c r="AA23" s="261">
        <v>12</v>
      </c>
      <c r="AB23" s="261">
        <v>0</v>
      </c>
      <c r="AC23" s="261">
        <v>16</v>
      </c>
      <c r="AZ23" s="261">
        <v>2</v>
      </c>
      <c r="BA23" s="261">
        <f>IF(AZ23=1,G23,0)</f>
        <v>0</v>
      </c>
      <c r="BB23" s="261">
        <f>IF(AZ23=2,G23,0)</f>
        <v>0</v>
      </c>
      <c r="BC23" s="261">
        <f>IF(AZ23=3,G23,0)</f>
        <v>0</v>
      </c>
      <c r="BD23" s="261">
        <f>IF(AZ23=4,G23,0)</f>
        <v>0</v>
      </c>
      <c r="BE23" s="261">
        <f>IF(AZ23=5,G23,0)</f>
        <v>0</v>
      </c>
      <c r="CA23" s="292">
        <v>12</v>
      </c>
      <c r="CB23" s="292">
        <v>0</v>
      </c>
    </row>
    <row r="24" spans="1:80" ht="22.5" x14ac:dyDescent="0.2">
      <c r="A24" s="293">
        <v>17</v>
      </c>
      <c r="B24" s="294" t="s">
        <v>724</v>
      </c>
      <c r="C24" s="295" t="s">
        <v>725</v>
      </c>
      <c r="D24" s="296" t="s">
        <v>100</v>
      </c>
      <c r="E24" s="297">
        <v>17</v>
      </c>
      <c r="F24" s="297">
        <v>0</v>
      </c>
      <c r="G24" s="298">
        <f>E24*F24</f>
        <v>0</v>
      </c>
      <c r="H24" s="299">
        <v>0</v>
      </c>
      <c r="I24" s="300">
        <f>E24*H24</f>
        <v>0</v>
      </c>
      <c r="J24" s="299"/>
      <c r="K24" s="300">
        <f>E24*J24</f>
        <v>0</v>
      </c>
      <c r="O24" s="292">
        <v>2</v>
      </c>
      <c r="AA24" s="261">
        <v>12</v>
      </c>
      <c r="AB24" s="261">
        <v>0</v>
      </c>
      <c r="AC24" s="261">
        <v>17</v>
      </c>
      <c r="AZ24" s="261">
        <v>2</v>
      </c>
      <c r="BA24" s="261">
        <f>IF(AZ24=1,G24,0)</f>
        <v>0</v>
      </c>
      <c r="BB24" s="261">
        <f>IF(AZ24=2,G24,0)</f>
        <v>0</v>
      </c>
      <c r="BC24" s="261">
        <f>IF(AZ24=3,G24,0)</f>
        <v>0</v>
      </c>
      <c r="BD24" s="261">
        <f>IF(AZ24=4,G24,0)</f>
        <v>0</v>
      </c>
      <c r="BE24" s="261">
        <f>IF(AZ24=5,G24,0)</f>
        <v>0</v>
      </c>
      <c r="CA24" s="292">
        <v>12</v>
      </c>
      <c r="CB24" s="292">
        <v>0</v>
      </c>
    </row>
    <row r="25" spans="1:80" ht="22.5" x14ac:dyDescent="0.2">
      <c r="A25" s="293">
        <v>18</v>
      </c>
      <c r="B25" s="294" t="s">
        <v>726</v>
      </c>
      <c r="C25" s="295" t="s">
        <v>727</v>
      </c>
      <c r="D25" s="296" t="s">
        <v>100</v>
      </c>
      <c r="E25" s="297">
        <v>2</v>
      </c>
      <c r="F25" s="297">
        <v>0</v>
      </c>
      <c r="G25" s="298">
        <f>E25*F25</f>
        <v>0</v>
      </c>
      <c r="H25" s="299">
        <v>0</v>
      </c>
      <c r="I25" s="300">
        <f>E25*H25</f>
        <v>0</v>
      </c>
      <c r="J25" s="299"/>
      <c r="K25" s="300">
        <f>E25*J25</f>
        <v>0</v>
      </c>
      <c r="O25" s="292">
        <v>2</v>
      </c>
      <c r="AA25" s="261">
        <v>12</v>
      </c>
      <c r="AB25" s="261">
        <v>0</v>
      </c>
      <c r="AC25" s="261">
        <v>18</v>
      </c>
      <c r="AZ25" s="261">
        <v>2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12</v>
      </c>
      <c r="CB25" s="292">
        <v>0</v>
      </c>
    </row>
    <row r="26" spans="1:80" ht="22.5" x14ac:dyDescent="0.2">
      <c r="A26" s="293">
        <v>19</v>
      </c>
      <c r="B26" s="294" t="s">
        <v>728</v>
      </c>
      <c r="C26" s="295" t="s">
        <v>729</v>
      </c>
      <c r="D26" s="296" t="s">
        <v>100</v>
      </c>
      <c r="E26" s="297">
        <v>1</v>
      </c>
      <c r="F26" s="297">
        <v>0</v>
      </c>
      <c r="G26" s="298">
        <f>E26*F26</f>
        <v>0</v>
      </c>
      <c r="H26" s="299">
        <v>0</v>
      </c>
      <c r="I26" s="300">
        <f>E26*H26</f>
        <v>0</v>
      </c>
      <c r="J26" s="299"/>
      <c r="K26" s="300">
        <f>E26*J26</f>
        <v>0</v>
      </c>
      <c r="O26" s="292">
        <v>2</v>
      </c>
      <c r="AA26" s="261">
        <v>12</v>
      </c>
      <c r="AB26" s="261">
        <v>0</v>
      </c>
      <c r="AC26" s="261">
        <v>19</v>
      </c>
      <c r="AZ26" s="261">
        <v>2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12</v>
      </c>
      <c r="CB26" s="292">
        <v>0</v>
      </c>
    </row>
    <row r="27" spans="1:80" ht="22.5" x14ac:dyDescent="0.2">
      <c r="A27" s="293">
        <v>20</v>
      </c>
      <c r="B27" s="294" t="s">
        <v>730</v>
      </c>
      <c r="C27" s="295" t="s">
        <v>731</v>
      </c>
      <c r="D27" s="296" t="s">
        <v>100</v>
      </c>
      <c r="E27" s="297">
        <v>1</v>
      </c>
      <c r="F27" s="297">
        <v>0</v>
      </c>
      <c r="G27" s="298">
        <f>E27*F27</f>
        <v>0</v>
      </c>
      <c r="H27" s="299">
        <v>0</v>
      </c>
      <c r="I27" s="300">
        <f>E27*H27</f>
        <v>0</v>
      </c>
      <c r="J27" s="299"/>
      <c r="K27" s="300">
        <f>E27*J27</f>
        <v>0</v>
      </c>
      <c r="O27" s="292">
        <v>2</v>
      </c>
      <c r="AA27" s="261">
        <v>12</v>
      </c>
      <c r="AB27" s="261">
        <v>0</v>
      </c>
      <c r="AC27" s="261">
        <v>20</v>
      </c>
      <c r="AZ27" s="261">
        <v>2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12</v>
      </c>
      <c r="CB27" s="292">
        <v>0</v>
      </c>
    </row>
    <row r="28" spans="1:80" ht="22.5" x14ac:dyDescent="0.2">
      <c r="A28" s="293">
        <v>21</v>
      </c>
      <c r="B28" s="294" t="s">
        <v>732</v>
      </c>
      <c r="C28" s="295" t="s">
        <v>733</v>
      </c>
      <c r="D28" s="296" t="s">
        <v>100</v>
      </c>
      <c r="E28" s="297">
        <v>1</v>
      </c>
      <c r="F28" s="297">
        <v>0</v>
      </c>
      <c r="G28" s="298">
        <f>E28*F28</f>
        <v>0</v>
      </c>
      <c r="H28" s="299">
        <v>0</v>
      </c>
      <c r="I28" s="300">
        <f>E28*H28</f>
        <v>0</v>
      </c>
      <c r="J28" s="299"/>
      <c r="K28" s="300">
        <f>E28*J28</f>
        <v>0</v>
      </c>
      <c r="O28" s="292">
        <v>2</v>
      </c>
      <c r="AA28" s="261">
        <v>12</v>
      </c>
      <c r="AB28" s="261">
        <v>0</v>
      </c>
      <c r="AC28" s="261">
        <v>21</v>
      </c>
      <c r="AZ28" s="261">
        <v>2</v>
      </c>
      <c r="BA28" s="261">
        <f>IF(AZ28=1,G28,0)</f>
        <v>0</v>
      </c>
      <c r="BB28" s="261">
        <f>IF(AZ28=2,G28,0)</f>
        <v>0</v>
      </c>
      <c r="BC28" s="261">
        <f>IF(AZ28=3,G28,0)</f>
        <v>0</v>
      </c>
      <c r="BD28" s="261">
        <f>IF(AZ28=4,G28,0)</f>
        <v>0</v>
      </c>
      <c r="BE28" s="261">
        <f>IF(AZ28=5,G28,0)</f>
        <v>0</v>
      </c>
      <c r="CA28" s="292">
        <v>12</v>
      </c>
      <c r="CB28" s="292">
        <v>0</v>
      </c>
    </row>
    <row r="29" spans="1:80" ht="22.5" x14ac:dyDescent="0.2">
      <c r="A29" s="293">
        <v>22</v>
      </c>
      <c r="B29" s="294" t="s">
        <v>734</v>
      </c>
      <c r="C29" s="295" t="s">
        <v>735</v>
      </c>
      <c r="D29" s="296" t="s">
        <v>100</v>
      </c>
      <c r="E29" s="297">
        <v>1</v>
      </c>
      <c r="F29" s="297">
        <v>0</v>
      </c>
      <c r="G29" s="298">
        <f>E29*F29</f>
        <v>0</v>
      </c>
      <c r="H29" s="299">
        <v>0</v>
      </c>
      <c r="I29" s="300">
        <f>E29*H29</f>
        <v>0</v>
      </c>
      <c r="J29" s="299"/>
      <c r="K29" s="300">
        <f>E29*J29</f>
        <v>0</v>
      </c>
      <c r="O29" s="292">
        <v>2</v>
      </c>
      <c r="AA29" s="261">
        <v>12</v>
      </c>
      <c r="AB29" s="261">
        <v>0</v>
      </c>
      <c r="AC29" s="261">
        <v>22</v>
      </c>
      <c r="AZ29" s="261">
        <v>2</v>
      </c>
      <c r="BA29" s="261">
        <f>IF(AZ29=1,G29,0)</f>
        <v>0</v>
      </c>
      <c r="BB29" s="261">
        <f>IF(AZ29=2,G29,0)</f>
        <v>0</v>
      </c>
      <c r="BC29" s="261">
        <f>IF(AZ29=3,G29,0)</f>
        <v>0</v>
      </c>
      <c r="BD29" s="261">
        <f>IF(AZ29=4,G29,0)</f>
        <v>0</v>
      </c>
      <c r="BE29" s="261">
        <f>IF(AZ29=5,G29,0)</f>
        <v>0</v>
      </c>
      <c r="CA29" s="292">
        <v>12</v>
      </c>
      <c r="CB29" s="292">
        <v>0</v>
      </c>
    </row>
    <row r="30" spans="1:80" ht="33.75" x14ac:dyDescent="0.2">
      <c r="A30" s="293">
        <v>23</v>
      </c>
      <c r="B30" s="294" t="s">
        <v>736</v>
      </c>
      <c r="C30" s="295" t="s">
        <v>737</v>
      </c>
      <c r="D30" s="296" t="s">
        <v>100</v>
      </c>
      <c r="E30" s="297">
        <v>1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12</v>
      </c>
      <c r="AB30" s="261">
        <v>0</v>
      </c>
      <c r="AC30" s="261">
        <v>23</v>
      </c>
      <c r="AZ30" s="261">
        <v>2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12</v>
      </c>
      <c r="CB30" s="292">
        <v>0</v>
      </c>
    </row>
    <row r="31" spans="1:80" ht="33.75" x14ac:dyDescent="0.2">
      <c r="A31" s="293">
        <v>24</v>
      </c>
      <c r="B31" s="294" t="s">
        <v>738</v>
      </c>
      <c r="C31" s="295" t="s">
        <v>739</v>
      </c>
      <c r="D31" s="296" t="s">
        <v>100</v>
      </c>
      <c r="E31" s="297">
        <v>1</v>
      </c>
      <c r="F31" s="297">
        <v>0</v>
      </c>
      <c r="G31" s="298">
        <f>E31*F31</f>
        <v>0</v>
      </c>
      <c r="H31" s="299">
        <v>0</v>
      </c>
      <c r="I31" s="300">
        <f>E31*H31</f>
        <v>0</v>
      </c>
      <c r="J31" s="299"/>
      <c r="K31" s="300">
        <f>E31*J31</f>
        <v>0</v>
      </c>
      <c r="O31" s="292">
        <v>2</v>
      </c>
      <c r="AA31" s="261">
        <v>12</v>
      </c>
      <c r="AB31" s="261">
        <v>0</v>
      </c>
      <c r="AC31" s="261">
        <v>24</v>
      </c>
      <c r="AZ31" s="261">
        <v>2</v>
      </c>
      <c r="BA31" s="261">
        <f>IF(AZ31=1,G31,0)</f>
        <v>0</v>
      </c>
      <c r="BB31" s="261">
        <f>IF(AZ31=2,G31,0)</f>
        <v>0</v>
      </c>
      <c r="BC31" s="261">
        <f>IF(AZ31=3,G31,0)</f>
        <v>0</v>
      </c>
      <c r="BD31" s="261">
        <f>IF(AZ31=4,G31,0)</f>
        <v>0</v>
      </c>
      <c r="BE31" s="261">
        <f>IF(AZ31=5,G31,0)</f>
        <v>0</v>
      </c>
      <c r="CA31" s="292">
        <v>12</v>
      </c>
      <c r="CB31" s="292">
        <v>0</v>
      </c>
    </row>
    <row r="32" spans="1:80" ht="22.5" x14ac:dyDescent="0.2">
      <c r="A32" s="293">
        <v>25</v>
      </c>
      <c r="B32" s="294" t="s">
        <v>740</v>
      </c>
      <c r="C32" s="295" t="s">
        <v>741</v>
      </c>
      <c r="D32" s="296" t="s">
        <v>100</v>
      </c>
      <c r="E32" s="297">
        <v>3</v>
      </c>
      <c r="F32" s="297">
        <v>0</v>
      </c>
      <c r="G32" s="298">
        <f>E32*F32</f>
        <v>0</v>
      </c>
      <c r="H32" s="299">
        <v>0</v>
      </c>
      <c r="I32" s="300">
        <f>E32*H32</f>
        <v>0</v>
      </c>
      <c r="J32" s="299"/>
      <c r="K32" s="300">
        <f>E32*J32</f>
        <v>0</v>
      </c>
      <c r="O32" s="292">
        <v>2</v>
      </c>
      <c r="AA32" s="261">
        <v>12</v>
      </c>
      <c r="AB32" s="261">
        <v>0</v>
      </c>
      <c r="AC32" s="261">
        <v>25</v>
      </c>
      <c r="AZ32" s="261">
        <v>2</v>
      </c>
      <c r="BA32" s="261">
        <f>IF(AZ32=1,G32,0)</f>
        <v>0</v>
      </c>
      <c r="BB32" s="261">
        <f>IF(AZ32=2,G32,0)</f>
        <v>0</v>
      </c>
      <c r="BC32" s="261">
        <f>IF(AZ32=3,G32,0)</f>
        <v>0</v>
      </c>
      <c r="BD32" s="261">
        <f>IF(AZ32=4,G32,0)</f>
        <v>0</v>
      </c>
      <c r="BE32" s="261">
        <f>IF(AZ32=5,G32,0)</f>
        <v>0</v>
      </c>
      <c r="CA32" s="292">
        <v>12</v>
      </c>
      <c r="CB32" s="292">
        <v>0</v>
      </c>
    </row>
    <row r="33" spans="1:80" ht="22.5" x14ac:dyDescent="0.2">
      <c r="A33" s="293">
        <v>26</v>
      </c>
      <c r="B33" s="294" t="s">
        <v>742</v>
      </c>
      <c r="C33" s="295" t="s">
        <v>743</v>
      </c>
      <c r="D33" s="296" t="s">
        <v>100</v>
      </c>
      <c r="E33" s="297">
        <v>2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/>
      <c r="K33" s="300">
        <f>E33*J33</f>
        <v>0</v>
      </c>
      <c r="O33" s="292">
        <v>2</v>
      </c>
      <c r="AA33" s="261">
        <v>12</v>
      </c>
      <c r="AB33" s="261">
        <v>0</v>
      </c>
      <c r="AC33" s="261">
        <v>26</v>
      </c>
      <c r="AZ33" s="261">
        <v>2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12</v>
      </c>
      <c r="CB33" s="292">
        <v>0</v>
      </c>
    </row>
    <row r="34" spans="1:80" x14ac:dyDescent="0.2">
      <c r="A34" s="293">
        <v>27</v>
      </c>
      <c r="B34" s="294" t="s">
        <v>744</v>
      </c>
      <c r="C34" s="295" t="s">
        <v>745</v>
      </c>
      <c r="D34" s="296" t="s">
        <v>136</v>
      </c>
      <c r="E34" s="297">
        <v>1340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/>
      <c r="K34" s="300">
        <f>E34*J34</f>
        <v>0</v>
      </c>
      <c r="O34" s="292">
        <v>2</v>
      </c>
      <c r="AA34" s="261">
        <v>12</v>
      </c>
      <c r="AB34" s="261">
        <v>0</v>
      </c>
      <c r="AC34" s="261">
        <v>27</v>
      </c>
      <c r="AZ34" s="261">
        <v>2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12</v>
      </c>
      <c r="CB34" s="292">
        <v>0</v>
      </c>
    </row>
    <row r="35" spans="1:80" x14ac:dyDescent="0.2">
      <c r="A35" s="293">
        <v>28</v>
      </c>
      <c r="B35" s="294" t="s">
        <v>746</v>
      </c>
      <c r="C35" s="295" t="s">
        <v>747</v>
      </c>
      <c r="D35" s="296" t="s">
        <v>136</v>
      </c>
      <c r="E35" s="297">
        <v>1340</v>
      </c>
      <c r="F35" s="297">
        <v>0</v>
      </c>
      <c r="G35" s="298">
        <f>E35*F35</f>
        <v>0</v>
      </c>
      <c r="H35" s="299">
        <v>0</v>
      </c>
      <c r="I35" s="300">
        <f>E35*H35</f>
        <v>0</v>
      </c>
      <c r="J35" s="299"/>
      <c r="K35" s="300">
        <f>E35*J35</f>
        <v>0</v>
      </c>
      <c r="O35" s="292">
        <v>2</v>
      </c>
      <c r="AA35" s="261">
        <v>12</v>
      </c>
      <c r="AB35" s="261">
        <v>0</v>
      </c>
      <c r="AC35" s="261">
        <v>28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12</v>
      </c>
      <c r="CB35" s="292">
        <v>0</v>
      </c>
    </row>
    <row r="36" spans="1:80" x14ac:dyDescent="0.2">
      <c r="A36" s="302"/>
      <c r="B36" s="303" t="s">
        <v>101</v>
      </c>
      <c r="C36" s="304" t="s">
        <v>691</v>
      </c>
      <c r="D36" s="305"/>
      <c r="E36" s="306"/>
      <c r="F36" s="307"/>
      <c r="G36" s="308">
        <f>SUM(G7:G35)</f>
        <v>0</v>
      </c>
      <c r="H36" s="309"/>
      <c r="I36" s="310">
        <f>SUM(I7:I35)</f>
        <v>0</v>
      </c>
      <c r="J36" s="309"/>
      <c r="K36" s="310">
        <f>SUM(K7:K35)</f>
        <v>0</v>
      </c>
      <c r="O36" s="292">
        <v>4</v>
      </c>
      <c r="BA36" s="311">
        <f>SUM(BA7:BA35)</f>
        <v>0</v>
      </c>
      <c r="BB36" s="311">
        <f>SUM(BB7:BB35)</f>
        <v>0</v>
      </c>
      <c r="BC36" s="311">
        <f>SUM(BC7:BC35)</f>
        <v>0</v>
      </c>
      <c r="BD36" s="311">
        <f>SUM(BD7:BD35)</f>
        <v>0</v>
      </c>
      <c r="BE36" s="311">
        <f>SUM(BE7:BE35)</f>
        <v>0</v>
      </c>
    </row>
    <row r="37" spans="1:80" x14ac:dyDescent="0.2">
      <c r="A37" s="282" t="s">
        <v>97</v>
      </c>
      <c r="B37" s="283" t="s">
        <v>748</v>
      </c>
      <c r="C37" s="284" t="s">
        <v>749</v>
      </c>
      <c r="D37" s="285"/>
      <c r="E37" s="286"/>
      <c r="F37" s="286"/>
      <c r="G37" s="287"/>
      <c r="H37" s="288"/>
      <c r="I37" s="289"/>
      <c r="J37" s="290"/>
      <c r="K37" s="291"/>
      <c r="O37" s="292">
        <v>1</v>
      </c>
    </row>
    <row r="38" spans="1:80" ht="22.5" x14ac:dyDescent="0.2">
      <c r="A38" s="293">
        <v>29</v>
      </c>
      <c r="B38" s="294" t="s">
        <v>751</v>
      </c>
      <c r="C38" s="295" t="s">
        <v>752</v>
      </c>
      <c r="D38" s="296" t="s">
        <v>223</v>
      </c>
      <c r="E38" s="297">
        <v>2</v>
      </c>
      <c r="F38" s="297">
        <v>0</v>
      </c>
      <c r="G38" s="298">
        <f>E38*F38</f>
        <v>0</v>
      </c>
      <c r="H38" s="299">
        <v>0</v>
      </c>
      <c r="I38" s="300">
        <f>E38*H38</f>
        <v>0</v>
      </c>
      <c r="J38" s="299"/>
      <c r="K38" s="300">
        <f>E38*J38</f>
        <v>0</v>
      </c>
      <c r="O38" s="292">
        <v>2</v>
      </c>
      <c r="AA38" s="261">
        <v>12</v>
      </c>
      <c r="AB38" s="261">
        <v>0</v>
      </c>
      <c r="AC38" s="261">
        <v>29</v>
      </c>
      <c r="AZ38" s="261">
        <v>2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12</v>
      </c>
      <c r="CB38" s="292">
        <v>0</v>
      </c>
    </row>
    <row r="39" spans="1:80" ht="22.5" x14ac:dyDescent="0.2">
      <c r="A39" s="293">
        <v>30</v>
      </c>
      <c r="B39" s="294" t="s">
        <v>753</v>
      </c>
      <c r="C39" s="295" t="s">
        <v>754</v>
      </c>
      <c r="D39" s="296" t="s">
        <v>223</v>
      </c>
      <c r="E39" s="297">
        <v>1</v>
      </c>
      <c r="F39" s="297">
        <v>0</v>
      </c>
      <c r="G39" s="298">
        <f>E39*F39</f>
        <v>0</v>
      </c>
      <c r="H39" s="299">
        <v>0</v>
      </c>
      <c r="I39" s="300">
        <f>E39*H39</f>
        <v>0</v>
      </c>
      <c r="J39" s="299"/>
      <c r="K39" s="300">
        <f>E39*J39</f>
        <v>0</v>
      </c>
      <c r="O39" s="292">
        <v>2</v>
      </c>
      <c r="AA39" s="261">
        <v>12</v>
      </c>
      <c r="AB39" s="261">
        <v>0</v>
      </c>
      <c r="AC39" s="261">
        <v>30</v>
      </c>
      <c r="AZ39" s="261">
        <v>2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12</v>
      </c>
      <c r="CB39" s="292">
        <v>0</v>
      </c>
    </row>
    <row r="40" spans="1:80" ht="22.5" x14ac:dyDescent="0.2">
      <c r="A40" s="293">
        <v>31</v>
      </c>
      <c r="B40" s="294" t="s">
        <v>755</v>
      </c>
      <c r="C40" s="295" t="s">
        <v>756</v>
      </c>
      <c r="D40" s="296" t="s">
        <v>223</v>
      </c>
      <c r="E40" s="297">
        <v>1</v>
      </c>
      <c r="F40" s="297">
        <v>0</v>
      </c>
      <c r="G40" s="298">
        <f>E40*F40</f>
        <v>0</v>
      </c>
      <c r="H40" s="299">
        <v>0</v>
      </c>
      <c r="I40" s="300">
        <f>E40*H40</f>
        <v>0</v>
      </c>
      <c r="J40" s="299"/>
      <c r="K40" s="300">
        <f>E40*J40</f>
        <v>0</v>
      </c>
      <c r="O40" s="292">
        <v>2</v>
      </c>
      <c r="AA40" s="261">
        <v>12</v>
      </c>
      <c r="AB40" s="261">
        <v>0</v>
      </c>
      <c r="AC40" s="261">
        <v>31</v>
      </c>
      <c r="AZ40" s="261">
        <v>2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12</v>
      </c>
      <c r="CB40" s="292">
        <v>0</v>
      </c>
    </row>
    <row r="41" spans="1:80" ht="22.5" x14ac:dyDescent="0.2">
      <c r="A41" s="293">
        <v>32</v>
      </c>
      <c r="B41" s="294" t="s">
        <v>757</v>
      </c>
      <c r="C41" s="295" t="s">
        <v>758</v>
      </c>
      <c r="D41" s="296" t="s">
        <v>223</v>
      </c>
      <c r="E41" s="297">
        <v>1</v>
      </c>
      <c r="F41" s="297">
        <v>0</v>
      </c>
      <c r="G41" s="298">
        <f>E41*F41</f>
        <v>0</v>
      </c>
      <c r="H41" s="299">
        <v>0</v>
      </c>
      <c r="I41" s="300">
        <f>E41*H41</f>
        <v>0</v>
      </c>
      <c r="J41" s="299"/>
      <c r="K41" s="300">
        <f>E41*J41</f>
        <v>0</v>
      </c>
      <c r="O41" s="292">
        <v>2</v>
      </c>
      <c r="AA41" s="261">
        <v>12</v>
      </c>
      <c r="AB41" s="261">
        <v>0</v>
      </c>
      <c r="AC41" s="261">
        <v>32</v>
      </c>
      <c r="AZ41" s="261">
        <v>2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12</v>
      </c>
      <c r="CB41" s="292">
        <v>0</v>
      </c>
    </row>
    <row r="42" spans="1:80" ht="22.5" x14ac:dyDescent="0.2">
      <c r="A42" s="293">
        <v>33</v>
      </c>
      <c r="B42" s="294" t="s">
        <v>759</v>
      </c>
      <c r="C42" s="295" t="s">
        <v>760</v>
      </c>
      <c r="D42" s="296" t="s">
        <v>223</v>
      </c>
      <c r="E42" s="297">
        <v>1</v>
      </c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12</v>
      </c>
      <c r="AB42" s="261">
        <v>0</v>
      </c>
      <c r="AC42" s="261">
        <v>33</v>
      </c>
      <c r="AZ42" s="261">
        <v>2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12</v>
      </c>
      <c r="CB42" s="292">
        <v>0</v>
      </c>
    </row>
    <row r="43" spans="1:80" ht="22.5" x14ac:dyDescent="0.2">
      <c r="A43" s="293">
        <v>34</v>
      </c>
      <c r="B43" s="294" t="s">
        <v>761</v>
      </c>
      <c r="C43" s="295" t="s">
        <v>762</v>
      </c>
      <c r="D43" s="296" t="s">
        <v>223</v>
      </c>
      <c r="E43" s="297">
        <v>1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12</v>
      </c>
      <c r="AB43" s="261">
        <v>0</v>
      </c>
      <c r="AC43" s="261">
        <v>34</v>
      </c>
      <c r="AZ43" s="261">
        <v>2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12</v>
      </c>
      <c r="CB43" s="292">
        <v>0</v>
      </c>
    </row>
    <row r="44" spans="1:80" ht="22.5" x14ac:dyDescent="0.2">
      <c r="A44" s="293">
        <v>35</v>
      </c>
      <c r="B44" s="294" t="s">
        <v>763</v>
      </c>
      <c r="C44" s="295" t="s">
        <v>764</v>
      </c>
      <c r="D44" s="296" t="s">
        <v>223</v>
      </c>
      <c r="E44" s="297">
        <v>1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12</v>
      </c>
      <c r="AB44" s="261">
        <v>0</v>
      </c>
      <c r="AC44" s="261">
        <v>37</v>
      </c>
      <c r="AZ44" s="261">
        <v>2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12</v>
      </c>
      <c r="CB44" s="292">
        <v>0</v>
      </c>
    </row>
    <row r="45" spans="1:80" ht="22.5" x14ac:dyDescent="0.2">
      <c r="A45" s="293">
        <v>36</v>
      </c>
      <c r="B45" s="294" t="s">
        <v>765</v>
      </c>
      <c r="C45" s="295" t="s">
        <v>766</v>
      </c>
      <c r="D45" s="296" t="s">
        <v>223</v>
      </c>
      <c r="E45" s="297">
        <v>1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12</v>
      </c>
      <c r="AB45" s="261">
        <v>0</v>
      </c>
      <c r="AC45" s="261">
        <v>35</v>
      </c>
      <c r="AZ45" s="261">
        <v>2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12</v>
      </c>
      <c r="CB45" s="292">
        <v>0</v>
      </c>
    </row>
    <row r="46" spans="1:80" ht="22.5" x14ac:dyDescent="0.2">
      <c r="A46" s="293">
        <v>37</v>
      </c>
      <c r="B46" s="294" t="s">
        <v>767</v>
      </c>
      <c r="C46" s="295" t="s">
        <v>768</v>
      </c>
      <c r="D46" s="296" t="s">
        <v>223</v>
      </c>
      <c r="E46" s="297">
        <v>1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12</v>
      </c>
      <c r="AB46" s="261">
        <v>0</v>
      </c>
      <c r="AC46" s="261">
        <v>38</v>
      </c>
      <c r="AZ46" s="261">
        <v>2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12</v>
      </c>
      <c r="CB46" s="292">
        <v>0</v>
      </c>
    </row>
    <row r="47" spans="1:80" ht="22.5" x14ac:dyDescent="0.2">
      <c r="A47" s="293">
        <v>38</v>
      </c>
      <c r="B47" s="294" t="s">
        <v>769</v>
      </c>
      <c r="C47" s="295" t="s">
        <v>770</v>
      </c>
      <c r="D47" s="296" t="s">
        <v>223</v>
      </c>
      <c r="E47" s="297">
        <v>1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12</v>
      </c>
      <c r="AB47" s="261">
        <v>0</v>
      </c>
      <c r="AC47" s="261">
        <v>36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12</v>
      </c>
      <c r="CB47" s="292">
        <v>0</v>
      </c>
    </row>
    <row r="48" spans="1:80" x14ac:dyDescent="0.2">
      <c r="A48" s="293">
        <v>39</v>
      </c>
      <c r="B48" s="294" t="s">
        <v>771</v>
      </c>
      <c r="C48" s="295" t="s">
        <v>772</v>
      </c>
      <c r="D48" s="296" t="s">
        <v>136</v>
      </c>
      <c r="E48" s="297">
        <v>180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12</v>
      </c>
      <c r="AB48" s="261">
        <v>0</v>
      </c>
      <c r="AC48" s="261">
        <v>39</v>
      </c>
      <c r="AZ48" s="261">
        <v>2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12</v>
      </c>
      <c r="CB48" s="292">
        <v>0</v>
      </c>
    </row>
    <row r="49" spans="1:80" x14ac:dyDescent="0.2">
      <c r="A49" s="293">
        <v>40</v>
      </c>
      <c r="B49" s="294" t="s">
        <v>773</v>
      </c>
      <c r="C49" s="295" t="s">
        <v>774</v>
      </c>
      <c r="D49" s="296" t="s">
        <v>136</v>
      </c>
      <c r="E49" s="297">
        <v>180</v>
      </c>
      <c r="F49" s="297">
        <v>0</v>
      </c>
      <c r="G49" s="298">
        <f>E49*F49</f>
        <v>0</v>
      </c>
      <c r="H49" s="299">
        <v>0</v>
      </c>
      <c r="I49" s="300">
        <f>E49*H49</f>
        <v>0</v>
      </c>
      <c r="J49" s="299"/>
      <c r="K49" s="300">
        <f>E49*J49</f>
        <v>0</v>
      </c>
      <c r="O49" s="292">
        <v>2</v>
      </c>
      <c r="AA49" s="261">
        <v>12</v>
      </c>
      <c r="AB49" s="261">
        <v>0</v>
      </c>
      <c r="AC49" s="261">
        <v>40</v>
      </c>
      <c r="AZ49" s="261">
        <v>2</v>
      </c>
      <c r="BA49" s="261">
        <f>IF(AZ49=1,G49,0)</f>
        <v>0</v>
      </c>
      <c r="BB49" s="261">
        <f>IF(AZ49=2,G49,0)</f>
        <v>0</v>
      </c>
      <c r="BC49" s="261">
        <f>IF(AZ49=3,G49,0)</f>
        <v>0</v>
      </c>
      <c r="BD49" s="261">
        <f>IF(AZ49=4,G49,0)</f>
        <v>0</v>
      </c>
      <c r="BE49" s="261">
        <f>IF(AZ49=5,G49,0)</f>
        <v>0</v>
      </c>
      <c r="CA49" s="292">
        <v>12</v>
      </c>
      <c r="CB49" s="292">
        <v>0</v>
      </c>
    </row>
    <row r="50" spans="1:80" x14ac:dyDescent="0.2">
      <c r="A50" s="302"/>
      <c r="B50" s="303" t="s">
        <v>101</v>
      </c>
      <c r="C50" s="304" t="s">
        <v>750</v>
      </c>
      <c r="D50" s="305"/>
      <c r="E50" s="306"/>
      <c r="F50" s="307"/>
      <c r="G50" s="308">
        <f>SUM(G37:G49)</f>
        <v>0</v>
      </c>
      <c r="H50" s="309"/>
      <c r="I50" s="310">
        <f>SUM(I37:I49)</f>
        <v>0</v>
      </c>
      <c r="J50" s="309"/>
      <c r="K50" s="310">
        <f>SUM(K37:K49)</f>
        <v>0</v>
      </c>
      <c r="O50" s="292">
        <v>4</v>
      </c>
      <c r="BA50" s="311">
        <f>SUM(BA37:BA49)</f>
        <v>0</v>
      </c>
      <c r="BB50" s="311">
        <f>SUM(BB37:BB49)</f>
        <v>0</v>
      </c>
      <c r="BC50" s="311">
        <f>SUM(BC37:BC49)</f>
        <v>0</v>
      </c>
      <c r="BD50" s="311">
        <f>SUM(BD37:BD49)</f>
        <v>0</v>
      </c>
      <c r="BE50" s="311">
        <f>SUM(BE37:BE49)</f>
        <v>0</v>
      </c>
    </row>
    <row r="51" spans="1:80" x14ac:dyDescent="0.2">
      <c r="E51" s="261"/>
    </row>
    <row r="52" spans="1:80" x14ac:dyDescent="0.2">
      <c r="E52" s="261"/>
    </row>
    <row r="53" spans="1:80" x14ac:dyDescent="0.2">
      <c r="E53" s="261"/>
    </row>
    <row r="54" spans="1:80" x14ac:dyDescent="0.2">
      <c r="E54" s="261"/>
    </row>
    <row r="55" spans="1:80" x14ac:dyDescent="0.2">
      <c r="E55" s="261"/>
    </row>
    <row r="56" spans="1:80" x14ac:dyDescent="0.2">
      <c r="E56" s="261"/>
    </row>
    <row r="57" spans="1:80" x14ac:dyDescent="0.2">
      <c r="E57" s="261"/>
    </row>
    <row r="58" spans="1:80" x14ac:dyDescent="0.2">
      <c r="E58" s="261"/>
    </row>
    <row r="59" spans="1:80" x14ac:dyDescent="0.2">
      <c r="E59" s="261"/>
    </row>
    <row r="60" spans="1:80" x14ac:dyDescent="0.2">
      <c r="E60" s="261"/>
    </row>
    <row r="61" spans="1:80" x14ac:dyDescent="0.2">
      <c r="E61" s="261"/>
    </row>
    <row r="62" spans="1:80" x14ac:dyDescent="0.2">
      <c r="E62" s="261"/>
    </row>
    <row r="63" spans="1:80" x14ac:dyDescent="0.2">
      <c r="E63" s="261"/>
    </row>
    <row r="64" spans="1:80" x14ac:dyDescent="0.2">
      <c r="E64" s="261"/>
    </row>
    <row r="65" spans="1:7" x14ac:dyDescent="0.2">
      <c r="E65" s="261"/>
    </row>
    <row r="66" spans="1:7" x14ac:dyDescent="0.2">
      <c r="E66" s="261"/>
    </row>
    <row r="67" spans="1:7" x14ac:dyDescent="0.2">
      <c r="E67" s="261"/>
    </row>
    <row r="68" spans="1:7" x14ac:dyDescent="0.2">
      <c r="E68" s="261"/>
    </row>
    <row r="69" spans="1:7" x14ac:dyDescent="0.2">
      <c r="E69" s="261"/>
    </row>
    <row r="70" spans="1:7" x14ac:dyDescent="0.2">
      <c r="E70" s="261"/>
    </row>
    <row r="71" spans="1:7" x14ac:dyDescent="0.2">
      <c r="E71" s="261"/>
    </row>
    <row r="72" spans="1:7" x14ac:dyDescent="0.2">
      <c r="E72" s="261"/>
    </row>
    <row r="73" spans="1:7" x14ac:dyDescent="0.2">
      <c r="E73" s="261"/>
    </row>
    <row r="74" spans="1:7" x14ac:dyDescent="0.2">
      <c r="A74" s="301"/>
      <c r="B74" s="301"/>
      <c r="C74" s="301"/>
      <c r="D74" s="301"/>
      <c r="E74" s="301"/>
      <c r="F74" s="301"/>
      <c r="G74" s="301"/>
    </row>
    <row r="75" spans="1:7" x14ac:dyDescent="0.2">
      <c r="A75" s="301"/>
      <c r="B75" s="301"/>
      <c r="C75" s="301"/>
      <c r="D75" s="301"/>
      <c r="E75" s="301"/>
      <c r="F75" s="301"/>
      <c r="G75" s="301"/>
    </row>
    <row r="76" spans="1:7" x14ac:dyDescent="0.2">
      <c r="A76" s="301"/>
      <c r="B76" s="301"/>
      <c r="C76" s="301"/>
      <c r="D76" s="301"/>
      <c r="E76" s="301"/>
      <c r="F76" s="301"/>
      <c r="G76" s="301"/>
    </row>
    <row r="77" spans="1:7" x14ac:dyDescent="0.2">
      <c r="A77" s="301"/>
      <c r="B77" s="301"/>
      <c r="C77" s="301"/>
      <c r="D77" s="301"/>
      <c r="E77" s="301"/>
      <c r="F77" s="301"/>
      <c r="G77" s="301"/>
    </row>
    <row r="78" spans="1:7" x14ac:dyDescent="0.2">
      <c r="E78" s="261"/>
    </row>
    <row r="79" spans="1:7" x14ac:dyDescent="0.2">
      <c r="E79" s="261"/>
    </row>
    <row r="80" spans="1:7" x14ac:dyDescent="0.2">
      <c r="E80" s="261"/>
    </row>
    <row r="81" spans="5:5" x14ac:dyDescent="0.2">
      <c r="E81" s="261"/>
    </row>
    <row r="82" spans="5:5" x14ac:dyDescent="0.2">
      <c r="E82" s="261"/>
    </row>
    <row r="83" spans="5:5" x14ac:dyDescent="0.2">
      <c r="E83" s="261"/>
    </row>
    <row r="84" spans="5:5" x14ac:dyDescent="0.2">
      <c r="E84" s="261"/>
    </row>
    <row r="85" spans="5:5" x14ac:dyDescent="0.2">
      <c r="E85" s="261"/>
    </row>
    <row r="86" spans="5:5" x14ac:dyDescent="0.2">
      <c r="E86" s="261"/>
    </row>
    <row r="87" spans="5:5" x14ac:dyDescent="0.2">
      <c r="E87" s="261"/>
    </row>
    <row r="88" spans="5:5" x14ac:dyDescent="0.2">
      <c r="E88" s="261"/>
    </row>
    <row r="89" spans="5:5" x14ac:dyDescent="0.2">
      <c r="E89" s="261"/>
    </row>
    <row r="90" spans="5:5" x14ac:dyDescent="0.2">
      <c r="E90" s="261"/>
    </row>
    <row r="91" spans="5:5" x14ac:dyDescent="0.2">
      <c r="E91" s="261"/>
    </row>
    <row r="92" spans="5:5" x14ac:dyDescent="0.2">
      <c r="E92" s="261"/>
    </row>
    <row r="93" spans="5:5" x14ac:dyDescent="0.2">
      <c r="E93" s="261"/>
    </row>
    <row r="94" spans="5:5" x14ac:dyDescent="0.2">
      <c r="E94" s="261"/>
    </row>
    <row r="95" spans="5:5" x14ac:dyDescent="0.2">
      <c r="E95" s="261"/>
    </row>
    <row r="96" spans="5:5" x14ac:dyDescent="0.2">
      <c r="E96" s="261"/>
    </row>
    <row r="97" spans="1:7" x14ac:dyDescent="0.2">
      <c r="E97" s="261"/>
    </row>
    <row r="98" spans="1:7" x14ac:dyDescent="0.2">
      <c r="E98" s="261"/>
    </row>
    <row r="99" spans="1:7" x14ac:dyDescent="0.2">
      <c r="E99" s="261"/>
    </row>
    <row r="100" spans="1:7" x14ac:dyDescent="0.2">
      <c r="E100" s="261"/>
    </row>
    <row r="101" spans="1:7" x14ac:dyDescent="0.2">
      <c r="E101" s="261"/>
    </row>
    <row r="102" spans="1:7" x14ac:dyDescent="0.2">
      <c r="E102" s="261"/>
    </row>
    <row r="103" spans="1:7" x14ac:dyDescent="0.2">
      <c r="E103" s="261"/>
    </row>
    <row r="104" spans="1:7" x14ac:dyDescent="0.2">
      <c r="E104" s="261"/>
    </row>
    <row r="105" spans="1:7" x14ac:dyDescent="0.2">
      <c r="E105" s="261"/>
    </row>
    <row r="106" spans="1:7" x14ac:dyDescent="0.2">
      <c r="E106" s="261"/>
    </row>
    <row r="107" spans="1:7" x14ac:dyDescent="0.2">
      <c r="E107" s="261"/>
    </row>
    <row r="108" spans="1:7" x14ac:dyDescent="0.2">
      <c r="E108" s="261"/>
    </row>
    <row r="109" spans="1:7" x14ac:dyDescent="0.2">
      <c r="A109" s="312"/>
      <c r="B109" s="312"/>
    </row>
    <row r="110" spans="1:7" x14ac:dyDescent="0.2">
      <c r="A110" s="301"/>
      <c r="B110" s="301"/>
      <c r="C110" s="313"/>
      <c r="D110" s="313"/>
      <c r="E110" s="314"/>
      <c r="F110" s="313"/>
      <c r="G110" s="315"/>
    </row>
    <row r="111" spans="1:7" x14ac:dyDescent="0.2">
      <c r="A111" s="316"/>
      <c r="B111" s="316"/>
      <c r="C111" s="301"/>
      <c r="D111" s="301"/>
      <c r="E111" s="317"/>
      <c r="F111" s="301"/>
      <c r="G111" s="301"/>
    </row>
    <row r="112" spans="1:7" x14ac:dyDescent="0.2">
      <c r="A112" s="301"/>
      <c r="B112" s="301"/>
      <c r="C112" s="301"/>
      <c r="D112" s="301"/>
      <c r="E112" s="317"/>
      <c r="F112" s="301"/>
      <c r="G112" s="301"/>
    </row>
    <row r="113" spans="1:7" x14ac:dyDescent="0.2">
      <c r="A113" s="301"/>
      <c r="B113" s="301"/>
      <c r="C113" s="301"/>
      <c r="D113" s="301"/>
      <c r="E113" s="317"/>
      <c r="F113" s="301"/>
      <c r="G113" s="301"/>
    </row>
    <row r="114" spans="1:7" x14ac:dyDescent="0.2">
      <c r="A114" s="301"/>
      <c r="B114" s="301"/>
      <c r="C114" s="301"/>
      <c r="D114" s="301"/>
      <c r="E114" s="317"/>
      <c r="F114" s="301"/>
      <c r="G114" s="301"/>
    </row>
    <row r="115" spans="1:7" x14ac:dyDescent="0.2">
      <c r="A115" s="301"/>
      <c r="B115" s="301"/>
      <c r="C115" s="301"/>
      <c r="D115" s="301"/>
      <c r="E115" s="317"/>
      <c r="F115" s="301"/>
      <c r="G115" s="301"/>
    </row>
    <row r="116" spans="1:7" x14ac:dyDescent="0.2">
      <c r="A116" s="301"/>
      <c r="B116" s="301"/>
      <c r="C116" s="301"/>
      <c r="D116" s="301"/>
      <c r="E116" s="317"/>
      <c r="F116" s="301"/>
      <c r="G116" s="301"/>
    </row>
    <row r="117" spans="1:7" x14ac:dyDescent="0.2">
      <c r="A117" s="301"/>
      <c r="B117" s="301"/>
      <c r="C117" s="301"/>
      <c r="D117" s="301"/>
      <c r="E117" s="317"/>
      <c r="F117" s="301"/>
      <c r="G117" s="301"/>
    </row>
    <row r="118" spans="1:7" x14ac:dyDescent="0.2">
      <c r="A118" s="301"/>
      <c r="B118" s="301"/>
      <c r="C118" s="301"/>
      <c r="D118" s="301"/>
      <c r="E118" s="317"/>
      <c r="F118" s="301"/>
      <c r="G118" s="301"/>
    </row>
    <row r="119" spans="1:7" x14ac:dyDescent="0.2">
      <c r="A119" s="301"/>
      <c r="B119" s="301"/>
      <c r="C119" s="301"/>
      <c r="D119" s="301"/>
      <c r="E119" s="317"/>
      <c r="F119" s="301"/>
      <c r="G119" s="301"/>
    </row>
    <row r="120" spans="1:7" x14ac:dyDescent="0.2">
      <c r="A120" s="301"/>
      <c r="B120" s="301"/>
      <c r="C120" s="301"/>
      <c r="D120" s="301"/>
      <c r="E120" s="317"/>
      <c r="F120" s="301"/>
      <c r="G120" s="301"/>
    </row>
    <row r="121" spans="1:7" x14ac:dyDescent="0.2">
      <c r="A121" s="301"/>
      <c r="B121" s="301"/>
      <c r="C121" s="301"/>
      <c r="D121" s="301"/>
      <c r="E121" s="317"/>
      <c r="F121" s="301"/>
      <c r="G121" s="301"/>
    </row>
    <row r="122" spans="1:7" x14ac:dyDescent="0.2">
      <c r="A122" s="301"/>
      <c r="B122" s="301"/>
      <c r="C122" s="301"/>
      <c r="D122" s="301"/>
      <c r="E122" s="317"/>
      <c r="F122" s="301"/>
      <c r="G122" s="301"/>
    </row>
    <row r="123" spans="1:7" x14ac:dyDescent="0.2">
      <c r="A123" s="301"/>
      <c r="B123" s="301"/>
      <c r="C123" s="301"/>
      <c r="D123" s="301"/>
      <c r="E123" s="317"/>
      <c r="F123" s="301"/>
      <c r="G123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189"/>
  <sheetViews>
    <sheetView showGridLines="0" showZeros="0" zoomScaleNormal="100" zoomScaleSheetLayoutView="100" workbookViewId="0">
      <selection activeCell="J1" sqref="J1:J65536 K1:K65536"/>
    </sheetView>
  </sheetViews>
  <sheetFormatPr defaultRowHeight="12.75" x14ac:dyDescent="0.2"/>
  <cols>
    <col min="1" max="1" width="4.42578125" style="261" customWidth="1"/>
    <col min="2" max="2" width="11.5703125" style="261" customWidth="1"/>
    <col min="3" max="3" width="40.42578125" style="261" customWidth="1"/>
    <col min="4" max="4" width="5.5703125" style="261" customWidth="1"/>
    <col min="5" max="5" width="8.5703125" style="275" customWidth="1"/>
    <col min="6" max="6" width="9.85546875" style="261" customWidth="1"/>
    <col min="7" max="7" width="13.85546875" style="261" customWidth="1"/>
    <col min="8" max="8" width="11.7109375" style="261" hidden="1" customWidth="1"/>
    <col min="9" max="9" width="11.5703125" style="261" hidden="1" customWidth="1"/>
    <col min="10" max="10" width="11" style="261" hidden="1" customWidth="1"/>
    <col min="11" max="11" width="10.42578125" style="261" hidden="1" customWidth="1"/>
    <col min="12" max="12" width="75.42578125" style="261" customWidth="1"/>
    <col min="13" max="13" width="45.28515625" style="261" customWidth="1"/>
    <col min="14" max="16384" width="9.140625" style="261"/>
  </cols>
  <sheetData>
    <row r="1" spans="1:80" ht="15.75" x14ac:dyDescent="0.25">
      <c r="A1" s="260" t="s">
        <v>103</v>
      </c>
      <c r="B1" s="260"/>
      <c r="C1" s="260"/>
      <c r="D1" s="260"/>
      <c r="E1" s="260"/>
      <c r="F1" s="260"/>
      <c r="G1" s="260"/>
    </row>
    <row r="2" spans="1:80" ht="14.25" customHeight="1" thickBot="1" x14ac:dyDescent="0.25">
      <c r="B2" s="262"/>
      <c r="C2" s="263"/>
      <c r="D2" s="263"/>
      <c r="E2" s="264"/>
      <c r="F2" s="263"/>
      <c r="G2" s="263"/>
    </row>
    <row r="3" spans="1:80" ht="13.5" thickTop="1" x14ac:dyDescent="0.2">
      <c r="A3" s="205" t="s">
        <v>2</v>
      </c>
      <c r="B3" s="206"/>
      <c r="C3" s="207" t="s">
        <v>106</v>
      </c>
      <c r="D3" s="265"/>
      <c r="E3" s="266" t="s">
        <v>85</v>
      </c>
      <c r="F3" s="267" t="str">
        <f>'01 2 Rek'!H1</f>
        <v>2</v>
      </c>
      <c r="G3" s="268"/>
    </row>
    <row r="4" spans="1:80" ht="13.5" thickBot="1" x14ac:dyDescent="0.25">
      <c r="A4" s="269" t="s">
        <v>76</v>
      </c>
      <c r="B4" s="214"/>
      <c r="C4" s="215" t="s">
        <v>109</v>
      </c>
      <c r="D4" s="270"/>
      <c r="E4" s="271" t="str">
        <f>'01 2 Rek'!G2</f>
        <v>Doteplení střešního pláště - Rozpočtové náklady</v>
      </c>
      <c r="F4" s="272"/>
      <c r="G4" s="273"/>
    </row>
    <row r="5" spans="1:80" ht="13.5" thickTop="1" x14ac:dyDescent="0.2">
      <c r="A5" s="274"/>
      <c r="G5" s="276"/>
    </row>
    <row r="6" spans="1:80" ht="27" customHeight="1" x14ac:dyDescent="0.2">
      <c r="A6" s="277" t="s">
        <v>86</v>
      </c>
      <c r="B6" s="278" t="s">
        <v>87</v>
      </c>
      <c r="C6" s="278" t="s">
        <v>88</v>
      </c>
      <c r="D6" s="278" t="s">
        <v>89</v>
      </c>
      <c r="E6" s="279" t="s">
        <v>90</v>
      </c>
      <c r="F6" s="278" t="s">
        <v>91</v>
      </c>
      <c r="G6" s="280" t="s">
        <v>92</v>
      </c>
      <c r="H6" s="281" t="s">
        <v>93</v>
      </c>
      <c r="I6" s="281" t="s">
        <v>94</v>
      </c>
      <c r="J6" s="281" t="s">
        <v>95</v>
      </c>
      <c r="K6" s="281" t="s">
        <v>96</v>
      </c>
    </row>
    <row r="7" spans="1:80" x14ac:dyDescent="0.2">
      <c r="A7" s="282" t="s">
        <v>97</v>
      </c>
      <c r="B7" s="283" t="s">
        <v>126</v>
      </c>
      <c r="C7" s="284" t="s">
        <v>127</v>
      </c>
      <c r="D7" s="285"/>
      <c r="E7" s="286"/>
      <c r="F7" s="286"/>
      <c r="G7" s="287"/>
      <c r="H7" s="288"/>
      <c r="I7" s="289"/>
      <c r="J7" s="290"/>
      <c r="K7" s="291"/>
      <c r="O7" s="292">
        <v>1</v>
      </c>
    </row>
    <row r="8" spans="1:80" x14ac:dyDescent="0.2">
      <c r="A8" s="293">
        <v>1</v>
      </c>
      <c r="B8" s="294" t="s">
        <v>325</v>
      </c>
      <c r="C8" s="295" t="s">
        <v>326</v>
      </c>
      <c r="D8" s="296" t="s">
        <v>116</v>
      </c>
      <c r="E8" s="297">
        <v>6.51</v>
      </c>
      <c r="F8" s="297">
        <v>0</v>
      </c>
      <c r="G8" s="298">
        <f>E8*F8</f>
        <v>0</v>
      </c>
      <c r="H8" s="299">
        <v>4.6059999999999997E-2</v>
      </c>
      <c r="I8" s="300">
        <f>E8*H8</f>
        <v>0.29985059999999997</v>
      </c>
      <c r="J8" s="299">
        <v>0</v>
      </c>
      <c r="K8" s="300">
        <f>E8*J8</f>
        <v>0</v>
      </c>
      <c r="O8" s="292">
        <v>2</v>
      </c>
      <c r="AA8" s="261">
        <v>1</v>
      </c>
      <c r="AB8" s="261">
        <v>1</v>
      </c>
      <c r="AC8" s="261">
        <v>1</v>
      </c>
      <c r="AZ8" s="261">
        <v>1</v>
      </c>
      <c r="BA8" s="261">
        <f>IF(AZ8=1,G8,0)</f>
        <v>0</v>
      </c>
      <c r="BB8" s="261">
        <f>IF(AZ8=2,G8,0)</f>
        <v>0</v>
      </c>
      <c r="BC8" s="261">
        <f>IF(AZ8=3,G8,0)</f>
        <v>0</v>
      </c>
      <c r="BD8" s="261">
        <f>IF(AZ8=4,G8,0)</f>
        <v>0</v>
      </c>
      <c r="BE8" s="261">
        <f>IF(AZ8=5,G8,0)</f>
        <v>0</v>
      </c>
      <c r="CA8" s="292">
        <v>1</v>
      </c>
      <c r="CB8" s="292">
        <v>1</v>
      </c>
    </row>
    <row r="9" spans="1:80" ht="22.5" x14ac:dyDescent="0.2">
      <c r="A9" s="293">
        <v>2</v>
      </c>
      <c r="B9" s="294" t="s">
        <v>327</v>
      </c>
      <c r="C9" s="295" t="s">
        <v>328</v>
      </c>
      <c r="D9" s="296" t="s">
        <v>116</v>
      </c>
      <c r="E9" s="297">
        <v>6.51</v>
      </c>
      <c r="F9" s="297">
        <v>0</v>
      </c>
      <c r="G9" s="298">
        <f>E9*F9</f>
        <v>0</v>
      </c>
      <c r="H9" s="299">
        <v>0</v>
      </c>
      <c r="I9" s="300">
        <f>E9*H9</f>
        <v>0</v>
      </c>
      <c r="J9" s="299"/>
      <c r="K9" s="300">
        <f>E9*J9</f>
        <v>0</v>
      </c>
      <c r="O9" s="292">
        <v>2</v>
      </c>
      <c r="AA9" s="261">
        <v>12</v>
      </c>
      <c r="AB9" s="261">
        <v>0</v>
      </c>
      <c r="AC9" s="261">
        <v>17</v>
      </c>
      <c r="AZ9" s="261">
        <v>1</v>
      </c>
      <c r="BA9" s="261">
        <f>IF(AZ9=1,G9,0)</f>
        <v>0</v>
      </c>
      <c r="BB9" s="261">
        <f>IF(AZ9=2,G9,0)</f>
        <v>0</v>
      </c>
      <c r="BC9" s="261">
        <f>IF(AZ9=3,G9,0)</f>
        <v>0</v>
      </c>
      <c r="BD9" s="261">
        <f>IF(AZ9=4,G9,0)</f>
        <v>0</v>
      </c>
      <c r="BE9" s="261">
        <f>IF(AZ9=5,G9,0)</f>
        <v>0</v>
      </c>
      <c r="CA9" s="292">
        <v>12</v>
      </c>
      <c r="CB9" s="292">
        <v>0</v>
      </c>
    </row>
    <row r="10" spans="1:80" x14ac:dyDescent="0.2">
      <c r="A10" s="302"/>
      <c r="B10" s="303" t="s">
        <v>101</v>
      </c>
      <c r="C10" s="304" t="s">
        <v>128</v>
      </c>
      <c r="D10" s="305"/>
      <c r="E10" s="306"/>
      <c r="F10" s="307"/>
      <c r="G10" s="308">
        <f>SUM(G7:G9)</f>
        <v>0</v>
      </c>
      <c r="H10" s="309"/>
      <c r="I10" s="310">
        <f>SUM(I7:I9)</f>
        <v>0.29985059999999997</v>
      </c>
      <c r="J10" s="309"/>
      <c r="K10" s="310">
        <f>SUM(K7:K9)</f>
        <v>0</v>
      </c>
      <c r="O10" s="292">
        <v>4</v>
      </c>
      <c r="BA10" s="311">
        <f>SUM(BA7:BA9)</f>
        <v>0</v>
      </c>
      <c r="BB10" s="311">
        <f>SUM(BB7:BB9)</f>
        <v>0</v>
      </c>
      <c r="BC10" s="311">
        <f>SUM(BC7:BC9)</f>
        <v>0</v>
      </c>
      <c r="BD10" s="311">
        <f>SUM(BD7:BD9)</f>
        <v>0</v>
      </c>
      <c r="BE10" s="311">
        <f>SUM(BE7:BE9)</f>
        <v>0</v>
      </c>
    </row>
    <row r="11" spans="1:80" x14ac:dyDescent="0.2">
      <c r="A11" s="282" t="s">
        <v>97</v>
      </c>
      <c r="B11" s="283" t="s">
        <v>200</v>
      </c>
      <c r="C11" s="284" t="s">
        <v>201</v>
      </c>
      <c r="D11" s="285"/>
      <c r="E11" s="286"/>
      <c r="F11" s="286"/>
      <c r="G11" s="287"/>
      <c r="H11" s="288"/>
      <c r="I11" s="289"/>
      <c r="J11" s="290"/>
      <c r="K11" s="291"/>
      <c r="O11" s="292">
        <v>1</v>
      </c>
    </row>
    <row r="12" spans="1:80" x14ac:dyDescent="0.2">
      <c r="A12" s="293">
        <v>3</v>
      </c>
      <c r="B12" s="294" t="s">
        <v>329</v>
      </c>
      <c r="C12" s="295" t="s">
        <v>330</v>
      </c>
      <c r="D12" s="296" t="s">
        <v>212</v>
      </c>
      <c r="E12" s="297">
        <v>10</v>
      </c>
      <c r="F12" s="297">
        <v>0</v>
      </c>
      <c r="G12" s="298">
        <f>E12*F12</f>
        <v>0</v>
      </c>
      <c r="H12" s="299">
        <v>1.17E-2</v>
      </c>
      <c r="I12" s="300">
        <f>E12*H12</f>
        <v>0.11700000000000001</v>
      </c>
      <c r="J12" s="299">
        <v>0</v>
      </c>
      <c r="K12" s="300">
        <f>E12*J12</f>
        <v>0</v>
      </c>
      <c r="O12" s="292">
        <v>2</v>
      </c>
      <c r="AA12" s="261">
        <v>1</v>
      </c>
      <c r="AB12" s="261">
        <v>1</v>
      </c>
      <c r="AC12" s="261">
        <v>1</v>
      </c>
      <c r="AZ12" s="261">
        <v>1</v>
      </c>
      <c r="BA12" s="261">
        <f>IF(AZ12=1,G12,0)</f>
        <v>0</v>
      </c>
      <c r="BB12" s="261">
        <f>IF(AZ12=2,G12,0)</f>
        <v>0</v>
      </c>
      <c r="BC12" s="261">
        <f>IF(AZ12=3,G12,0)</f>
        <v>0</v>
      </c>
      <c r="BD12" s="261">
        <f>IF(AZ12=4,G12,0)</f>
        <v>0</v>
      </c>
      <c r="BE12" s="261">
        <f>IF(AZ12=5,G12,0)</f>
        <v>0</v>
      </c>
      <c r="CA12" s="292">
        <v>1</v>
      </c>
      <c r="CB12" s="292">
        <v>1</v>
      </c>
    </row>
    <row r="13" spans="1:80" x14ac:dyDescent="0.2">
      <c r="A13" s="293">
        <v>4</v>
      </c>
      <c r="B13" s="294" t="s">
        <v>331</v>
      </c>
      <c r="C13" s="295" t="s">
        <v>332</v>
      </c>
      <c r="D13" s="296" t="s">
        <v>212</v>
      </c>
      <c r="E13" s="297">
        <v>10</v>
      </c>
      <c r="F13" s="297">
        <v>0</v>
      </c>
      <c r="G13" s="298">
        <f>E13*F13</f>
        <v>0</v>
      </c>
      <c r="H13" s="299">
        <v>0</v>
      </c>
      <c r="I13" s="300">
        <f>E13*H13</f>
        <v>0</v>
      </c>
      <c r="J13" s="299"/>
      <c r="K13" s="300">
        <f>E13*J13</f>
        <v>0</v>
      </c>
      <c r="O13" s="292">
        <v>2</v>
      </c>
      <c r="AA13" s="261">
        <v>12</v>
      </c>
      <c r="AB13" s="261">
        <v>0</v>
      </c>
      <c r="AC13" s="261">
        <v>74</v>
      </c>
      <c r="AZ13" s="261">
        <v>1</v>
      </c>
      <c r="BA13" s="261">
        <f>IF(AZ13=1,G13,0)</f>
        <v>0</v>
      </c>
      <c r="BB13" s="261">
        <f>IF(AZ13=2,G13,0)</f>
        <v>0</v>
      </c>
      <c r="BC13" s="261">
        <f>IF(AZ13=3,G13,0)</f>
        <v>0</v>
      </c>
      <c r="BD13" s="261">
        <f>IF(AZ13=4,G13,0)</f>
        <v>0</v>
      </c>
      <c r="BE13" s="261">
        <f>IF(AZ13=5,G13,0)</f>
        <v>0</v>
      </c>
      <c r="CA13" s="292">
        <v>12</v>
      </c>
      <c r="CB13" s="292">
        <v>0</v>
      </c>
    </row>
    <row r="14" spans="1:80" ht="22.5" x14ac:dyDescent="0.2">
      <c r="A14" s="293">
        <v>5</v>
      </c>
      <c r="B14" s="294" t="s">
        <v>333</v>
      </c>
      <c r="C14" s="295" t="s">
        <v>334</v>
      </c>
      <c r="D14" s="296" t="s">
        <v>212</v>
      </c>
      <c r="E14" s="297">
        <v>4</v>
      </c>
      <c r="F14" s="297">
        <v>0</v>
      </c>
      <c r="G14" s="298">
        <f>E14*F14</f>
        <v>0</v>
      </c>
      <c r="H14" s="299">
        <v>0</v>
      </c>
      <c r="I14" s="300">
        <f>E14*H14</f>
        <v>0</v>
      </c>
      <c r="J14" s="299"/>
      <c r="K14" s="300">
        <f>E14*J14</f>
        <v>0</v>
      </c>
      <c r="O14" s="292">
        <v>2</v>
      </c>
      <c r="AA14" s="261">
        <v>3</v>
      </c>
      <c r="AB14" s="261">
        <v>1</v>
      </c>
      <c r="AC14" s="261" t="s">
        <v>333</v>
      </c>
      <c r="AZ14" s="261">
        <v>1</v>
      </c>
      <c r="BA14" s="261">
        <f>IF(AZ14=1,G14,0)</f>
        <v>0</v>
      </c>
      <c r="BB14" s="261">
        <f>IF(AZ14=2,G14,0)</f>
        <v>0</v>
      </c>
      <c r="BC14" s="261">
        <f>IF(AZ14=3,G14,0)</f>
        <v>0</v>
      </c>
      <c r="BD14" s="261">
        <f>IF(AZ14=4,G14,0)</f>
        <v>0</v>
      </c>
      <c r="BE14" s="261">
        <f>IF(AZ14=5,G14,0)</f>
        <v>0</v>
      </c>
      <c r="CA14" s="292">
        <v>3</v>
      </c>
      <c r="CB14" s="292">
        <v>1</v>
      </c>
    </row>
    <row r="15" spans="1:80" ht="22.5" x14ac:dyDescent="0.2">
      <c r="A15" s="293">
        <v>6</v>
      </c>
      <c r="B15" s="294" t="s">
        <v>335</v>
      </c>
      <c r="C15" s="295" t="s">
        <v>336</v>
      </c>
      <c r="D15" s="296" t="s">
        <v>212</v>
      </c>
      <c r="E15" s="297">
        <v>2</v>
      </c>
      <c r="F15" s="297">
        <v>0</v>
      </c>
      <c r="G15" s="298">
        <f>E15*F15</f>
        <v>0</v>
      </c>
      <c r="H15" s="299">
        <v>0</v>
      </c>
      <c r="I15" s="300">
        <f>E15*H15</f>
        <v>0</v>
      </c>
      <c r="J15" s="299"/>
      <c r="K15" s="300">
        <f>E15*J15</f>
        <v>0</v>
      </c>
      <c r="O15" s="292">
        <v>2</v>
      </c>
      <c r="AA15" s="261">
        <v>3</v>
      </c>
      <c r="AB15" s="261">
        <v>1</v>
      </c>
      <c r="AC15" s="261" t="s">
        <v>335</v>
      </c>
      <c r="AZ15" s="261">
        <v>1</v>
      </c>
      <c r="BA15" s="261">
        <f>IF(AZ15=1,G15,0)</f>
        <v>0</v>
      </c>
      <c r="BB15" s="261">
        <f>IF(AZ15=2,G15,0)</f>
        <v>0</v>
      </c>
      <c r="BC15" s="261">
        <f>IF(AZ15=3,G15,0)</f>
        <v>0</v>
      </c>
      <c r="BD15" s="261">
        <f>IF(AZ15=4,G15,0)</f>
        <v>0</v>
      </c>
      <c r="BE15" s="261">
        <f>IF(AZ15=5,G15,0)</f>
        <v>0</v>
      </c>
      <c r="CA15" s="292">
        <v>3</v>
      </c>
      <c r="CB15" s="292">
        <v>1</v>
      </c>
    </row>
    <row r="16" spans="1:80" ht="22.5" x14ac:dyDescent="0.2">
      <c r="A16" s="293">
        <v>7</v>
      </c>
      <c r="B16" s="294" t="s">
        <v>337</v>
      </c>
      <c r="C16" s="295" t="s">
        <v>338</v>
      </c>
      <c r="D16" s="296" t="s">
        <v>212</v>
      </c>
      <c r="E16" s="297">
        <v>4</v>
      </c>
      <c r="F16" s="297">
        <v>0</v>
      </c>
      <c r="G16" s="298">
        <f>E16*F16</f>
        <v>0</v>
      </c>
      <c r="H16" s="299">
        <v>0</v>
      </c>
      <c r="I16" s="300">
        <f>E16*H16</f>
        <v>0</v>
      </c>
      <c r="J16" s="299"/>
      <c r="K16" s="300">
        <f>E16*J16</f>
        <v>0</v>
      </c>
      <c r="O16" s="292">
        <v>2</v>
      </c>
      <c r="AA16" s="261">
        <v>3</v>
      </c>
      <c r="AB16" s="261">
        <v>1</v>
      </c>
      <c r="AC16" s="261" t="s">
        <v>337</v>
      </c>
      <c r="AZ16" s="261">
        <v>1</v>
      </c>
      <c r="BA16" s="261">
        <f>IF(AZ16=1,G16,0)</f>
        <v>0</v>
      </c>
      <c r="BB16" s="261">
        <f>IF(AZ16=2,G16,0)</f>
        <v>0</v>
      </c>
      <c r="BC16" s="261">
        <f>IF(AZ16=3,G16,0)</f>
        <v>0</v>
      </c>
      <c r="BD16" s="261">
        <f>IF(AZ16=4,G16,0)</f>
        <v>0</v>
      </c>
      <c r="BE16" s="261">
        <f>IF(AZ16=5,G16,0)</f>
        <v>0</v>
      </c>
      <c r="CA16" s="292">
        <v>3</v>
      </c>
      <c r="CB16" s="292">
        <v>1</v>
      </c>
    </row>
    <row r="17" spans="1:80" x14ac:dyDescent="0.2">
      <c r="A17" s="293">
        <v>8</v>
      </c>
      <c r="B17" s="294" t="s">
        <v>224</v>
      </c>
      <c r="C17" s="295" t="s">
        <v>225</v>
      </c>
      <c r="D17" s="296" t="s">
        <v>226</v>
      </c>
      <c r="E17" s="297">
        <v>0.01</v>
      </c>
      <c r="F17" s="297">
        <v>0</v>
      </c>
      <c r="G17" s="298">
        <f>E17*F17</f>
        <v>0</v>
      </c>
      <c r="H17" s="299">
        <v>0</v>
      </c>
      <c r="I17" s="300">
        <f>E17*H17</f>
        <v>0</v>
      </c>
      <c r="J17" s="299"/>
      <c r="K17" s="300">
        <f>E17*J17</f>
        <v>0</v>
      </c>
      <c r="O17" s="292">
        <v>2</v>
      </c>
      <c r="AA17" s="261">
        <v>8</v>
      </c>
      <c r="AB17" s="261">
        <v>0</v>
      </c>
      <c r="AC17" s="261">
        <v>3</v>
      </c>
      <c r="AZ17" s="261">
        <v>1</v>
      </c>
      <c r="BA17" s="261">
        <f>IF(AZ17=1,G17,0)</f>
        <v>0</v>
      </c>
      <c r="BB17" s="261">
        <f>IF(AZ17=2,G17,0)</f>
        <v>0</v>
      </c>
      <c r="BC17" s="261">
        <f>IF(AZ17=3,G17,0)</f>
        <v>0</v>
      </c>
      <c r="BD17" s="261">
        <f>IF(AZ17=4,G17,0)</f>
        <v>0</v>
      </c>
      <c r="BE17" s="261">
        <f>IF(AZ17=5,G17,0)</f>
        <v>0</v>
      </c>
      <c r="CA17" s="292">
        <v>8</v>
      </c>
      <c r="CB17" s="292">
        <v>0</v>
      </c>
    </row>
    <row r="18" spans="1:80" x14ac:dyDescent="0.2">
      <c r="A18" s="293">
        <v>9</v>
      </c>
      <c r="B18" s="294" t="s">
        <v>227</v>
      </c>
      <c r="C18" s="295" t="s">
        <v>228</v>
      </c>
      <c r="D18" s="296" t="s">
        <v>226</v>
      </c>
      <c r="E18" s="297">
        <v>0.01</v>
      </c>
      <c r="F18" s="297">
        <v>0</v>
      </c>
      <c r="G18" s="298">
        <f>E18*F18</f>
        <v>0</v>
      </c>
      <c r="H18" s="299">
        <v>0</v>
      </c>
      <c r="I18" s="300">
        <f>E18*H18</f>
        <v>0</v>
      </c>
      <c r="J18" s="299"/>
      <c r="K18" s="300">
        <f>E18*J18</f>
        <v>0</v>
      </c>
      <c r="O18" s="292">
        <v>2</v>
      </c>
      <c r="AA18" s="261">
        <v>8</v>
      </c>
      <c r="AB18" s="261">
        <v>1</v>
      </c>
      <c r="AC18" s="261">
        <v>3</v>
      </c>
      <c r="AZ18" s="261">
        <v>1</v>
      </c>
      <c r="BA18" s="261">
        <f>IF(AZ18=1,G18,0)</f>
        <v>0</v>
      </c>
      <c r="BB18" s="261">
        <f>IF(AZ18=2,G18,0)</f>
        <v>0</v>
      </c>
      <c r="BC18" s="261">
        <f>IF(AZ18=3,G18,0)</f>
        <v>0</v>
      </c>
      <c r="BD18" s="261">
        <f>IF(AZ18=4,G18,0)</f>
        <v>0</v>
      </c>
      <c r="BE18" s="261">
        <f>IF(AZ18=5,G18,0)</f>
        <v>0</v>
      </c>
      <c r="CA18" s="292">
        <v>8</v>
      </c>
      <c r="CB18" s="292">
        <v>1</v>
      </c>
    </row>
    <row r="19" spans="1:80" x14ac:dyDescent="0.2">
      <c r="A19" s="293">
        <v>10</v>
      </c>
      <c r="B19" s="294" t="s">
        <v>229</v>
      </c>
      <c r="C19" s="295" t="s">
        <v>230</v>
      </c>
      <c r="D19" s="296" t="s">
        <v>226</v>
      </c>
      <c r="E19" s="297">
        <v>0.1</v>
      </c>
      <c r="F19" s="297">
        <v>0</v>
      </c>
      <c r="G19" s="298">
        <f>E19*F19</f>
        <v>0</v>
      </c>
      <c r="H19" s="299">
        <v>0</v>
      </c>
      <c r="I19" s="300">
        <f>E19*H19</f>
        <v>0</v>
      </c>
      <c r="J19" s="299"/>
      <c r="K19" s="300">
        <f>E19*J19</f>
        <v>0</v>
      </c>
      <c r="O19" s="292">
        <v>2</v>
      </c>
      <c r="AA19" s="261">
        <v>8</v>
      </c>
      <c r="AB19" s="261">
        <v>1</v>
      </c>
      <c r="AC19" s="261">
        <v>3</v>
      </c>
      <c r="AZ19" s="261">
        <v>1</v>
      </c>
      <c r="BA19" s="261">
        <f>IF(AZ19=1,G19,0)</f>
        <v>0</v>
      </c>
      <c r="BB19" s="261">
        <f>IF(AZ19=2,G19,0)</f>
        <v>0</v>
      </c>
      <c r="BC19" s="261">
        <f>IF(AZ19=3,G19,0)</f>
        <v>0</v>
      </c>
      <c r="BD19" s="261">
        <f>IF(AZ19=4,G19,0)</f>
        <v>0</v>
      </c>
      <c r="BE19" s="261">
        <f>IF(AZ19=5,G19,0)</f>
        <v>0</v>
      </c>
      <c r="CA19" s="292">
        <v>8</v>
      </c>
      <c r="CB19" s="292">
        <v>1</v>
      </c>
    </row>
    <row r="20" spans="1:80" x14ac:dyDescent="0.2">
      <c r="A20" s="293">
        <v>11</v>
      </c>
      <c r="B20" s="294" t="s">
        <v>231</v>
      </c>
      <c r="C20" s="295" t="s">
        <v>232</v>
      </c>
      <c r="D20" s="296" t="s">
        <v>226</v>
      </c>
      <c r="E20" s="297">
        <v>0.01</v>
      </c>
      <c r="F20" s="297">
        <v>0</v>
      </c>
      <c r="G20" s="298">
        <f>E20*F20</f>
        <v>0</v>
      </c>
      <c r="H20" s="299">
        <v>0</v>
      </c>
      <c r="I20" s="300">
        <f>E20*H20</f>
        <v>0</v>
      </c>
      <c r="J20" s="299"/>
      <c r="K20" s="300">
        <f>E20*J20</f>
        <v>0</v>
      </c>
      <c r="O20" s="292">
        <v>2</v>
      </c>
      <c r="AA20" s="261">
        <v>8</v>
      </c>
      <c r="AB20" s="261">
        <v>1</v>
      </c>
      <c r="AC20" s="261">
        <v>3</v>
      </c>
      <c r="AZ20" s="261">
        <v>1</v>
      </c>
      <c r="BA20" s="261">
        <f>IF(AZ20=1,G20,0)</f>
        <v>0</v>
      </c>
      <c r="BB20" s="261">
        <f>IF(AZ20=2,G20,0)</f>
        <v>0</v>
      </c>
      <c r="BC20" s="261">
        <f>IF(AZ20=3,G20,0)</f>
        <v>0</v>
      </c>
      <c r="BD20" s="261">
        <f>IF(AZ20=4,G20,0)</f>
        <v>0</v>
      </c>
      <c r="BE20" s="261">
        <f>IF(AZ20=5,G20,0)</f>
        <v>0</v>
      </c>
      <c r="CA20" s="292">
        <v>8</v>
      </c>
      <c r="CB20" s="292">
        <v>1</v>
      </c>
    </row>
    <row r="21" spans="1:80" x14ac:dyDescent="0.2">
      <c r="A21" s="293">
        <v>12</v>
      </c>
      <c r="B21" s="294" t="s">
        <v>233</v>
      </c>
      <c r="C21" s="295" t="s">
        <v>234</v>
      </c>
      <c r="D21" s="296" t="s">
        <v>226</v>
      </c>
      <c r="E21" s="297">
        <v>0.03</v>
      </c>
      <c r="F21" s="297">
        <v>0</v>
      </c>
      <c r="G21" s="298">
        <f>E21*F21</f>
        <v>0</v>
      </c>
      <c r="H21" s="299">
        <v>0</v>
      </c>
      <c r="I21" s="300">
        <f>E21*H21</f>
        <v>0</v>
      </c>
      <c r="J21" s="299"/>
      <c r="K21" s="300">
        <f>E21*J21</f>
        <v>0</v>
      </c>
      <c r="O21" s="292">
        <v>2</v>
      </c>
      <c r="AA21" s="261">
        <v>8</v>
      </c>
      <c r="AB21" s="261">
        <v>1</v>
      </c>
      <c r="AC21" s="261">
        <v>3</v>
      </c>
      <c r="AZ21" s="261">
        <v>1</v>
      </c>
      <c r="BA21" s="261">
        <f>IF(AZ21=1,G21,0)</f>
        <v>0</v>
      </c>
      <c r="BB21" s="261">
        <f>IF(AZ21=2,G21,0)</f>
        <v>0</v>
      </c>
      <c r="BC21" s="261">
        <f>IF(AZ21=3,G21,0)</f>
        <v>0</v>
      </c>
      <c r="BD21" s="261">
        <f>IF(AZ21=4,G21,0)</f>
        <v>0</v>
      </c>
      <c r="BE21" s="261">
        <f>IF(AZ21=5,G21,0)</f>
        <v>0</v>
      </c>
      <c r="CA21" s="292">
        <v>8</v>
      </c>
      <c r="CB21" s="292">
        <v>1</v>
      </c>
    </row>
    <row r="22" spans="1:80" x14ac:dyDescent="0.2">
      <c r="A22" s="293">
        <v>13</v>
      </c>
      <c r="B22" s="294" t="s">
        <v>235</v>
      </c>
      <c r="C22" s="295" t="s">
        <v>236</v>
      </c>
      <c r="D22" s="296" t="s">
        <v>226</v>
      </c>
      <c r="E22" s="297">
        <v>0.01</v>
      </c>
      <c r="F22" s="297">
        <v>0</v>
      </c>
      <c r="G22" s="298">
        <f>E22*F22</f>
        <v>0</v>
      </c>
      <c r="H22" s="299">
        <v>0</v>
      </c>
      <c r="I22" s="300">
        <f>E22*H22</f>
        <v>0</v>
      </c>
      <c r="J22" s="299"/>
      <c r="K22" s="300">
        <f>E22*J22</f>
        <v>0</v>
      </c>
      <c r="O22" s="292">
        <v>2</v>
      </c>
      <c r="AA22" s="261">
        <v>8</v>
      </c>
      <c r="AB22" s="261">
        <v>0</v>
      </c>
      <c r="AC22" s="261">
        <v>3</v>
      </c>
      <c r="AZ22" s="261">
        <v>1</v>
      </c>
      <c r="BA22" s="261">
        <f>IF(AZ22=1,G22,0)</f>
        <v>0</v>
      </c>
      <c r="BB22" s="261">
        <f>IF(AZ22=2,G22,0)</f>
        <v>0</v>
      </c>
      <c r="BC22" s="261">
        <f>IF(AZ22=3,G22,0)</f>
        <v>0</v>
      </c>
      <c r="BD22" s="261">
        <f>IF(AZ22=4,G22,0)</f>
        <v>0</v>
      </c>
      <c r="BE22" s="261">
        <f>IF(AZ22=5,G22,0)</f>
        <v>0</v>
      </c>
      <c r="CA22" s="292">
        <v>8</v>
      </c>
      <c r="CB22" s="292">
        <v>0</v>
      </c>
    </row>
    <row r="23" spans="1:80" x14ac:dyDescent="0.2">
      <c r="A23" s="302"/>
      <c r="B23" s="303" t="s">
        <v>101</v>
      </c>
      <c r="C23" s="304" t="s">
        <v>202</v>
      </c>
      <c r="D23" s="305"/>
      <c r="E23" s="306"/>
      <c r="F23" s="307"/>
      <c r="G23" s="308">
        <f>SUM(G11:G22)</f>
        <v>0</v>
      </c>
      <c r="H23" s="309"/>
      <c r="I23" s="310">
        <f>SUM(I11:I22)</f>
        <v>0.11700000000000001</v>
      </c>
      <c r="J23" s="309"/>
      <c r="K23" s="310">
        <f>SUM(K11:K22)</f>
        <v>0</v>
      </c>
      <c r="O23" s="292">
        <v>4</v>
      </c>
      <c r="BA23" s="311">
        <f>SUM(BA11:BA22)</f>
        <v>0</v>
      </c>
      <c r="BB23" s="311">
        <f>SUM(BB11:BB22)</f>
        <v>0</v>
      </c>
      <c r="BC23" s="311">
        <f>SUM(BC11:BC22)</f>
        <v>0</v>
      </c>
      <c r="BD23" s="311">
        <f>SUM(BD11:BD22)</f>
        <v>0</v>
      </c>
      <c r="BE23" s="311">
        <f>SUM(BE11:BE22)</f>
        <v>0</v>
      </c>
    </row>
    <row r="24" spans="1:80" x14ac:dyDescent="0.2">
      <c r="A24" s="282" t="s">
        <v>97</v>
      </c>
      <c r="B24" s="283" t="s">
        <v>254</v>
      </c>
      <c r="C24" s="284" t="s">
        <v>255</v>
      </c>
      <c r="D24" s="285"/>
      <c r="E24" s="286"/>
      <c r="F24" s="286"/>
      <c r="G24" s="287"/>
      <c r="H24" s="288"/>
      <c r="I24" s="289"/>
      <c r="J24" s="290"/>
      <c r="K24" s="291"/>
      <c r="O24" s="292">
        <v>1</v>
      </c>
    </row>
    <row r="25" spans="1:80" x14ac:dyDescent="0.2">
      <c r="A25" s="293">
        <v>14</v>
      </c>
      <c r="B25" s="294" t="s">
        <v>339</v>
      </c>
      <c r="C25" s="295" t="s">
        <v>340</v>
      </c>
      <c r="D25" s="296" t="s">
        <v>116</v>
      </c>
      <c r="E25" s="297">
        <v>33.479999999999997</v>
      </c>
      <c r="F25" s="297">
        <v>0</v>
      </c>
      <c r="G25" s="298">
        <f>E25*F25</f>
        <v>0</v>
      </c>
      <c r="H25" s="299">
        <v>4.7499999999999999E-3</v>
      </c>
      <c r="I25" s="300">
        <f>E25*H25</f>
        <v>0.15902999999999998</v>
      </c>
      <c r="J25" s="299">
        <v>0</v>
      </c>
      <c r="K25" s="300">
        <f>E25*J25</f>
        <v>0</v>
      </c>
      <c r="O25" s="292">
        <v>2</v>
      </c>
      <c r="AA25" s="261">
        <v>1</v>
      </c>
      <c r="AB25" s="261">
        <v>0</v>
      </c>
      <c r="AC25" s="261">
        <v>0</v>
      </c>
      <c r="AZ25" s="261">
        <v>1</v>
      </c>
      <c r="BA25" s="261">
        <f>IF(AZ25=1,G25,0)</f>
        <v>0</v>
      </c>
      <c r="BB25" s="261">
        <f>IF(AZ25=2,G25,0)</f>
        <v>0</v>
      </c>
      <c r="BC25" s="261">
        <f>IF(AZ25=3,G25,0)</f>
        <v>0</v>
      </c>
      <c r="BD25" s="261">
        <f>IF(AZ25=4,G25,0)</f>
        <v>0</v>
      </c>
      <c r="BE25" s="261">
        <f>IF(AZ25=5,G25,0)</f>
        <v>0</v>
      </c>
      <c r="CA25" s="292">
        <v>1</v>
      </c>
      <c r="CB25" s="292">
        <v>0</v>
      </c>
    </row>
    <row r="26" spans="1:80" x14ac:dyDescent="0.2">
      <c r="A26" s="293">
        <v>15</v>
      </c>
      <c r="B26" s="294" t="s">
        <v>341</v>
      </c>
      <c r="C26" s="295" t="s">
        <v>342</v>
      </c>
      <c r="D26" s="296" t="s">
        <v>212</v>
      </c>
      <c r="E26" s="297">
        <v>1374</v>
      </c>
      <c r="F26" s="297">
        <v>0</v>
      </c>
      <c r="G26" s="298">
        <f>E26*F26</f>
        <v>0</v>
      </c>
      <c r="H26" s="299">
        <v>8.2799999999999992E-3</v>
      </c>
      <c r="I26" s="300">
        <f>E26*H26</f>
        <v>11.376719999999999</v>
      </c>
      <c r="J26" s="299">
        <v>0</v>
      </c>
      <c r="K26" s="300">
        <f>E26*J26</f>
        <v>0</v>
      </c>
      <c r="O26" s="292">
        <v>2</v>
      </c>
      <c r="AA26" s="261">
        <v>1</v>
      </c>
      <c r="AB26" s="261">
        <v>1</v>
      </c>
      <c r="AC26" s="261">
        <v>1</v>
      </c>
      <c r="AZ26" s="261">
        <v>1</v>
      </c>
      <c r="BA26" s="261">
        <f>IF(AZ26=1,G26,0)</f>
        <v>0</v>
      </c>
      <c r="BB26" s="261">
        <f>IF(AZ26=2,G26,0)</f>
        <v>0</v>
      </c>
      <c r="BC26" s="261">
        <f>IF(AZ26=3,G26,0)</f>
        <v>0</v>
      </c>
      <c r="BD26" s="261">
        <f>IF(AZ26=4,G26,0)</f>
        <v>0</v>
      </c>
      <c r="BE26" s="261">
        <f>IF(AZ26=5,G26,0)</f>
        <v>0</v>
      </c>
      <c r="CA26" s="292">
        <v>1</v>
      </c>
      <c r="CB26" s="292">
        <v>1</v>
      </c>
    </row>
    <row r="27" spans="1:80" x14ac:dyDescent="0.2">
      <c r="A27" s="293">
        <v>16</v>
      </c>
      <c r="B27" s="294" t="s">
        <v>343</v>
      </c>
      <c r="C27" s="295" t="s">
        <v>344</v>
      </c>
      <c r="D27" s="296" t="s">
        <v>212</v>
      </c>
      <c r="E27" s="297">
        <v>1002</v>
      </c>
      <c r="F27" s="297">
        <v>0</v>
      </c>
      <c r="G27" s="298">
        <f>E27*F27</f>
        <v>0</v>
      </c>
      <c r="H27" s="299">
        <v>1.4999999999999999E-4</v>
      </c>
      <c r="I27" s="300">
        <f>E27*H27</f>
        <v>0.15029999999999999</v>
      </c>
      <c r="J27" s="299">
        <v>0</v>
      </c>
      <c r="K27" s="300">
        <f>E27*J27</f>
        <v>0</v>
      </c>
      <c r="O27" s="292">
        <v>2</v>
      </c>
      <c r="AA27" s="261">
        <v>1</v>
      </c>
      <c r="AB27" s="261">
        <v>1</v>
      </c>
      <c r="AC27" s="261">
        <v>1</v>
      </c>
      <c r="AZ27" s="261">
        <v>1</v>
      </c>
      <c r="BA27" s="261">
        <f>IF(AZ27=1,G27,0)</f>
        <v>0</v>
      </c>
      <c r="BB27" s="261">
        <f>IF(AZ27=2,G27,0)</f>
        <v>0</v>
      </c>
      <c r="BC27" s="261">
        <f>IF(AZ27=3,G27,0)</f>
        <v>0</v>
      </c>
      <c r="BD27" s="261">
        <f>IF(AZ27=4,G27,0)</f>
        <v>0</v>
      </c>
      <c r="BE27" s="261">
        <f>IF(AZ27=5,G27,0)</f>
        <v>0</v>
      </c>
      <c r="CA27" s="292">
        <v>1</v>
      </c>
      <c r="CB27" s="292">
        <v>1</v>
      </c>
    </row>
    <row r="28" spans="1:80" x14ac:dyDescent="0.2">
      <c r="A28" s="302"/>
      <c r="B28" s="303" t="s">
        <v>101</v>
      </c>
      <c r="C28" s="304" t="s">
        <v>256</v>
      </c>
      <c r="D28" s="305"/>
      <c r="E28" s="306"/>
      <c r="F28" s="307"/>
      <c r="G28" s="308">
        <f>SUM(G24:G27)</f>
        <v>0</v>
      </c>
      <c r="H28" s="309"/>
      <c r="I28" s="310">
        <f>SUM(I24:I27)</f>
        <v>11.686049999999998</v>
      </c>
      <c r="J28" s="309"/>
      <c r="K28" s="310">
        <f>SUM(K24:K27)</f>
        <v>0</v>
      </c>
      <c r="O28" s="292">
        <v>4</v>
      </c>
      <c r="BA28" s="311">
        <f>SUM(BA24:BA27)</f>
        <v>0</v>
      </c>
      <c r="BB28" s="311">
        <f>SUM(BB24:BB27)</f>
        <v>0</v>
      </c>
      <c r="BC28" s="311">
        <f>SUM(BC24:BC27)</f>
        <v>0</v>
      </c>
      <c r="BD28" s="311">
        <f>SUM(BD24:BD27)</f>
        <v>0</v>
      </c>
      <c r="BE28" s="311">
        <f>SUM(BE24:BE27)</f>
        <v>0</v>
      </c>
    </row>
    <row r="29" spans="1:80" x14ac:dyDescent="0.2">
      <c r="A29" s="282" t="s">
        <v>97</v>
      </c>
      <c r="B29" s="283" t="s">
        <v>261</v>
      </c>
      <c r="C29" s="284" t="s">
        <v>262</v>
      </c>
      <c r="D29" s="285"/>
      <c r="E29" s="286"/>
      <c r="F29" s="286"/>
      <c r="G29" s="287"/>
      <c r="H29" s="288"/>
      <c r="I29" s="289"/>
      <c r="J29" s="290"/>
      <c r="K29" s="291"/>
      <c r="O29" s="292">
        <v>1</v>
      </c>
    </row>
    <row r="30" spans="1:80" x14ac:dyDescent="0.2">
      <c r="A30" s="293">
        <v>17</v>
      </c>
      <c r="B30" s="294" t="s">
        <v>345</v>
      </c>
      <c r="C30" s="295" t="s">
        <v>346</v>
      </c>
      <c r="D30" s="296" t="s">
        <v>226</v>
      </c>
      <c r="E30" s="297">
        <v>12.1029006</v>
      </c>
      <c r="F30" s="297">
        <v>0</v>
      </c>
      <c r="G30" s="298">
        <f>E30*F30</f>
        <v>0</v>
      </c>
      <c r="H30" s="299">
        <v>0</v>
      </c>
      <c r="I30" s="300">
        <f>E30*H30</f>
        <v>0</v>
      </c>
      <c r="J30" s="299"/>
      <c r="K30" s="300">
        <f>E30*J30</f>
        <v>0</v>
      </c>
      <c r="O30" s="292">
        <v>2</v>
      </c>
      <c r="AA30" s="261">
        <v>7</v>
      </c>
      <c r="AB30" s="261">
        <v>1</v>
      </c>
      <c r="AC30" s="261">
        <v>2</v>
      </c>
      <c r="AZ30" s="261">
        <v>1</v>
      </c>
      <c r="BA30" s="261">
        <f>IF(AZ30=1,G30,0)</f>
        <v>0</v>
      </c>
      <c r="BB30" s="261">
        <f>IF(AZ30=2,G30,0)</f>
        <v>0</v>
      </c>
      <c r="BC30" s="261">
        <f>IF(AZ30=3,G30,0)</f>
        <v>0</v>
      </c>
      <c r="BD30" s="261">
        <f>IF(AZ30=4,G30,0)</f>
        <v>0</v>
      </c>
      <c r="BE30" s="261">
        <f>IF(AZ30=5,G30,0)</f>
        <v>0</v>
      </c>
      <c r="CA30" s="292">
        <v>7</v>
      </c>
      <c r="CB30" s="292">
        <v>1</v>
      </c>
    </row>
    <row r="31" spans="1:80" x14ac:dyDescent="0.2">
      <c r="A31" s="302"/>
      <c r="B31" s="303" t="s">
        <v>101</v>
      </c>
      <c r="C31" s="304" t="s">
        <v>263</v>
      </c>
      <c r="D31" s="305"/>
      <c r="E31" s="306"/>
      <c r="F31" s="307"/>
      <c r="G31" s="308">
        <f>SUM(G29:G30)</f>
        <v>0</v>
      </c>
      <c r="H31" s="309"/>
      <c r="I31" s="310">
        <f>SUM(I29:I30)</f>
        <v>0</v>
      </c>
      <c r="J31" s="309"/>
      <c r="K31" s="310">
        <f>SUM(K29:K30)</f>
        <v>0</v>
      </c>
      <c r="O31" s="292">
        <v>4</v>
      </c>
      <c r="BA31" s="311">
        <f>SUM(BA29:BA30)</f>
        <v>0</v>
      </c>
      <c r="BB31" s="311">
        <f>SUM(BB29:BB30)</f>
        <v>0</v>
      </c>
      <c r="BC31" s="311">
        <f>SUM(BC29:BC30)</f>
        <v>0</v>
      </c>
      <c r="BD31" s="311">
        <f>SUM(BD29:BD30)</f>
        <v>0</v>
      </c>
      <c r="BE31" s="311">
        <f>SUM(BE29:BE30)</f>
        <v>0</v>
      </c>
    </row>
    <row r="32" spans="1:80" x14ac:dyDescent="0.2">
      <c r="A32" s="282" t="s">
        <v>97</v>
      </c>
      <c r="B32" s="283" t="s">
        <v>347</v>
      </c>
      <c r="C32" s="284" t="s">
        <v>348</v>
      </c>
      <c r="D32" s="285"/>
      <c r="E32" s="286"/>
      <c r="F32" s="286"/>
      <c r="G32" s="287"/>
      <c r="H32" s="288"/>
      <c r="I32" s="289"/>
      <c r="J32" s="290"/>
      <c r="K32" s="291"/>
      <c r="O32" s="292">
        <v>1</v>
      </c>
    </row>
    <row r="33" spans="1:80" ht="22.5" x14ac:dyDescent="0.2">
      <c r="A33" s="293">
        <v>18</v>
      </c>
      <c r="B33" s="294" t="s">
        <v>350</v>
      </c>
      <c r="C33" s="295" t="s">
        <v>351</v>
      </c>
      <c r="D33" s="296" t="s">
        <v>116</v>
      </c>
      <c r="E33" s="297">
        <v>750.87950000000001</v>
      </c>
      <c r="F33" s="297">
        <v>0</v>
      </c>
      <c r="G33" s="298">
        <f>E33*F33</f>
        <v>0</v>
      </c>
      <c r="H33" s="299">
        <v>0</v>
      </c>
      <c r="I33" s="300">
        <f>E33*H33</f>
        <v>0</v>
      </c>
      <c r="J33" s="299">
        <v>0</v>
      </c>
      <c r="K33" s="300">
        <f>E33*J33</f>
        <v>0</v>
      </c>
      <c r="O33" s="292">
        <v>2</v>
      </c>
      <c r="AA33" s="261">
        <v>1</v>
      </c>
      <c r="AB33" s="261">
        <v>7</v>
      </c>
      <c r="AC33" s="261">
        <v>7</v>
      </c>
      <c r="AZ33" s="261">
        <v>2</v>
      </c>
      <c r="BA33" s="261">
        <f>IF(AZ33=1,G33,0)</f>
        <v>0</v>
      </c>
      <c r="BB33" s="261">
        <f>IF(AZ33=2,G33,0)</f>
        <v>0</v>
      </c>
      <c r="BC33" s="261">
        <f>IF(AZ33=3,G33,0)</f>
        <v>0</v>
      </c>
      <c r="BD33" s="261">
        <f>IF(AZ33=4,G33,0)</f>
        <v>0</v>
      </c>
      <c r="BE33" s="261">
        <f>IF(AZ33=5,G33,0)</f>
        <v>0</v>
      </c>
      <c r="CA33" s="292">
        <v>1</v>
      </c>
      <c r="CB33" s="292">
        <v>7</v>
      </c>
    </row>
    <row r="34" spans="1:80" x14ac:dyDescent="0.2">
      <c r="A34" s="293">
        <v>19</v>
      </c>
      <c r="B34" s="294" t="s">
        <v>352</v>
      </c>
      <c r="C34" s="295" t="s">
        <v>353</v>
      </c>
      <c r="D34" s="296" t="s">
        <v>116</v>
      </c>
      <c r="E34" s="297">
        <v>658.51</v>
      </c>
      <c r="F34" s="297">
        <v>0</v>
      </c>
      <c r="G34" s="298">
        <f>E34*F34</f>
        <v>0</v>
      </c>
      <c r="H34" s="299">
        <v>0</v>
      </c>
      <c r="I34" s="300">
        <f>E34*H34</f>
        <v>0</v>
      </c>
      <c r="J34" s="299">
        <v>-0.01</v>
      </c>
      <c r="K34" s="300">
        <f>E34*J34</f>
        <v>-6.5850999999999997</v>
      </c>
      <c r="O34" s="292">
        <v>2</v>
      </c>
      <c r="AA34" s="261">
        <v>1</v>
      </c>
      <c r="AB34" s="261">
        <v>0</v>
      </c>
      <c r="AC34" s="261">
        <v>0</v>
      </c>
      <c r="AZ34" s="261">
        <v>2</v>
      </c>
      <c r="BA34" s="261">
        <f>IF(AZ34=1,G34,0)</f>
        <v>0</v>
      </c>
      <c r="BB34" s="261">
        <f>IF(AZ34=2,G34,0)</f>
        <v>0</v>
      </c>
      <c r="BC34" s="261">
        <f>IF(AZ34=3,G34,0)</f>
        <v>0</v>
      </c>
      <c r="BD34" s="261">
        <f>IF(AZ34=4,G34,0)</f>
        <v>0</v>
      </c>
      <c r="BE34" s="261">
        <f>IF(AZ34=5,G34,0)</f>
        <v>0</v>
      </c>
      <c r="CA34" s="292">
        <v>1</v>
      </c>
      <c r="CB34" s="292">
        <v>0</v>
      </c>
    </row>
    <row r="35" spans="1:80" x14ac:dyDescent="0.2">
      <c r="A35" s="293">
        <v>20</v>
      </c>
      <c r="B35" s="294" t="s">
        <v>354</v>
      </c>
      <c r="C35" s="295" t="s">
        <v>355</v>
      </c>
      <c r="D35" s="296" t="s">
        <v>116</v>
      </c>
      <c r="E35" s="297">
        <v>1107.8068000000001</v>
      </c>
      <c r="F35" s="297">
        <v>0</v>
      </c>
      <c r="G35" s="298">
        <f>E35*F35</f>
        <v>0</v>
      </c>
      <c r="H35" s="299">
        <v>3.5E-4</v>
      </c>
      <c r="I35" s="300">
        <f>E35*H35</f>
        <v>0.38773238000000004</v>
      </c>
      <c r="J35" s="299">
        <v>0</v>
      </c>
      <c r="K35" s="300">
        <f>E35*J35</f>
        <v>0</v>
      </c>
      <c r="O35" s="292">
        <v>2</v>
      </c>
      <c r="AA35" s="261">
        <v>1</v>
      </c>
      <c r="AB35" s="261">
        <v>7</v>
      </c>
      <c r="AC35" s="261">
        <v>7</v>
      </c>
      <c r="AZ35" s="261">
        <v>2</v>
      </c>
      <c r="BA35" s="261">
        <f>IF(AZ35=1,G35,0)</f>
        <v>0</v>
      </c>
      <c r="BB35" s="261">
        <f>IF(AZ35=2,G35,0)</f>
        <v>0</v>
      </c>
      <c r="BC35" s="261">
        <f>IF(AZ35=3,G35,0)</f>
        <v>0</v>
      </c>
      <c r="BD35" s="261">
        <f>IF(AZ35=4,G35,0)</f>
        <v>0</v>
      </c>
      <c r="BE35" s="261">
        <f>IF(AZ35=5,G35,0)</f>
        <v>0</v>
      </c>
      <c r="CA35" s="292">
        <v>1</v>
      </c>
      <c r="CB35" s="292">
        <v>7</v>
      </c>
    </row>
    <row r="36" spans="1:80" x14ac:dyDescent="0.2">
      <c r="A36" s="293">
        <v>21</v>
      </c>
      <c r="B36" s="294" t="s">
        <v>356</v>
      </c>
      <c r="C36" s="295" t="s">
        <v>357</v>
      </c>
      <c r="D36" s="296" t="s">
        <v>116</v>
      </c>
      <c r="E36" s="297">
        <v>105.2508</v>
      </c>
      <c r="F36" s="297">
        <v>0</v>
      </c>
      <c r="G36" s="298">
        <f>E36*F36</f>
        <v>0</v>
      </c>
      <c r="H36" s="299">
        <v>0</v>
      </c>
      <c r="I36" s="300">
        <f>E36*H36</f>
        <v>0</v>
      </c>
      <c r="J36" s="299"/>
      <c r="K36" s="300">
        <f>E36*J36</f>
        <v>0</v>
      </c>
      <c r="O36" s="292">
        <v>2</v>
      </c>
      <c r="AA36" s="261">
        <v>12</v>
      </c>
      <c r="AB36" s="261">
        <v>0</v>
      </c>
      <c r="AC36" s="261">
        <v>20</v>
      </c>
      <c r="AZ36" s="261">
        <v>2</v>
      </c>
      <c r="BA36" s="261">
        <f>IF(AZ36=1,G36,0)</f>
        <v>0</v>
      </c>
      <c r="BB36" s="261">
        <f>IF(AZ36=2,G36,0)</f>
        <v>0</v>
      </c>
      <c r="BC36" s="261">
        <f>IF(AZ36=3,G36,0)</f>
        <v>0</v>
      </c>
      <c r="BD36" s="261">
        <f>IF(AZ36=4,G36,0)</f>
        <v>0</v>
      </c>
      <c r="BE36" s="261">
        <f>IF(AZ36=5,G36,0)</f>
        <v>0</v>
      </c>
      <c r="CA36" s="292">
        <v>12</v>
      </c>
      <c r="CB36" s="292">
        <v>0</v>
      </c>
    </row>
    <row r="37" spans="1:80" x14ac:dyDescent="0.2">
      <c r="A37" s="293">
        <v>22</v>
      </c>
      <c r="B37" s="294" t="s">
        <v>358</v>
      </c>
      <c r="C37" s="295" t="s">
        <v>359</v>
      </c>
      <c r="D37" s="296" t="s">
        <v>116</v>
      </c>
      <c r="E37" s="297">
        <v>336.53550000000001</v>
      </c>
      <c r="F37" s="297">
        <v>0</v>
      </c>
      <c r="G37" s="298">
        <f>E37*F37</f>
        <v>0</v>
      </c>
      <c r="H37" s="299">
        <v>0</v>
      </c>
      <c r="I37" s="300">
        <f>E37*H37</f>
        <v>0</v>
      </c>
      <c r="J37" s="299"/>
      <c r="K37" s="300">
        <f>E37*J37</f>
        <v>0</v>
      </c>
      <c r="O37" s="292">
        <v>2</v>
      </c>
      <c r="AA37" s="261">
        <v>12</v>
      </c>
      <c r="AB37" s="261">
        <v>0</v>
      </c>
      <c r="AC37" s="261">
        <v>21</v>
      </c>
      <c r="AZ37" s="261">
        <v>2</v>
      </c>
      <c r="BA37" s="261">
        <f>IF(AZ37=1,G37,0)</f>
        <v>0</v>
      </c>
      <c r="BB37" s="261">
        <f>IF(AZ37=2,G37,0)</f>
        <v>0</v>
      </c>
      <c r="BC37" s="261">
        <f>IF(AZ37=3,G37,0)</f>
        <v>0</v>
      </c>
      <c r="BD37" s="261">
        <f>IF(AZ37=4,G37,0)</f>
        <v>0</v>
      </c>
      <c r="BE37" s="261">
        <f>IF(AZ37=5,G37,0)</f>
        <v>0</v>
      </c>
      <c r="CA37" s="292">
        <v>12</v>
      </c>
      <c r="CB37" s="292">
        <v>0</v>
      </c>
    </row>
    <row r="38" spans="1:80" x14ac:dyDescent="0.2">
      <c r="A38" s="293">
        <v>23</v>
      </c>
      <c r="B38" s="294" t="s">
        <v>360</v>
      </c>
      <c r="C38" s="295" t="s">
        <v>361</v>
      </c>
      <c r="D38" s="296" t="s">
        <v>293</v>
      </c>
      <c r="E38" s="297">
        <v>165.1935</v>
      </c>
      <c r="F38" s="297">
        <v>0</v>
      </c>
      <c r="G38" s="298">
        <f>E38*F38</f>
        <v>0</v>
      </c>
      <c r="H38" s="299">
        <v>8.0710000000000004E-2</v>
      </c>
      <c r="I38" s="300">
        <f>E38*H38</f>
        <v>13.332767385</v>
      </c>
      <c r="J38" s="299"/>
      <c r="K38" s="300">
        <f>E38*J38</f>
        <v>0</v>
      </c>
      <c r="O38" s="292">
        <v>2</v>
      </c>
      <c r="AA38" s="261">
        <v>3</v>
      </c>
      <c r="AB38" s="261">
        <v>7</v>
      </c>
      <c r="AC38" s="261">
        <v>11163150</v>
      </c>
      <c r="AZ38" s="261">
        <v>2</v>
      </c>
      <c r="BA38" s="261">
        <f>IF(AZ38=1,G38,0)</f>
        <v>0</v>
      </c>
      <c r="BB38" s="261">
        <f>IF(AZ38=2,G38,0)</f>
        <v>0</v>
      </c>
      <c r="BC38" s="261">
        <f>IF(AZ38=3,G38,0)</f>
        <v>0</v>
      </c>
      <c r="BD38" s="261">
        <f>IF(AZ38=4,G38,0)</f>
        <v>0</v>
      </c>
      <c r="BE38" s="261">
        <f>IF(AZ38=5,G38,0)</f>
        <v>0</v>
      </c>
      <c r="CA38" s="292">
        <v>3</v>
      </c>
      <c r="CB38" s="292">
        <v>7</v>
      </c>
    </row>
    <row r="39" spans="1:80" ht="22.5" x14ac:dyDescent="0.2">
      <c r="A39" s="293">
        <v>24</v>
      </c>
      <c r="B39" s="294" t="s">
        <v>362</v>
      </c>
      <c r="C39" s="295" t="s">
        <v>363</v>
      </c>
      <c r="D39" s="296" t="s">
        <v>116</v>
      </c>
      <c r="E39" s="297">
        <v>370.1891</v>
      </c>
      <c r="F39" s="297">
        <v>0</v>
      </c>
      <c r="G39" s="298">
        <f>E39*F39</f>
        <v>0</v>
      </c>
      <c r="H39" s="299">
        <v>4.4999999999999997E-3</v>
      </c>
      <c r="I39" s="300">
        <f>E39*H39</f>
        <v>1.6658509499999998</v>
      </c>
      <c r="J39" s="299"/>
      <c r="K39" s="300">
        <f>E39*J39</f>
        <v>0</v>
      </c>
      <c r="O39" s="292">
        <v>2</v>
      </c>
      <c r="AA39" s="261">
        <v>3</v>
      </c>
      <c r="AB39" s="261">
        <v>7</v>
      </c>
      <c r="AC39" s="261">
        <v>62833159</v>
      </c>
      <c r="AZ39" s="261">
        <v>2</v>
      </c>
      <c r="BA39" s="261">
        <f>IF(AZ39=1,G39,0)</f>
        <v>0</v>
      </c>
      <c r="BB39" s="261">
        <f>IF(AZ39=2,G39,0)</f>
        <v>0</v>
      </c>
      <c r="BC39" s="261">
        <f>IF(AZ39=3,G39,0)</f>
        <v>0</v>
      </c>
      <c r="BD39" s="261">
        <f>IF(AZ39=4,G39,0)</f>
        <v>0</v>
      </c>
      <c r="BE39" s="261">
        <f>IF(AZ39=5,G39,0)</f>
        <v>0</v>
      </c>
      <c r="CA39" s="292">
        <v>3</v>
      </c>
      <c r="CB39" s="292">
        <v>7</v>
      </c>
    </row>
    <row r="40" spans="1:80" ht="22.5" x14ac:dyDescent="0.2">
      <c r="A40" s="293">
        <v>25</v>
      </c>
      <c r="B40" s="294" t="s">
        <v>364</v>
      </c>
      <c r="C40" s="295" t="s">
        <v>365</v>
      </c>
      <c r="D40" s="296" t="s">
        <v>116</v>
      </c>
      <c r="E40" s="297">
        <v>925.52560000000005</v>
      </c>
      <c r="F40" s="297">
        <v>0</v>
      </c>
      <c r="G40" s="298">
        <f>E40*F40</f>
        <v>0</v>
      </c>
      <c r="H40" s="299">
        <v>6.0000000000000001E-3</v>
      </c>
      <c r="I40" s="300">
        <f>E40*H40</f>
        <v>5.5531536000000008</v>
      </c>
      <c r="J40" s="299"/>
      <c r="K40" s="300">
        <f>E40*J40</f>
        <v>0</v>
      </c>
      <c r="O40" s="292">
        <v>2</v>
      </c>
      <c r="AA40" s="261">
        <v>3</v>
      </c>
      <c r="AB40" s="261">
        <v>7</v>
      </c>
      <c r="AC40" s="261">
        <v>628522581</v>
      </c>
      <c r="AZ40" s="261">
        <v>2</v>
      </c>
      <c r="BA40" s="261">
        <f>IF(AZ40=1,G40,0)</f>
        <v>0</v>
      </c>
      <c r="BB40" s="261">
        <f>IF(AZ40=2,G40,0)</f>
        <v>0</v>
      </c>
      <c r="BC40" s="261">
        <f>IF(AZ40=3,G40,0)</f>
        <v>0</v>
      </c>
      <c r="BD40" s="261">
        <f>IF(AZ40=4,G40,0)</f>
        <v>0</v>
      </c>
      <c r="BE40" s="261">
        <f>IF(AZ40=5,G40,0)</f>
        <v>0</v>
      </c>
      <c r="CA40" s="292">
        <v>3</v>
      </c>
      <c r="CB40" s="292">
        <v>7</v>
      </c>
    </row>
    <row r="41" spans="1:80" x14ac:dyDescent="0.2">
      <c r="A41" s="293">
        <v>26</v>
      </c>
      <c r="B41" s="294" t="s">
        <v>366</v>
      </c>
      <c r="C41" s="295" t="s">
        <v>367</v>
      </c>
      <c r="D41" s="296" t="s">
        <v>116</v>
      </c>
      <c r="E41" s="297">
        <v>115.77589999999999</v>
      </c>
      <c r="F41" s="297">
        <v>0</v>
      </c>
      <c r="G41" s="298">
        <f>E41*F41</f>
        <v>0</v>
      </c>
      <c r="H41" s="299">
        <v>3.8E-3</v>
      </c>
      <c r="I41" s="300">
        <f>E41*H41</f>
        <v>0.43994841999999995</v>
      </c>
      <c r="J41" s="299"/>
      <c r="K41" s="300">
        <f>E41*J41</f>
        <v>0</v>
      </c>
      <c r="O41" s="292">
        <v>2</v>
      </c>
      <c r="AA41" s="261">
        <v>3</v>
      </c>
      <c r="AB41" s="261">
        <v>7</v>
      </c>
      <c r="AC41" s="261">
        <v>62852268</v>
      </c>
      <c r="AZ41" s="261">
        <v>2</v>
      </c>
      <c r="BA41" s="261">
        <f>IF(AZ41=1,G41,0)</f>
        <v>0</v>
      </c>
      <c r="BB41" s="261">
        <f>IF(AZ41=2,G41,0)</f>
        <v>0</v>
      </c>
      <c r="BC41" s="261">
        <f>IF(AZ41=3,G41,0)</f>
        <v>0</v>
      </c>
      <c r="BD41" s="261">
        <f>IF(AZ41=4,G41,0)</f>
        <v>0</v>
      </c>
      <c r="BE41" s="261">
        <f>IF(AZ41=5,G41,0)</f>
        <v>0</v>
      </c>
      <c r="CA41" s="292">
        <v>3</v>
      </c>
      <c r="CB41" s="292">
        <v>7</v>
      </c>
    </row>
    <row r="42" spans="1:80" x14ac:dyDescent="0.2">
      <c r="A42" s="293">
        <v>27</v>
      </c>
      <c r="B42" s="294" t="s">
        <v>368</v>
      </c>
      <c r="C42" s="295" t="s">
        <v>369</v>
      </c>
      <c r="D42" s="296" t="s">
        <v>12</v>
      </c>
      <c r="E42" s="297"/>
      <c r="F42" s="297">
        <v>0</v>
      </c>
      <c r="G42" s="298">
        <f>E42*F42</f>
        <v>0</v>
      </c>
      <c r="H42" s="299">
        <v>0</v>
      </c>
      <c r="I42" s="300">
        <f>E42*H42</f>
        <v>0</v>
      </c>
      <c r="J42" s="299"/>
      <c r="K42" s="300">
        <f>E42*J42</f>
        <v>0</v>
      </c>
      <c r="O42" s="292">
        <v>2</v>
      </c>
      <c r="AA42" s="261">
        <v>7</v>
      </c>
      <c r="AB42" s="261">
        <v>1002</v>
      </c>
      <c r="AC42" s="261">
        <v>5</v>
      </c>
      <c r="AZ42" s="261">
        <v>2</v>
      </c>
      <c r="BA42" s="261">
        <f>IF(AZ42=1,G42,0)</f>
        <v>0</v>
      </c>
      <c r="BB42" s="261">
        <f>IF(AZ42=2,G42,0)</f>
        <v>0</v>
      </c>
      <c r="BC42" s="261">
        <f>IF(AZ42=3,G42,0)</f>
        <v>0</v>
      </c>
      <c r="BD42" s="261">
        <f>IF(AZ42=4,G42,0)</f>
        <v>0</v>
      </c>
      <c r="BE42" s="261">
        <f>IF(AZ42=5,G42,0)</f>
        <v>0</v>
      </c>
      <c r="CA42" s="292">
        <v>7</v>
      </c>
      <c r="CB42" s="292">
        <v>1002</v>
      </c>
    </row>
    <row r="43" spans="1:80" x14ac:dyDescent="0.2">
      <c r="A43" s="293">
        <v>28</v>
      </c>
      <c r="B43" s="294" t="s">
        <v>224</v>
      </c>
      <c r="C43" s="295" t="s">
        <v>225</v>
      </c>
      <c r="D43" s="296" t="s">
        <v>226</v>
      </c>
      <c r="E43" s="297">
        <v>6.5850999999999997</v>
      </c>
      <c r="F43" s="297">
        <v>0</v>
      </c>
      <c r="G43" s="298">
        <f>E43*F43</f>
        <v>0</v>
      </c>
      <c r="H43" s="299">
        <v>0</v>
      </c>
      <c r="I43" s="300">
        <f>E43*H43</f>
        <v>0</v>
      </c>
      <c r="J43" s="299"/>
      <c r="K43" s="300">
        <f>E43*J43</f>
        <v>0</v>
      </c>
      <c r="O43" s="292">
        <v>2</v>
      </c>
      <c r="AA43" s="261">
        <v>8</v>
      </c>
      <c r="AB43" s="261">
        <v>0</v>
      </c>
      <c r="AC43" s="261">
        <v>3</v>
      </c>
      <c r="AZ43" s="261">
        <v>2</v>
      </c>
      <c r="BA43" s="261">
        <f>IF(AZ43=1,G43,0)</f>
        <v>0</v>
      </c>
      <c r="BB43" s="261">
        <f>IF(AZ43=2,G43,0)</f>
        <v>0</v>
      </c>
      <c r="BC43" s="261">
        <f>IF(AZ43=3,G43,0)</f>
        <v>0</v>
      </c>
      <c r="BD43" s="261">
        <f>IF(AZ43=4,G43,0)</f>
        <v>0</v>
      </c>
      <c r="BE43" s="261">
        <f>IF(AZ43=5,G43,0)</f>
        <v>0</v>
      </c>
      <c r="CA43" s="292">
        <v>8</v>
      </c>
      <c r="CB43" s="292">
        <v>0</v>
      </c>
    </row>
    <row r="44" spans="1:80" x14ac:dyDescent="0.2">
      <c r="A44" s="293">
        <v>29</v>
      </c>
      <c r="B44" s="294" t="s">
        <v>227</v>
      </c>
      <c r="C44" s="295" t="s">
        <v>228</v>
      </c>
      <c r="D44" s="296" t="s">
        <v>226</v>
      </c>
      <c r="E44" s="297">
        <v>6.5850999999999997</v>
      </c>
      <c r="F44" s="297">
        <v>0</v>
      </c>
      <c r="G44" s="298">
        <f>E44*F44</f>
        <v>0</v>
      </c>
      <c r="H44" s="299">
        <v>0</v>
      </c>
      <c r="I44" s="300">
        <f>E44*H44</f>
        <v>0</v>
      </c>
      <c r="J44" s="299"/>
      <c r="K44" s="300">
        <f>E44*J44</f>
        <v>0</v>
      </c>
      <c r="O44" s="292">
        <v>2</v>
      </c>
      <c r="AA44" s="261">
        <v>8</v>
      </c>
      <c r="AB44" s="261">
        <v>1</v>
      </c>
      <c r="AC44" s="261">
        <v>3</v>
      </c>
      <c r="AZ44" s="261">
        <v>2</v>
      </c>
      <c r="BA44" s="261">
        <f>IF(AZ44=1,G44,0)</f>
        <v>0</v>
      </c>
      <c r="BB44" s="261">
        <f>IF(AZ44=2,G44,0)</f>
        <v>0</v>
      </c>
      <c r="BC44" s="261">
        <f>IF(AZ44=3,G44,0)</f>
        <v>0</v>
      </c>
      <c r="BD44" s="261">
        <f>IF(AZ44=4,G44,0)</f>
        <v>0</v>
      </c>
      <c r="BE44" s="261">
        <f>IF(AZ44=5,G44,0)</f>
        <v>0</v>
      </c>
      <c r="CA44" s="292">
        <v>8</v>
      </c>
      <c r="CB44" s="292">
        <v>1</v>
      </c>
    </row>
    <row r="45" spans="1:80" x14ac:dyDescent="0.2">
      <c r="A45" s="293">
        <v>30</v>
      </c>
      <c r="B45" s="294" t="s">
        <v>229</v>
      </c>
      <c r="C45" s="295" t="s">
        <v>230</v>
      </c>
      <c r="D45" s="296" t="s">
        <v>226</v>
      </c>
      <c r="E45" s="297">
        <v>65.850999999999999</v>
      </c>
      <c r="F45" s="297">
        <v>0</v>
      </c>
      <c r="G45" s="298">
        <f>E45*F45</f>
        <v>0</v>
      </c>
      <c r="H45" s="299">
        <v>0</v>
      </c>
      <c r="I45" s="300">
        <f>E45*H45</f>
        <v>0</v>
      </c>
      <c r="J45" s="299"/>
      <c r="K45" s="300">
        <f>E45*J45</f>
        <v>0</v>
      </c>
      <c r="O45" s="292">
        <v>2</v>
      </c>
      <c r="AA45" s="261">
        <v>8</v>
      </c>
      <c r="AB45" s="261">
        <v>1</v>
      </c>
      <c r="AC45" s="261">
        <v>3</v>
      </c>
      <c r="AZ45" s="261">
        <v>2</v>
      </c>
      <c r="BA45" s="261">
        <f>IF(AZ45=1,G45,0)</f>
        <v>0</v>
      </c>
      <c r="BB45" s="261">
        <f>IF(AZ45=2,G45,0)</f>
        <v>0</v>
      </c>
      <c r="BC45" s="261">
        <f>IF(AZ45=3,G45,0)</f>
        <v>0</v>
      </c>
      <c r="BD45" s="261">
        <f>IF(AZ45=4,G45,0)</f>
        <v>0</v>
      </c>
      <c r="BE45" s="261">
        <f>IF(AZ45=5,G45,0)</f>
        <v>0</v>
      </c>
      <c r="CA45" s="292">
        <v>8</v>
      </c>
      <c r="CB45" s="292">
        <v>1</v>
      </c>
    </row>
    <row r="46" spans="1:80" x14ac:dyDescent="0.2">
      <c r="A46" s="293">
        <v>31</v>
      </c>
      <c r="B46" s="294" t="s">
        <v>231</v>
      </c>
      <c r="C46" s="295" t="s">
        <v>232</v>
      </c>
      <c r="D46" s="296" t="s">
        <v>226</v>
      </c>
      <c r="E46" s="297">
        <v>6.5850999999999997</v>
      </c>
      <c r="F46" s="297">
        <v>0</v>
      </c>
      <c r="G46" s="298">
        <f>E46*F46</f>
        <v>0</v>
      </c>
      <c r="H46" s="299">
        <v>0</v>
      </c>
      <c r="I46" s="300">
        <f>E46*H46</f>
        <v>0</v>
      </c>
      <c r="J46" s="299"/>
      <c r="K46" s="300">
        <f>E46*J46</f>
        <v>0</v>
      </c>
      <c r="O46" s="292">
        <v>2</v>
      </c>
      <c r="AA46" s="261">
        <v>8</v>
      </c>
      <c r="AB46" s="261">
        <v>1</v>
      </c>
      <c r="AC46" s="261">
        <v>3</v>
      </c>
      <c r="AZ46" s="261">
        <v>2</v>
      </c>
      <c r="BA46" s="261">
        <f>IF(AZ46=1,G46,0)</f>
        <v>0</v>
      </c>
      <c r="BB46" s="261">
        <f>IF(AZ46=2,G46,0)</f>
        <v>0</v>
      </c>
      <c r="BC46" s="261">
        <f>IF(AZ46=3,G46,0)</f>
        <v>0</v>
      </c>
      <c r="BD46" s="261">
        <f>IF(AZ46=4,G46,0)</f>
        <v>0</v>
      </c>
      <c r="BE46" s="261">
        <f>IF(AZ46=5,G46,0)</f>
        <v>0</v>
      </c>
      <c r="CA46" s="292">
        <v>8</v>
      </c>
      <c r="CB46" s="292">
        <v>1</v>
      </c>
    </row>
    <row r="47" spans="1:80" x14ac:dyDescent="0.2">
      <c r="A47" s="293">
        <v>32</v>
      </c>
      <c r="B47" s="294" t="s">
        <v>233</v>
      </c>
      <c r="C47" s="295" t="s">
        <v>234</v>
      </c>
      <c r="D47" s="296" t="s">
        <v>226</v>
      </c>
      <c r="E47" s="297">
        <v>19.755299999999998</v>
      </c>
      <c r="F47" s="297">
        <v>0</v>
      </c>
      <c r="G47" s="298">
        <f>E47*F47</f>
        <v>0</v>
      </c>
      <c r="H47" s="299">
        <v>0</v>
      </c>
      <c r="I47" s="300">
        <f>E47*H47</f>
        <v>0</v>
      </c>
      <c r="J47" s="299"/>
      <c r="K47" s="300">
        <f>E47*J47</f>
        <v>0</v>
      </c>
      <c r="O47" s="292">
        <v>2</v>
      </c>
      <c r="AA47" s="261">
        <v>8</v>
      </c>
      <c r="AB47" s="261">
        <v>1</v>
      </c>
      <c r="AC47" s="261">
        <v>3</v>
      </c>
      <c r="AZ47" s="261">
        <v>2</v>
      </c>
      <c r="BA47" s="261">
        <f>IF(AZ47=1,G47,0)</f>
        <v>0</v>
      </c>
      <c r="BB47" s="261">
        <f>IF(AZ47=2,G47,0)</f>
        <v>0</v>
      </c>
      <c r="BC47" s="261">
        <f>IF(AZ47=3,G47,0)</f>
        <v>0</v>
      </c>
      <c r="BD47" s="261">
        <f>IF(AZ47=4,G47,0)</f>
        <v>0</v>
      </c>
      <c r="BE47" s="261">
        <f>IF(AZ47=5,G47,0)</f>
        <v>0</v>
      </c>
      <c r="CA47" s="292">
        <v>8</v>
      </c>
      <c r="CB47" s="292">
        <v>1</v>
      </c>
    </row>
    <row r="48" spans="1:80" x14ac:dyDescent="0.2">
      <c r="A48" s="293">
        <v>33</v>
      </c>
      <c r="B48" s="294" t="s">
        <v>235</v>
      </c>
      <c r="C48" s="295" t="s">
        <v>236</v>
      </c>
      <c r="D48" s="296" t="s">
        <v>226</v>
      </c>
      <c r="E48" s="297">
        <v>6.5850999999999997</v>
      </c>
      <c r="F48" s="297">
        <v>0</v>
      </c>
      <c r="G48" s="298">
        <f>E48*F48</f>
        <v>0</v>
      </c>
      <c r="H48" s="299">
        <v>0</v>
      </c>
      <c r="I48" s="300">
        <f>E48*H48</f>
        <v>0</v>
      </c>
      <c r="J48" s="299"/>
      <c r="K48" s="300">
        <f>E48*J48</f>
        <v>0</v>
      </c>
      <c r="O48" s="292">
        <v>2</v>
      </c>
      <c r="AA48" s="261">
        <v>8</v>
      </c>
      <c r="AB48" s="261">
        <v>0</v>
      </c>
      <c r="AC48" s="261">
        <v>3</v>
      </c>
      <c r="AZ48" s="261">
        <v>2</v>
      </c>
      <c r="BA48" s="261">
        <f>IF(AZ48=1,G48,0)</f>
        <v>0</v>
      </c>
      <c r="BB48" s="261">
        <f>IF(AZ48=2,G48,0)</f>
        <v>0</v>
      </c>
      <c r="BC48" s="261">
        <f>IF(AZ48=3,G48,0)</f>
        <v>0</v>
      </c>
      <c r="BD48" s="261">
        <f>IF(AZ48=4,G48,0)</f>
        <v>0</v>
      </c>
      <c r="BE48" s="261">
        <f>IF(AZ48=5,G48,0)</f>
        <v>0</v>
      </c>
      <c r="CA48" s="292">
        <v>8</v>
      </c>
      <c r="CB48" s="292">
        <v>0</v>
      </c>
    </row>
    <row r="49" spans="1:80" x14ac:dyDescent="0.2">
      <c r="A49" s="302"/>
      <c r="B49" s="303" t="s">
        <v>101</v>
      </c>
      <c r="C49" s="304" t="s">
        <v>349</v>
      </c>
      <c r="D49" s="305"/>
      <c r="E49" s="306"/>
      <c r="F49" s="307"/>
      <c r="G49" s="308">
        <f>SUM(G32:G48)</f>
        <v>0</v>
      </c>
      <c r="H49" s="309"/>
      <c r="I49" s="310">
        <f>SUM(I32:I48)</f>
        <v>21.379452735000001</v>
      </c>
      <c r="J49" s="309"/>
      <c r="K49" s="310">
        <f>SUM(K32:K48)</f>
        <v>-6.5850999999999997</v>
      </c>
      <c r="O49" s="292">
        <v>4</v>
      </c>
      <c r="BA49" s="311">
        <f>SUM(BA32:BA48)</f>
        <v>0</v>
      </c>
      <c r="BB49" s="311">
        <f>SUM(BB32:BB48)</f>
        <v>0</v>
      </c>
      <c r="BC49" s="311">
        <f>SUM(BC32:BC48)</f>
        <v>0</v>
      </c>
      <c r="BD49" s="311">
        <f>SUM(BD32:BD48)</f>
        <v>0</v>
      </c>
      <c r="BE49" s="311">
        <f>SUM(BE32:BE48)</f>
        <v>0</v>
      </c>
    </row>
    <row r="50" spans="1:80" x14ac:dyDescent="0.2">
      <c r="A50" s="282" t="s">
        <v>97</v>
      </c>
      <c r="B50" s="283" t="s">
        <v>370</v>
      </c>
      <c r="C50" s="284" t="s">
        <v>371</v>
      </c>
      <c r="D50" s="285"/>
      <c r="E50" s="286"/>
      <c r="F50" s="286"/>
      <c r="G50" s="287"/>
      <c r="H50" s="288"/>
      <c r="I50" s="289"/>
      <c r="J50" s="290"/>
      <c r="K50" s="291"/>
      <c r="O50" s="292">
        <v>1</v>
      </c>
    </row>
    <row r="51" spans="1:80" ht="22.5" x14ac:dyDescent="0.2">
      <c r="A51" s="293">
        <v>34</v>
      </c>
      <c r="B51" s="294" t="s">
        <v>373</v>
      </c>
      <c r="C51" s="295" t="s">
        <v>374</v>
      </c>
      <c r="D51" s="296" t="s">
        <v>116</v>
      </c>
      <c r="E51" s="297">
        <v>642.25</v>
      </c>
      <c r="F51" s="297">
        <v>0</v>
      </c>
      <c r="G51" s="298">
        <f>E51*F51</f>
        <v>0</v>
      </c>
      <c r="H51" s="299">
        <v>3.1E-4</v>
      </c>
      <c r="I51" s="300">
        <f>E51*H51</f>
        <v>0.19909750000000001</v>
      </c>
      <c r="J51" s="299">
        <v>0</v>
      </c>
      <c r="K51" s="300">
        <f>E51*J51</f>
        <v>0</v>
      </c>
      <c r="O51" s="292">
        <v>2</v>
      </c>
      <c r="AA51" s="261">
        <v>1</v>
      </c>
      <c r="AB51" s="261">
        <v>0</v>
      </c>
      <c r="AC51" s="261">
        <v>0</v>
      </c>
      <c r="AZ51" s="261">
        <v>2</v>
      </c>
      <c r="BA51" s="261">
        <f>IF(AZ51=1,G51,0)</f>
        <v>0</v>
      </c>
      <c r="BB51" s="261">
        <f>IF(AZ51=2,G51,0)</f>
        <v>0</v>
      </c>
      <c r="BC51" s="261">
        <f>IF(AZ51=3,G51,0)</f>
        <v>0</v>
      </c>
      <c r="BD51" s="261">
        <f>IF(AZ51=4,G51,0)</f>
        <v>0</v>
      </c>
      <c r="BE51" s="261">
        <f>IF(AZ51=5,G51,0)</f>
        <v>0</v>
      </c>
      <c r="CA51" s="292">
        <v>1</v>
      </c>
      <c r="CB51" s="292">
        <v>0</v>
      </c>
    </row>
    <row r="52" spans="1:80" x14ac:dyDescent="0.2">
      <c r="A52" s="293">
        <v>35</v>
      </c>
      <c r="B52" s="294" t="s">
        <v>375</v>
      </c>
      <c r="C52" s="295" t="s">
        <v>376</v>
      </c>
      <c r="D52" s="296" t="s">
        <v>116</v>
      </c>
      <c r="E52" s="297">
        <v>1338.5595000000001</v>
      </c>
      <c r="F52" s="297">
        <v>0</v>
      </c>
      <c r="G52" s="298">
        <f>E52*F52</f>
        <v>0</v>
      </c>
      <c r="H52" s="299">
        <v>1.16E-3</v>
      </c>
      <c r="I52" s="300">
        <f>E52*H52</f>
        <v>1.5527290200000001</v>
      </c>
      <c r="J52" s="299">
        <v>0</v>
      </c>
      <c r="K52" s="300">
        <f>E52*J52</f>
        <v>0</v>
      </c>
      <c r="O52" s="292">
        <v>2</v>
      </c>
      <c r="AA52" s="261">
        <v>1</v>
      </c>
      <c r="AB52" s="261">
        <v>7</v>
      </c>
      <c r="AC52" s="261">
        <v>7</v>
      </c>
      <c r="AZ52" s="261">
        <v>2</v>
      </c>
      <c r="BA52" s="261">
        <f>IF(AZ52=1,G52,0)</f>
        <v>0</v>
      </c>
      <c r="BB52" s="261">
        <f>IF(AZ52=2,G52,0)</f>
        <v>0</v>
      </c>
      <c r="BC52" s="261">
        <f>IF(AZ52=3,G52,0)</f>
        <v>0</v>
      </c>
      <c r="BD52" s="261">
        <f>IF(AZ52=4,G52,0)</f>
        <v>0</v>
      </c>
      <c r="BE52" s="261">
        <f>IF(AZ52=5,G52,0)</f>
        <v>0</v>
      </c>
      <c r="CA52" s="292">
        <v>1</v>
      </c>
      <c r="CB52" s="292">
        <v>7</v>
      </c>
    </row>
    <row r="53" spans="1:80" ht="22.5" x14ac:dyDescent="0.2">
      <c r="A53" s="293">
        <v>36</v>
      </c>
      <c r="B53" s="294" t="s">
        <v>377</v>
      </c>
      <c r="C53" s="295" t="s">
        <v>378</v>
      </c>
      <c r="D53" s="296" t="s">
        <v>136</v>
      </c>
      <c r="E53" s="297">
        <v>157.18</v>
      </c>
      <c r="F53" s="297">
        <v>0</v>
      </c>
      <c r="G53" s="298">
        <f>E53*F53</f>
        <v>0</v>
      </c>
      <c r="H53" s="299">
        <v>4.0000000000000003E-5</v>
      </c>
      <c r="I53" s="300">
        <f>E53*H53</f>
        <v>6.2872000000000006E-3</v>
      </c>
      <c r="J53" s="299">
        <v>0</v>
      </c>
      <c r="K53" s="300">
        <f>E53*J53</f>
        <v>0</v>
      </c>
      <c r="O53" s="292">
        <v>2</v>
      </c>
      <c r="AA53" s="261">
        <v>1</v>
      </c>
      <c r="AB53" s="261">
        <v>7</v>
      </c>
      <c r="AC53" s="261">
        <v>7</v>
      </c>
      <c r="AZ53" s="261">
        <v>2</v>
      </c>
      <c r="BA53" s="261">
        <f>IF(AZ53=1,G53,0)</f>
        <v>0</v>
      </c>
      <c r="BB53" s="261">
        <f>IF(AZ53=2,G53,0)</f>
        <v>0</v>
      </c>
      <c r="BC53" s="261">
        <f>IF(AZ53=3,G53,0)</f>
        <v>0</v>
      </c>
      <c r="BD53" s="261">
        <f>IF(AZ53=4,G53,0)</f>
        <v>0</v>
      </c>
      <c r="BE53" s="261">
        <f>IF(AZ53=5,G53,0)</f>
        <v>0</v>
      </c>
      <c r="CA53" s="292">
        <v>1</v>
      </c>
      <c r="CB53" s="292">
        <v>7</v>
      </c>
    </row>
    <row r="54" spans="1:80" x14ac:dyDescent="0.2">
      <c r="A54" s="293">
        <v>37</v>
      </c>
      <c r="B54" s="294" t="s">
        <v>379</v>
      </c>
      <c r="C54" s="295" t="s">
        <v>380</v>
      </c>
      <c r="D54" s="296" t="s">
        <v>116</v>
      </c>
      <c r="E54" s="297">
        <v>0.82499999999999996</v>
      </c>
      <c r="F54" s="297">
        <v>0</v>
      </c>
      <c r="G54" s="298">
        <f>E54*F54</f>
        <v>0</v>
      </c>
      <c r="H54" s="299">
        <v>4.2900000000000004E-3</v>
      </c>
      <c r="I54" s="300">
        <f>E54*H54</f>
        <v>3.5392500000000003E-3</v>
      </c>
      <c r="J54" s="299"/>
      <c r="K54" s="300">
        <f>E54*J54</f>
        <v>0</v>
      </c>
      <c r="O54" s="292">
        <v>2</v>
      </c>
      <c r="AA54" s="261">
        <v>12</v>
      </c>
      <c r="AB54" s="261">
        <v>0</v>
      </c>
      <c r="AC54" s="261">
        <v>68</v>
      </c>
      <c r="AZ54" s="261">
        <v>2</v>
      </c>
      <c r="BA54" s="261">
        <f>IF(AZ54=1,G54,0)</f>
        <v>0</v>
      </c>
      <c r="BB54" s="261">
        <f>IF(AZ54=2,G54,0)</f>
        <v>0</v>
      </c>
      <c r="BC54" s="261">
        <f>IF(AZ54=3,G54,0)</f>
        <v>0</v>
      </c>
      <c r="BD54" s="261">
        <f>IF(AZ54=4,G54,0)</f>
        <v>0</v>
      </c>
      <c r="BE54" s="261">
        <f>IF(AZ54=5,G54,0)</f>
        <v>0</v>
      </c>
      <c r="CA54" s="292">
        <v>12</v>
      </c>
      <c r="CB54" s="292">
        <v>0</v>
      </c>
    </row>
    <row r="55" spans="1:80" ht="22.5" x14ac:dyDescent="0.2">
      <c r="A55" s="293">
        <v>38</v>
      </c>
      <c r="B55" s="294" t="s">
        <v>381</v>
      </c>
      <c r="C55" s="295" t="s">
        <v>382</v>
      </c>
      <c r="D55" s="296" t="s">
        <v>116</v>
      </c>
      <c r="E55" s="297">
        <v>706.47500000000002</v>
      </c>
      <c r="F55" s="297">
        <v>0</v>
      </c>
      <c r="G55" s="298">
        <f>E55*F55</f>
        <v>0</v>
      </c>
      <c r="H55" s="299">
        <v>7.7999999999999996E-3</v>
      </c>
      <c r="I55" s="300">
        <f>E55*H55</f>
        <v>5.5105050000000002</v>
      </c>
      <c r="J55" s="299"/>
      <c r="K55" s="300">
        <f>E55*J55</f>
        <v>0</v>
      </c>
      <c r="O55" s="292">
        <v>2</v>
      </c>
      <c r="AA55" s="261">
        <v>12</v>
      </c>
      <c r="AB55" s="261">
        <v>0</v>
      </c>
      <c r="AC55" s="261">
        <v>24</v>
      </c>
      <c r="AZ55" s="261">
        <v>2</v>
      </c>
      <c r="BA55" s="261">
        <f>IF(AZ55=1,G55,0)</f>
        <v>0</v>
      </c>
      <c r="BB55" s="261">
        <f>IF(AZ55=2,G55,0)</f>
        <v>0</v>
      </c>
      <c r="BC55" s="261">
        <f>IF(AZ55=3,G55,0)</f>
        <v>0</v>
      </c>
      <c r="BD55" s="261">
        <f>IF(AZ55=4,G55,0)</f>
        <v>0</v>
      </c>
      <c r="BE55" s="261">
        <f>IF(AZ55=5,G55,0)</f>
        <v>0</v>
      </c>
      <c r="CA55" s="292">
        <v>12</v>
      </c>
      <c r="CB55" s="292">
        <v>0</v>
      </c>
    </row>
    <row r="56" spans="1:80" x14ac:dyDescent="0.2">
      <c r="A56" s="293">
        <v>39</v>
      </c>
      <c r="B56" s="294" t="s">
        <v>383</v>
      </c>
      <c r="C56" s="295" t="s">
        <v>384</v>
      </c>
      <c r="D56" s="296" t="s">
        <v>116</v>
      </c>
      <c r="E56" s="297">
        <v>28.830400000000001</v>
      </c>
      <c r="F56" s="297">
        <v>0</v>
      </c>
      <c r="G56" s="298">
        <f>E56*F56</f>
        <v>0</v>
      </c>
      <c r="H56" s="299">
        <v>2.14E-3</v>
      </c>
      <c r="I56" s="300">
        <f>E56*H56</f>
        <v>6.1697056E-2</v>
      </c>
      <c r="J56" s="299"/>
      <c r="K56" s="300">
        <f>E56*J56</f>
        <v>0</v>
      </c>
      <c r="O56" s="292">
        <v>2</v>
      </c>
      <c r="AA56" s="261">
        <v>12</v>
      </c>
      <c r="AB56" s="261">
        <v>0</v>
      </c>
      <c r="AC56" s="261">
        <v>25</v>
      </c>
      <c r="AZ56" s="261">
        <v>2</v>
      </c>
      <c r="BA56" s="261">
        <f>IF(AZ56=1,G56,0)</f>
        <v>0</v>
      </c>
      <c r="BB56" s="261">
        <f>IF(AZ56=2,G56,0)</f>
        <v>0</v>
      </c>
      <c r="BC56" s="261">
        <f>IF(AZ56=3,G56,0)</f>
        <v>0</v>
      </c>
      <c r="BD56" s="261">
        <f>IF(AZ56=4,G56,0)</f>
        <v>0</v>
      </c>
      <c r="BE56" s="261">
        <f>IF(AZ56=5,G56,0)</f>
        <v>0</v>
      </c>
      <c r="CA56" s="292">
        <v>12</v>
      </c>
      <c r="CB56" s="292">
        <v>0</v>
      </c>
    </row>
    <row r="57" spans="1:80" x14ac:dyDescent="0.2">
      <c r="A57" s="293">
        <v>40</v>
      </c>
      <c r="B57" s="294" t="s">
        <v>385</v>
      </c>
      <c r="C57" s="295" t="s">
        <v>386</v>
      </c>
      <c r="D57" s="296" t="s">
        <v>136</v>
      </c>
      <c r="E57" s="297">
        <v>172.898</v>
      </c>
      <c r="F57" s="297">
        <v>0</v>
      </c>
      <c r="G57" s="298">
        <f>E57*F57</f>
        <v>0</v>
      </c>
      <c r="H57" s="299">
        <v>5.9999999999999995E-4</v>
      </c>
      <c r="I57" s="300">
        <f>E57*H57</f>
        <v>0.10373879999999999</v>
      </c>
      <c r="J57" s="299"/>
      <c r="K57" s="300">
        <f>E57*J57</f>
        <v>0</v>
      </c>
      <c r="O57" s="292">
        <v>2</v>
      </c>
      <c r="AA57" s="261">
        <v>12</v>
      </c>
      <c r="AB57" s="261">
        <v>0</v>
      </c>
      <c r="AC57" s="261">
        <v>26</v>
      </c>
      <c r="AZ57" s="261">
        <v>2</v>
      </c>
      <c r="BA57" s="261">
        <f>IF(AZ57=1,G57,0)</f>
        <v>0</v>
      </c>
      <c r="BB57" s="261">
        <f>IF(AZ57=2,G57,0)</f>
        <v>0</v>
      </c>
      <c r="BC57" s="261">
        <f>IF(AZ57=3,G57,0)</f>
        <v>0</v>
      </c>
      <c r="BD57" s="261">
        <f>IF(AZ57=4,G57,0)</f>
        <v>0</v>
      </c>
      <c r="BE57" s="261">
        <f>IF(AZ57=5,G57,0)</f>
        <v>0</v>
      </c>
      <c r="CA57" s="292">
        <v>12</v>
      </c>
      <c r="CB57" s="292">
        <v>0</v>
      </c>
    </row>
    <row r="58" spans="1:80" x14ac:dyDescent="0.2">
      <c r="A58" s="293">
        <v>41</v>
      </c>
      <c r="B58" s="294" t="s">
        <v>387</v>
      </c>
      <c r="C58" s="295" t="s">
        <v>388</v>
      </c>
      <c r="D58" s="296" t="s">
        <v>116</v>
      </c>
      <c r="E58" s="297">
        <v>706.47500000000002</v>
      </c>
      <c r="F58" s="297">
        <v>0</v>
      </c>
      <c r="G58" s="298">
        <f>E58*F58</f>
        <v>0</v>
      </c>
      <c r="H58" s="299">
        <v>0</v>
      </c>
      <c r="I58" s="300">
        <f>E58*H58</f>
        <v>0</v>
      </c>
      <c r="J58" s="299"/>
      <c r="K58" s="300">
        <f>E58*J58</f>
        <v>0</v>
      </c>
      <c r="O58" s="292">
        <v>2</v>
      </c>
      <c r="AA58" s="261">
        <v>12</v>
      </c>
      <c r="AB58" s="261">
        <v>1</v>
      </c>
      <c r="AC58" s="261">
        <v>56</v>
      </c>
      <c r="AZ58" s="261">
        <v>2</v>
      </c>
      <c r="BA58" s="261">
        <f>IF(AZ58=1,G58,0)</f>
        <v>0</v>
      </c>
      <c r="BB58" s="261">
        <f>IF(AZ58=2,G58,0)</f>
        <v>0</v>
      </c>
      <c r="BC58" s="261">
        <f>IF(AZ58=3,G58,0)</f>
        <v>0</v>
      </c>
      <c r="BD58" s="261">
        <f>IF(AZ58=4,G58,0)</f>
        <v>0</v>
      </c>
      <c r="BE58" s="261">
        <f>IF(AZ58=5,G58,0)</f>
        <v>0</v>
      </c>
      <c r="CA58" s="292">
        <v>12</v>
      </c>
      <c r="CB58" s="292">
        <v>1</v>
      </c>
    </row>
    <row r="59" spans="1:80" x14ac:dyDescent="0.2">
      <c r="A59" s="293">
        <v>42</v>
      </c>
      <c r="B59" s="294" t="s">
        <v>389</v>
      </c>
      <c r="C59" s="295" t="s">
        <v>390</v>
      </c>
      <c r="D59" s="296" t="s">
        <v>116</v>
      </c>
      <c r="E59" s="297">
        <v>29.81</v>
      </c>
      <c r="F59" s="297">
        <v>0</v>
      </c>
      <c r="G59" s="298">
        <f>E59*F59</f>
        <v>0</v>
      </c>
      <c r="H59" s="299">
        <v>0</v>
      </c>
      <c r="I59" s="300">
        <f>E59*H59</f>
        <v>0</v>
      </c>
      <c r="J59" s="299"/>
      <c r="K59" s="300">
        <f>E59*J59</f>
        <v>0</v>
      </c>
      <c r="O59" s="292">
        <v>2</v>
      </c>
      <c r="AA59" s="261">
        <v>12</v>
      </c>
      <c r="AB59" s="261">
        <v>1</v>
      </c>
      <c r="AC59" s="261">
        <v>63</v>
      </c>
      <c r="AZ59" s="261">
        <v>2</v>
      </c>
      <c r="BA59" s="261">
        <f>IF(AZ59=1,G59,0)</f>
        <v>0</v>
      </c>
      <c r="BB59" s="261">
        <f>IF(AZ59=2,G59,0)</f>
        <v>0</v>
      </c>
      <c r="BC59" s="261">
        <f>IF(AZ59=3,G59,0)</f>
        <v>0</v>
      </c>
      <c r="BD59" s="261">
        <f>IF(AZ59=4,G59,0)</f>
        <v>0</v>
      </c>
      <c r="BE59" s="261">
        <f>IF(AZ59=5,G59,0)</f>
        <v>0</v>
      </c>
      <c r="CA59" s="292">
        <v>12</v>
      </c>
      <c r="CB59" s="292">
        <v>1</v>
      </c>
    </row>
    <row r="60" spans="1:80" x14ac:dyDescent="0.2">
      <c r="A60" s="293">
        <v>43</v>
      </c>
      <c r="B60" s="294" t="s">
        <v>391</v>
      </c>
      <c r="C60" s="295" t="s">
        <v>392</v>
      </c>
      <c r="D60" s="296" t="s">
        <v>116</v>
      </c>
      <c r="E60" s="297">
        <v>706.47500000000002</v>
      </c>
      <c r="F60" s="297">
        <v>0</v>
      </c>
      <c r="G60" s="298">
        <f>E60*F60</f>
        <v>0</v>
      </c>
      <c r="H60" s="299">
        <v>0</v>
      </c>
      <c r="I60" s="300">
        <f>E60*H60</f>
        <v>0</v>
      </c>
      <c r="J60" s="299"/>
      <c r="K60" s="300">
        <f>E60*J60</f>
        <v>0</v>
      </c>
      <c r="O60" s="292">
        <v>2</v>
      </c>
      <c r="AA60" s="261">
        <v>12</v>
      </c>
      <c r="AB60" s="261">
        <v>1</v>
      </c>
      <c r="AC60" s="261">
        <v>130</v>
      </c>
      <c r="AZ60" s="261">
        <v>2</v>
      </c>
      <c r="BA60" s="261">
        <f>IF(AZ60=1,G60,0)</f>
        <v>0</v>
      </c>
      <c r="BB60" s="261">
        <f>IF(AZ60=2,G60,0)</f>
        <v>0</v>
      </c>
      <c r="BC60" s="261">
        <f>IF(AZ60=3,G60,0)</f>
        <v>0</v>
      </c>
      <c r="BD60" s="261">
        <f>IF(AZ60=4,G60,0)</f>
        <v>0</v>
      </c>
      <c r="BE60" s="261">
        <f>IF(AZ60=5,G60,0)</f>
        <v>0</v>
      </c>
      <c r="CA60" s="292">
        <v>12</v>
      </c>
      <c r="CB60" s="292">
        <v>1</v>
      </c>
    </row>
    <row r="61" spans="1:80" x14ac:dyDescent="0.2">
      <c r="A61" s="293">
        <v>44</v>
      </c>
      <c r="B61" s="294" t="s">
        <v>393</v>
      </c>
      <c r="C61" s="295" t="s">
        <v>394</v>
      </c>
      <c r="D61" s="296" t="s">
        <v>12</v>
      </c>
      <c r="E61" s="297"/>
      <c r="F61" s="297">
        <v>0</v>
      </c>
      <c r="G61" s="298">
        <f>E61*F61</f>
        <v>0</v>
      </c>
      <c r="H61" s="299">
        <v>0</v>
      </c>
      <c r="I61" s="300">
        <f>E61*H61</f>
        <v>0</v>
      </c>
      <c r="J61" s="299"/>
      <c r="K61" s="300">
        <f>E61*J61</f>
        <v>0</v>
      </c>
      <c r="O61" s="292">
        <v>2</v>
      </c>
      <c r="AA61" s="261">
        <v>7</v>
      </c>
      <c r="AB61" s="261">
        <v>1002</v>
      </c>
      <c r="AC61" s="261">
        <v>5</v>
      </c>
      <c r="AZ61" s="261">
        <v>2</v>
      </c>
      <c r="BA61" s="261">
        <f>IF(AZ61=1,G61,0)</f>
        <v>0</v>
      </c>
      <c r="BB61" s="261">
        <f>IF(AZ61=2,G61,0)</f>
        <v>0</v>
      </c>
      <c r="BC61" s="261">
        <f>IF(AZ61=3,G61,0)</f>
        <v>0</v>
      </c>
      <c r="BD61" s="261">
        <f>IF(AZ61=4,G61,0)</f>
        <v>0</v>
      </c>
      <c r="BE61" s="261">
        <f>IF(AZ61=5,G61,0)</f>
        <v>0</v>
      </c>
      <c r="CA61" s="292">
        <v>7</v>
      </c>
      <c r="CB61" s="292">
        <v>1002</v>
      </c>
    </row>
    <row r="62" spans="1:80" x14ac:dyDescent="0.2">
      <c r="A62" s="302"/>
      <c r="B62" s="303" t="s">
        <v>101</v>
      </c>
      <c r="C62" s="304" t="s">
        <v>372</v>
      </c>
      <c r="D62" s="305"/>
      <c r="E62" s="306"/>
      <c r="F62" s="307"/>
      <c r="G62" s="308">
        <f>SUM(G50:G61)</f>
        <v>0</v>
      </c>
      <c r="H62" s="309"/>
      <c r="I62" s="310">
        <f>SUM(I50:I61)</f>
        <v>7.4375938260000005</v>
      </c>
      <c r="J62" s="309"/>
      <c r="K62" s="310">
        <f>SUM(K50:K61)</f>
        <v>0</v>
      </c>
      <c r="O62" s="292">
        <v>4</v>
      </c>
      <c r="BA62" s="311">
        <f>SUM(BA50:BA61)</f>
        <v>0</v>
      </c>
      <c r="BB62" s="311">
        <f>SUM(BB50:BB61)</f>
        <v>0</v>
      </c>
      <c r="BC62" s="311">
        <f>SUM(BC50:BC61)</f>
        <v>0</v>
      </c>
      <c r="BD62" s="311">
        <f>SUM(BD50:BD61)</f>
        <v>0</v>
      </c>
      <c r="BE62" s="311">
        <f>SUM(BE50:BE61)</f>
        <v>0</v>
      </c>
    </row>
    <row r="63" spans="1:80" x14ac:dyDescent="0.2">
      <c r="A63" s="282" t="s">
        <v>97</v>
      </c>
      <c r="B63" s="283" t="s">
        <v>395</v>
      </c>
      <c r="C63" s="284" t="s">
        <v>396</v>
      </c>
      <c r="D63" s="285"/>
      <c r="E63" s="286"/>
      <c r="F63" s="286"/>
      <c r="G63" s="287"/>
      <c r="H63" s="288"/>
      <c r="I63" s="289"/>
      <c r="J63" s="290"/>
      <c r="K63" s="291"/>
      <c r="O63" s="292">
        <v>1</v>
      </c>
    </row>
    <row r="64" spans="1:80" x14ac:dyDescent="0.2">
      <c r="A64" s="293">
        <v>45</v>
      </c>
      <c r="B64" s="294" t="s">
        <v>398</v>
      </c>
      <c r="C64" s="295" t="s">
        <v>399</v>
      </c>
      <c r="D64" s="296" t="s">
        <v>136</v>
      </c>
      <c r="E64" s="297">
        <v>1.05</v>
      </c>
      <c r="F64" s="297">
        <v>0</v>
      </c>
      <c r="G64" s="298">
        <f>E64*F64</f>
        <v>0</v>
      </c>
      <c r="H64" s="299">
        <v>0</v>
      </c>
      <c r="I64" s="300">
        <f>E64*H64</f>
        <v>0</v>
      </c>
      <c r="J64" s="299">
        <v>-1.4919999999999999E-2</v>
      </c>
      <c r="K64" s="300">
        <f>E64*J64</f>
        <v>-1.5665999999999999E-2</v>
      </c>
      <c r="O64" s="292">
        <v>2</v>
      </c>
      <c r="AA64" s="261">
        <v>1</v>
      </c>
      <c r="AB64" s="261">
        <v>0</v>
      </c>
      <c r="AC64" s="261">
        <v>0</v>
      </c>
      <c r="AZ64" s="261">
        <v>2</v>
      </c>
      <c r="BA64" s="261">
        <f>IF(AZ64=1,G64,0)</f>
        <v>0</v>
      </c>
      <c r="BB64" s="261">
        <f>IF(AZ64=2,G64,0)</f>
        <v>0</v>
      </c>
      <c r="BC64" s="261">
        <f>IF(AZ64=3,G64,0)</f>
        <v>0</v>
      </c>
      <c r="BD64" s="261">
        <f>IF(AZ64=4,G64,0)</f>
        <v>0</v>
      </c>
      <c r="BE64" s="261">
        <f>IF(AZ64=5,G64,0)</f>
        <v>0</v>
      </c>
      <c r="CA64" s="292">
        <v>1</v>
      </c>
      <c r="CB64" s="292">
        <v>0</v>
      </c>
    </row>
    <row r="65" spans="1:80" x14ac:dyDescent="0.2">
      <c r="A65" s="293">
        <v>46</v>
      </c>
      <c r="B65" s="294" t="s">
        <v>400</v>
      </c>
      <c r="C65" s="295" t="s">
        <v>401</v>
      </c>
      <c r="D65" s="296" t="s">
        <v>212</v>
      </c>
      <c r="E65" s="297">
        <v>3</v>
      </c>
      <c r="F65" s="297">
        <v>0</v>
      </c>
      <c r="G65" s="298">
        <f>E65*F65</f>
        <v>0</v>
      </c>
      <c r="H65" s="299">
        <v>0</v>
      </c>
      <c r="I65" s="300">
        <f>E65*H65</f>
        <v>0</v>
      </c>
      <c r="J65" s="299">
        <v>-2.0109999999999999E-2</v>
      </c>
      <c r="K65" s="300">
        <f>E65*J65</f>
        <v>-6.0329999999999995E-2</v>
      </c>
      <c r="O65" s="292">
        <v>2</v>
      </c>
      <c r="AA65" s="261">
        <v>1</v>
      </c>
      <c r="AB65" s="261">
        <v>7</v>
      </c>
      <c r="AC65" s="261">
        <v>7</v>
      </c>
      <c r="AZ65" s="261">
        <v>2</v>
      </c>
      <c r="BA65" s="261">
        <f>IF(AZ65=1,G65,0)</f>
        <v>0</v>
      </c>
      <c r="BB65" s="261">
        <f>IF(AZ65=2,G65,0)</f>
        <v>0</v>
      </c>
      <c r="BC65" s="261">
        <f>IF(AZ65=3,G65,0)</f>
        <v>0</v>
      </c>
      <c r="BD65" s="261">
        <f>IF(AZ65=4,G65,0)</f>
        <v>0</v>
      </c>
      <c r="BE65" s="261">
        <f>IF(AZ65=5,G65,0)</f>
        <v>0</v>
      </c>
      <c r="CA65" s="292">
        <v>1</v>
      </c>
      <c r="CB65" s="292">
        <v>7</v>
      </c>
    </row>
    <row r="66" spans="1:80" x14ac:dyDescent="0.2">
      <c r="A66" s="293">
        <v>47</v>
      </c>
      <c r="B66" s="294" t="s">
        <v>402</v>
      </c>
      <c r="C66" s="295" t="s">
        <v>403</v>
      </c>
      <c r="D66" s="296" t="s">
        <v>212</v>
      </c>
      <c r="E66" s="297">
        <v>3</v>
      </c>
      <c r="F66" s="297">
        <v>0</v>
      </c>
      <c r="G66" s="298">
        <f>E66*F66</f>
        <v>0</v>
      </c>
      <c r="H66" s="299">
        <v>1.4E-3</v>
      </c>
      <c r="I66" s="300">
        <f>E66*H66</f>
        <v>4.1999999999999997E-3</v>
      </c>
      <c r="J66" s="299">
        <v>0</v>
      </c>
      <c r="K66" s="300">
        <f>E66*J66</f>
        <v>0</v>
      </c>
      <c r="O66" s="292">
        <v>2</v>
      </c>
      <c r="AA66" s="261">
        <v>1</v>
      </c>
      <c r="AB66" s="261">
        <v>7</v>
      </c>
      <c r="AC66" s="261">
        <v>7</v>
      </c>
      <c r="AZ66" s="261">
        <v>2</v>
      </c>
      <c r="BA66" s="261">
        <f>IF(AZ66=1,G66,0)</f>
        <v>0</v>
      </c>
      <c r="BB66" s="261">
        <f>IF(AZ66=2,G66,0)</f>
        <v>0</v>
      </c>
      <c r="BC66" s="261">
        <f>IF(AZ66=3,G66,0)</f>
        <v>0</v>
      </c>
      <c r="BD66" s="261">
        <f>IF(AZ66=4,G66,0)</f>
        <v>0</v>
      </c>
      <c r="BE66" s="261">
        <f>IF(AZ66=5,G66,0)</f>
        <v>0</v>
      </c>
      <c r="CA66" s="292">
        <v>1</v>
      </c>
      <c r="CB66" s="292">
        <v>7</v>
      </c>
    </row>
    <row r="67" spans="1:80" x14ac:dyDescent="0.2">
      <c r="A67" s="293">
        <v>48</v>
      </c>
      <c r="B67" s="294" t="s">
        <v>404</v>
      </c>
      <c r="C67" s="295" t="s">
        <v>405</v>
      </c>
      <c r="D67" s="296" t="s">
        <v>100</v>
      </c>
      <c r="E67" s="297">
        <v>3</v>
      </c>
      <c r="F67" s="297">
        <v>0</v>
      </c>
      <c r="G67" s="298">
        <f>E67*F67</f>
        <v>0</v>
      </c>
      <c r="H67" s="299">
        <v>0</v>
      </c>
      <c r="I67" s="300">
        <f>E67*H67</f>
        <v>0</v>
      </c>
      <c r="J67" s="299"/>
      <c r="K67" s="300">
        <f>E67*J67</f>
        <v>0</v>
      </c>
      <c r="O67" s="292">
        <v>2</v>
      </c>
      <c r="AA67" s="261">
        <v>12</v>
      </c>
      <c r="AB67" s="261">
        <v>0</v>
      </c>
      <c r="AC67" s="261">
        <v>28</v>
      </c>
      <c r="AZ67" s="261">
        <v>2</v>
      </c>
      <c r="BA67" s="261">
        <f>IF(AZ67=1,G67,0)</f>
        <v>0</v>
      </c>
      <c r="BB67" s="261">
        <f>IF(AZ67=2,G67,0)</f>
        <v>0</v>
      </c>
      <c r="BC67" s="261">
        <f>IF(AZ67=3,G67,0)</f>
        <v>0</v>
      </c>
      <c r="BD67" s="261">
        <f>IF(AZ67=4,G67,0)</f>
        <v>0</v>
      </c>
      <c r="BE67" s="261">
        <f>IF(AZ67=5,G67,0)</f>
        <v>0</v>
      </c>
      <c r="CA67" s="292">
        <v>12</v>
      </c>
      <c r="CB67" s="292">
        <v>0</v>
      </c>
    </row>
    <row r="68" spans="1:80" x14ac:dyDescent="0.2">
      <c r="A68" s="293">
        <v>49</v>
      </c>
      <c r="B68" s="294" t="s">
        <v>406</v>
      </c>
      <c r="C68" s="295" t="s">
        <v>407</v>
      </c>
      <c r="D68" s="296" t="s">
        <v>12</v>
      </c>
      <c r="E68" s="297"/>
      <c r="F68" s="297">
        <v>0</v>
      </c>
      <c r="G68" s="298">
        <f>E68*F68</f>
        <v>0</v>
      </c>
      <c r="H68" s="299">
        <v>0</v>
      </c>
      <c r="I68" s="300">
        <f>E68*H68</f>
        <v>0</v>
      </c>
      <c r="J68" s="299"/>
      <c r="K68" s="300">
        <f>E68*J68</f>
        <v>0</v>
      </c>
      <c r="O68" s="292">
        <v>2</v>
      </c>
      <c r="AA68" s="261">
        <v>7</v>
      </c>
      <c r="AB68" s="261">
        <v>1002</v>
      </c>
      <c r="AC68" s="261">
        <v>5</v>
      </c>
      <c r="AZ68" s="261">
        <v>2</v>
      </c>
      <c r="BA68" s="261">
        <f>IF(AZ68=1,G68,0)</f>
        <v>0</v>
      </c>
      <c r="BB68" s="261">
        <f>IF(AZ68=2,G68,0)</f>
        <v>0</v>
      </c>
      <c r="BC68" s="261">
        <f>IF(AZ68=3,G68,0)</f>
        <v>0</v>
      </c>
      <c r="BD68" s="261">
        <f>IF(AZ68=4,G68,0)</f>
        <v>0</v>
      </c>
      <c r="BE68" s="261">
        <f>IF(AZ68=5,G68,0)</f>
        <v>0</v>
      </c>
      <c r="CA68" s="292">
        <v>7</v>
      </c>
      <c r="CB68" s="292">
        <v>1002</v>
      </c>
    </row>
    <row r="69" spans="1:80" x14ac:dyDescent="0.2">
      <c r="A69" s="293">
        <v>50</v>
      </c>
      <c r="B69" s="294" t="s">
        <v>224</v>
      </c>
      <c r="C69" s="295" t="s">
        <v>225</v>
      </c>
      <c r="D69" s="296" t="s">
        <v>226</v>
      </c>
      <c r="E69" s="297">
        <v>7.5995999999999994E-2</v>
      </c>
      <c r="F69" s="297">
        <v>0</v>
      </c>
      <c r="G69" s="298">
        <f>E69*F69</f>
        <v>0</v>
      </c>
      <c r="H69" s="299">
        <v>0</v>
      </c>
      <c r="I69" s="300">
        <f>E69*H69</f>
        <v>0</v>
      </c>
      <c r="J69" s="299"/>
      <c r="K69" s="300">
        <f>E69*J69</f>
        <v>0</v>
      </c>
      <c r="O69" s="292">
        <v>2</v>
      </c>
      <c r="AA69" s="261">
        <v>8</v>
      </c>
      <c r="AB69" s="261">
        <v>0</v>
      </c>
      <c r="AC69" s="261">
        <v>3</v>
      </c>
      <c r="AZ69" s="261">
        <v>2</v>
      </c>
      <c r="BA69" s="261">
        <f>IF(AZ69=1,G69,0)</f>
        <v>0</v>
      </c>
      <c r="BB69" s="261">
        <f>IF(AZ69=2,G69,0)</f>
        <v>0</v>
      </c>
      <c r="BC69" s="261">
        <f>IF(AZ69=3,G69,0)</f>
        <v>0</v>
      </c>
      <c r="BD69" s="261">
        <f>IF(AZ69=4,G69,0)</f>
        <v>0</v>
      </c>
      <c r="BE69" s="261">
        <f>IF(AZ69=5,G69,0)</f>
        <v>0</v>
      </c>
      <c r="CA69" s="292">
        <v>8</v>
      </c>
      <c r="CB69" s="292">
        <v>0</v>
      </c>
    </row>
    <row r="70" spans="1:80" x14ac:dyDescent="0.2">
      <c r="A70" s="293">
        <v>51</v>
      </c>
      <c r="B70" s="294" t="s">
        <v>227</v>
      </c>
      <c r="C70" s="295" t="s">
        <v>228</v>
      </c>
      <c r="D70" s="296" t="s">
        <v>226</v>
      </c>
      <c r="E70" s="297">
        <v>7.5995999999999994E-2</v>
      </c>
      <c r="F70" s="297">
        <v>0</v>
      </c>
      <c r="G70" s="298">
        <f>E70*F70</f>
        <v>0</v>
      </c>
      <c r="H70" s="299">
        <v>0</v>
      </c>
      <c r="I70" s="300">
        <f>E70*H70</f>
        <v>0</v>
      </c>
      <c r="J70" s="299"/>
      <c r="K70" s="300">
        <f>E70*J70</f>
        <v>0</v>
      </c>
      <c r="O70" s="292">
        <v>2</v>
      </c>
      <c r="AA70" s="261">
        <v>8</v>
      </c>
      <c r="AB70" s="261">
        <v>1</v>
      </c>
      <c r="AC70" s="261">
        <v>3</v>
      </c>
      <c r="AZ70" s="261">
        <v>2</v>
      </c>
      <c r="BA70" s="261">
        <f>IF(AZ70=1,G70,0)</f>
        <v>0</v>
      </c>
      <c r="BB70" s="261">
        <f>IF(AZ70=2,G70,0)</f>
        <v>0</v>
      </c>
      <c r="BC70" s="261">
        <f>IF(AZ70=3,G70,0)</f>
        <v>0</v>
      </c>
      <c r="BD70" s="261">
        <f>IF(AZ70=4,G70,0)</f>
        <v>0</v>
      </c>
      <c r="BE70" s="261">
        <f>IF(AZ70=5,G70,0)</f>
        <v>0</v>
      </c>
      <c r="CA70" s="292">
        <v>8</v>
      </c>
      <c r="CB70" s="292">
        <v>1</v>
      </c>
    </row>
    <row r="71" spans="1:80" x14ac:dyDescent="0.2">
      <c r="A71" s="293">
        <v>52</v>
      </c>
      <c r="B71" s="294" t="s">
        <v>229</v>
      </c>
      <c r="C71" s="295" t="s">
        <v>230</v>
      </c>
      <c r="D71" s="296" t="s">
        <v>226</v>
      </c>
      <c r="E71" s="297">
        <v>0.75995999999999997</v>
      </c>
      <c r="F71" s="297">
        <v>0</v>
      </c>
      <c r="G71" s="298">
        <f>E71*F71</f>
        <v>0</v>
      </c>
      <c r="H71" s="299">
        <v>0</v>
      </c>
      <c r="I71" s="300">
        <f>E71*H71</f>
        <v>0</v>
      </c>
      <c r="J71" s="299"/>
      <c r="K71" s="300">
        <f>E71*J71</f>
        <v>0</v>
      </c>
      <c r="O71" s="292">
        <v>2</v>
      </c>
      <c r="AA71" s="261">
        <v>8</v>
      </c>
      <c r="AB71" s="261">
        <v>1</v>
      </c>
      <c r="AC71" s="261">
        <v>3</v>
      </c>
      <c r="AZ71" s="261">
        <v>2</v>
      </c>
      <c r="BA71" s="261">
        <f>IF(AZ71=1,G71,0)</f>
        <v>0</v>
      </c>
      <c r="BB71" s="261">
        <f>IF(AZ71=2,G71,0)</f>
        <v>0</v>
      </c>
      <c r="BC71" s="261">
        <f>IF(AZ71=3,G71,0)</f>
        <v>0</v>
      </c>
      <c r="BD71" s="261">
        <f>IF(AZ71=4,G71,0)</f>
        <v>0</v>
      </c>
      <c r="BE71" s="261">
        <f>IF(AZ71=5,G71,0)</f>
        <v>0</v>
      </c>
      <c r="CA71" s="292">
        <v>8</v>
      </c>
      <c r="CB71" s="292">
        <v>1</v>
      </c>
    </row>
    <row r="72" spans="1:80" x14ac:dyDescent="0.2">
      <c r="A72" s="293">
        <v>53</v>
      </c>
      <c r="B72" s="294" t="s">
        <v>231</v>
      </c>
      <c r="C72" s="295" t="s">
        <v>232</v>
      </c>
      <c r="D72" s="296" t="s">
        <v>226</v>
      </c>
      <c r="E72" s="297">
        <v>7.5995999999999994E-2</v>
      </c>
      <c r="F72" s="297">
        <v>0</v>
      </c>
      <c r="G72" s="298">
        <f>E72*F72</f>
        <v>0</v>
      </c>
      <c r="H72" s="299">
        <v>0</v>
      </c>
      <c r="I72" s="300">
        <f>E72*H72</f>
        <v>0</v>
      </c>
      <c r="J72" s="299"/>
      <c r="K72" s="300">
        <f>E72*J72</f>
        <v>0</v>
      </c>
      <c r="O72" s="292">
        <v>2</v>
      </c>
      <c r="AA72" s="261">
        <v>8</v>
      </c>
      <c r="AB72" s="261">
        <v>1</v>
      </c>
      <c r="AC72" s="261">
        <v>3</v>
      </c>
      <c r="AZ72" s="261">
        <v>2</v>
      </c>
      <c r="BA72" s="261">
        <f>IF(AZ72=1,G72,0)</f>
        <v>0</v>
      </c>
      <c r="BB72" s="261">
        <f>IF(AZ72=2,G72,0)</f>
        <v>0</v>
      </c>
      <c r="BC72" s="261">
        <f>IF(AZ72=3,G72,0)</f>
        <v>0</v>
      </c>
      <c r="BD72" s="261">
        <f>IF(AZ72=4,G72,0)</f>
        <v>0</v>
      </c>
      <c r="BE72" s="261">
        <f>IF(AZ72=5,G72,0)</f>
        <v>0</v>
      </c>
      <c r="CA72" s="292">
        <v>8</v>
      </c>
      <c r="CB72" s="292">
        <v>1</v>
      </c>
    </row>
    <row r="73" spans="1:80" x14ac:dyDescent="0.2">
      <c r="A73" s="293">
        <v>54</v>
      </c>
      <c r="B73" s="294" t="s">
        <v>233</v>
      </c>
      <c r="C73" s="295" t="s">
        <v>234</v>
      </c>
      <c r="D73" s="296" t="s">
        <v>226</v>
      </c>
      <c r="E73" s="297">
        <v>0.227988</v>
      </c>
      <c r="F73" s="297">
        <v>0</v>
      </c>
      <c r="G73" s="298">
        <f>E73*F73</f>
        <v>0</v>
      </c>
      <c r="H73" s="299">
        <v>0</v>
      </c>
      <c r="I73" s="300">
        <f>E73*H73</f>
        <v>0</v>
      </c>
      <c r="J73" s="299"/>
      <c r="K73" s="300">
        <f>E73*J73</f>
        <v>0</v>
      </c>
      <c r="O73" s="292">
        <v>2</v>
      </c>
      <c r="AA73" s="261">
        <v>8</v>
      </c>
      <c r="AB73" s="261">
        <v>1</v>
      </c>
      <c r="AC73" s="261">
        <v>3</v>
      </c>
      <c r="AZ73" s="261">
        <v>2</v>
      </c>
      <c r="BA73" s="261">
        <f>IF(AZ73=1,G73,0)</f>
        <v>0</v>
      </c>
      <c r="BB73" s="261">
        <f>IF(AZ73=2,G73,0)</f>
        <v>0</v>
      </c>
      <c r="BC73" s="261">
        <f>IF(AZ73=3,G73,0)</f>
        <v>0</v>
      </c>
      <c r="BD73" s="261">
        <f>IF(AZ73=4,G73,0)</f>
        <v>0</v>
      </c>
      <c r="BE73" s="261">
        <f>IF(AZ73=5,G73,0)</f>
        <v>0</v>
      </c>
      <c r="CA73" s="292">
        <v>8</v>
      </c>
      <c r="CB73" s="292">
        <v>1</v>
      </c>
    </row>
    <row r="74" spans="1:80" x14ac:dyDescent="0.2">
      <c r="A74" s="293">
        <v>55</v>
      </c>
      <c r="B74" s="294" t="s">
        <v>235</v>
      </c>
      <c r="C74" s="295" t="s">
        <v>236</v>
      </c>
      <c r="D74" s="296" t="s">
        <v>226</v>
      </c>
      <c r="E74" s="297">
        <v>7.5995999999999994E-2</v>
      </c>
      <c r="F74" s="297">
        <v>0</v>
      </c>
      <c r="G74" s="298">
        <f>E74*F74</f>
        <v>0</v>
      </c>
      <c r="H74" s="299">
        <v>0</v>
      </c>
      <c r="I74" s="300">
        <f>E74*H74</f>
        <v>0</v>
      </c>
      <c r="J74" s="299"/>
      <c r="K74" s="300">
        <f>E74*J74</f>
        <v>0</v>
      </c>
      <c r="O74" s="292">
        <v>2</v>
      </c>
      <c r="AA74" s="261">
        <v>8</v>
      </c>
      <c r="AB74" s="261">
        <v>0</v>
      </c>
      <c r="AC74" s="261">
        <v>3</v>
      </c>
      <c r="AZ74" s="261">
        <v>2</v>
      </c>
      <c r="BA74" s="261">
        <f>IF(AZ74=1,G74,0)</f>
        <v>0</v>
      </c>
      <c r="BB74" s="261">
        <f>IF(AZ74=2,G74,0)</f>
        <v>0</v>
      </c>
      <c r="BC74" s="261">
        <f>IF(AZ74=3,G74,0)</f>
        <v>0</v>
      </c>
      <c r="BD74" s="261">
        <f>IF(AZ74=4,G74,0)</f>
        <v>0</v>
      </c>
      <c r="BE74" s="261">
        <f>IF(AZ74=5,G74,0)</f>
        <v>0</v>
      </c>
      <c r="CA74" s="292">
        <v>8</v>
      </c>
      <c r="CB74" s="292">
        <v>0</v>
      </c>
    </row>
    <row r="75" spans="1:80" x14ac:dyDescent="0.2">
      <c r="A75" s="302"/>
      <c r="B75" s="303" t="s">
        <v>101</v>
      </c>
      <c r="C75" s="304" t="s">
        <v>397</v>
      </c>
      <c r="D75" s="305"/>
      <c r="E75" s="306"/>
      <c r="F75" s="307"/>
      <c r="G75" s="308">
        <f>SUM(G63:G74)</f>
        <v>0</v>
      </c>
      <c r="H75" s="309"/>
      <c r="I75" s="310">
        <f>SUM(I63:I74)</f>
        <v>4.1999999999999997E-3</v>
      </c>
      <c r="J75" s="309"/>
      <c r="K75" s="310">
        <f>SUM(K63:K74)</f>
        <v>-7.5995999999999994E-2</v>
      </c>
      <c r="O75" s="292">
        <v>4</v>
      </c>
      <c r="BA75" s="311">
        <f>SUM(BA63:BA74)</f>
        <v>0</v>
      </c>
      <c r="BB75" s="311">
        <f>SUM(BB63:BB74)</f>
        <v>0</v>
      </c>
      <c r="BC75" s="311">
        <f>SUM(BC63:BC74)</f>
        <v>0</v>
      </c>
      <c r="BD75" s="311">
        <f>SUM(BD63:BD74)</f>
        <v>0</v>
      </c>
      <c r="BE75" s="311">
        <f>SUM(BE63:BE74)</f>
        <v>0</v>
      </c>
    </row>
    <row r="76" spans="1:80" x14ac:dyDescent="0.2">
      <c r="A76" s="282" t="s">
        <v>97</v>
      </c>
      <c r="B76" s="283" t="s">
        <v>408</v>
      </c>
      <c r="C76" s="284" t="s">
        <v>409</v>
      </c>
      <c r="D76" s="285"/>
      <c r="E76" s="286"/>
      <c r="F76" s="286"/>
      <c r="G76" s="287"/>
      <c r="H76" s="288"/>
      <c r="I76" s="289"/>
      <c r="J76" s="290"/>
      <c r="K76" s="291"/>
      <c r="O76" s="292">
        <v>1</v>
      </c>
    </row>
    <row r="77" spans="1:80" x14ac:dyDescent="0.2">
      <c r="A77" s="293">
        <v>56</v>
      </c>
      <c r="B77" s="294" t="s">
        <v>411</v>
      </c>
      <c r="C77" s="295" t="s">
        <v>412</v>
      </c>
      <c r="D77" s="296" t="s">
        <v>136</v>
      </c>
      <c r="E77" s="297">
        <v>1607.4960000000001</v>
      </c>
      <c r="F77" s="297">
        <v>0</v>
      </c>
      <c r="G77" s="298">
        <f>E77*F77</f>
        <v>0</v>
      </c>
      <c r="H77" s="299">
        <v>0</v>
      </c>
      <c r="I77" s="300">
        <f>E77*H77</f>
        <v>0</v>
      </c>
      <c r="J77" s="299">
        <v>-1.4E-2</v>
      </c>
      <c r="K77" s="300">
        <f>E77*J77</f>
        <v>-22.504944000000002</v>
      </c>
      <c r="O77" s="292">
        <v>2</v>
      </c>
      <c r="AA77" s="261">
        <v>1</v>
      </c>
      <c r="AB77" s="261">
        <v>7</v>
      </c>
      <c r="AC77" s="261">
        <v>7</v>
      </c>
      <c r="AZ77" s="261">
        <v>2</v>
      </c>
      <c r="BA77" s="261">
        <f>IF(AZ77=1,G77,0)</f>
        <v>0</v>
      </c>
      <c r="BB77" s="261">
        <f>IF(AZ77=2,G77,0)</f>
        <v>0</v>
      </c>
      <c r="BC77" s="261">
        <f>IF(AZ77=3,G77,0)</f>
        <v>0</v>
      </c>
      <c r="BD77" s="261">
        <f>IF(AZ77=4,G77,0)</f>
        <v>0</v>
      </c>
      <c r="BE77" s="261">
        <f>IF(AZ77=5,G77,0)</f>
        <v>0</v>
      </c>
      <c r="CA77" s="292">
        <v>1</v>
      </c>
      <c r="CB77" s="292">
        <v>7</v>
      </c>
    </row>
    <row r="78" spans="1:80" x14ac:dyDescent="0.2">
      <c r="A78" s="293">
        <v>57</v>
      </c>
      <c r="B78" s="294" t="s">
        <v>413</v>
      </c>
      <c r="C78" s="295" t="s">
        <v>414</v>
      </c>
      <c r="D78" s="296" t="s">
        <v>116</v>
      </c>
      <c r="E78" s="297">
        <v>642.42499999999995</v>
      </c>
      <c r="F78" s="297">
        <v>0</v>
      </c>
      <c r="G78" s="298">
        <f>E78*F78</f>
        <v>0</v>
      </c>
      <c r="H78" s="299">
        <v>0</v>
      </c>
      <c r="I78" s="300">
        <f>E78*H78</f>
        <v>0</v>
      </c>
      <c r="J78" s="299">
        <v>-1.4999999999999999E-2</v>
      </c>
      <c r="K78" s="300">
        <f>E78*J78</f>
        <v>-9.6363749999999992</v>
      </c>
      <c r="O78" s="292">
        <v>2</v>
      </c>
      <c r="AA78" s="261">
        <v>1</v>
      </c>
      <c r="AB78" s="261">
        <v>7</v>
      </c>
      <c r="AC78" s="261">
        <v>7</v>
      </c>
      <c r="AZ78" s="261">
        <v>2</v>
      </c>
      <c r="BA78" s="261">
        <f>IF(AZ78=1,G78,0)</f>
        <v>0</v>
      </c>
      <c r="BB78" s="261">
        <f>IF(AZ78=2,G78,0)</f>
        <v>0</v>
      </c>
      <c r="BC78" s="261">
        <f>IF(AZ78=3,G78,0)</f>
        <v>0</v>
      </c>
      <c r="BD78" s="261">
        <f>IF(AZ78=4,G78,0)</f>
        <v>0</v>
      </c>
      <c r="BE78" s="261">
        <f>IF(AZ78=5,G78,0)</f>
        <v>0</v>
      </c>
      <c r="CA78" s="292">
        <v>1</v>
      </c>
      <c r="CB78" s="292">
        <v>7</v>
      </c>
    </row>
    <row r="79" spans="1:80" x14ac:dyDescent="0.2">
      <c r="A79" s="293">
        <v>58</v>
      </c>
      <c r="B79" s="294" t="s">
        <v>415</v>
      </c>
      <c r="C79" s="295" t="s">
        <v>416</v>
      </c>
      <c r="D79" s="296" t="s">
        <v>116</v>
      </c>
      <c r="E79" s="297">
        <v>53.814799999999998</v>
      </c>
      <c r="F79" s="297">
        <v>0</v>
      </c>
      <c r="G79" s="298">
        <f>E79*F79</f>
        <v>0</v>
      </c>
      <c r="H79" s="299">
        <v>8.0000000000000007E-5</v>
      </c>
      <c r="I79" s="300">
        <f>E79*H79</f>
        <v>4.3051840000000001E-3</v>
      </c>
      <c r="J79" s="299">
        <v>0</v>
      </c>
      <c r="K79" s="300">
        <f>E79*J79</f>
        <v>0</v>
      </c>
      <c r="O79" s="292">
        <v>2</v>
      </c>
      <c r="AA79" s="261">
        <v>1</v>
      </c>
      <c r="AB79" s="261">
        <v>7</v>
      </c>
      <c r="AC79" s="261">
        <v>7</v>
      </c>
      <c r="AZ79" s="261">
        <v>2</v>
      </c>
      <c r="BA79" s="261">
        <f>IF(AZ79=1,G79,0)</f>
        <v>0</v>
      </c>
      <c r="BB79" s="261">
        <f>IF(AZ79=2,G79,0)</f>
        <v>0</v>
      </c>
      <c r="BC79" s="261">
        <f>IF(AZ79=3,G79,0)</f>
        <v>0</v>
      </c>
      <c r="BD79" s="261">
        <f>IF(AZ79=4,G79,0)</f>
        <v>0</v>
      </c>
      <c r="BE79" s="261">
        <f>IF(AZ79=5,G79,0)</f>
        <v>0</v>
      </c>
      <c r="CA79" s="292">
        <v>1</v>
      </c>
      <c r="CB79" s="292">
        <v>7</v>
      </c>
    </row>
    <row r="80" spans="1:80" x14ac:dyDescent="0.2">
      <c r="A80" s="293">
        <v>59</v>
      </c>
      <c r="B80" s="294" t="s">
        <v>417</v>
      </c>
      <c r="C80" s="295" t="s">
        <v>418</v>
      </c>
      <c r="D80" s="296" t="s">
        <v>116</v>
      </c>
      <c r="E80" s="297">
        <v>59.196300000000001</v>
      </c>
      <c r="F80" s="297">
        <v>0</v>
      </c>
      <c r="G80" s="298">
        <f>E80*F80</f>
        <v>0</v>
      </c>
      <c r="H80" s="299">
        <v>1.2999999999999999E-2</v>
      </c>
      <c r="I80" s="300">
        <f>E80*H80</f>
        <v>0.76955189999999996</v>
      </c>
      <c r="J80" s="299"/>
      <c r="K80" s="300">
        <f>E80*J80</f>
        <v>0</v>
      </c>
      <c r="O80" s="292">
        <v>2</v>
      </c>
      <c r="AA80" s="261">
        <v>3</v>
      </c>
      <c r="AB80" s="261">
        <v>7</v>
      </c>
      <c r="AC80" s="261">
        <v>60725016</v>
      </c>
      <c r="AZ80" s="261">
        <v>2</v>
      </c>
      <c r="BA80" s="261">
        <f>IF(AZ80=1,G80,0)</f>
        <v>0</v>
      </c>
      <c r="BB80" s="261">
        <f>IF(AZ80=2,G80,0)</f>
        <v>0</v>
      </c>
      <c r="BC80" s="261">
        <f>IF(AZ80=3,G80,0)</f>
        <v>0</v>
      </c>
      <c r="BD80" s="261">
        <f>IF(AZ80=4,G80,0)</f>
        <v>0</v>
      </c>
      <c r="BE80" s="261">
        <f>IF(AZ80=5,G80,0)</f>
        <v>0</v>
      </c>
      <c r="CA80" s="292">
        <v>3</v>
      </c>
      <c r="CB80" s="292">
        <v>7</v>
      </c>
    </row>
    <row r="81" spans="1:80" x14ac:dyDescent="0.2">
      <c r="A81" s="293">
        <v>60</v>
      </c>
      <c r="B81" s="294" t="s">
        <v>419</v>
      </c>
      <c r="C81" s="295" t="s">
        <v>420</v>
      </c>
      <c r="D81" s="296" t="s">
        <v>12</v>
      </c>
      <c r="E81" s="297"/>
      <c r="F81" s="297">
        <v>0</v>
      </c>
      <c r="G81" s="298">
        <f>E81*F81</f>
        <v>0</v>
      </c>
      <c r="H81" s="299">
        <v>0</v>
      </c>
      <c r="I81" s="300">
        <f>E81*H81</f>
        <v>0</v>
      </c>
      <c r="J81" s="299"/>
      <c r="K81" s="300">
        <f>E81*J81</f>
        <v>0</v>
      </c>
      <c r="O81" s="292">
        <v>2</v>
      </c>
      <c r="AA81" s="261">
        <v>7</v>
      </c>
      <c r="AB81" s="261">
        <v>1002</v>
      </c>
      <c r="AC81" s="261">
        <v>5</v>
      </c>
      <c r="AZ81" s="261">
        <v>2</v>
      </c>
      <c r="BA81" s="261">
        <f>IF(AZ81=1,G81,0)</f>
        <v>0</v>
      </c>
      <c r="BB81" s="261">
        <f>IF(AZ81=2,G81,0)</f>
        <v>0</v>
      </c>
      <c r="BC81" s="261">
        <f>IF(AZ81=3,G81,0)</f>
        <v>0</v>
      </c>
      <c r="BD81" s="261">
        <f>IF(AZ81=4,G81,0)</f>
        <v>0</v>
      </c>
      <c r="BE81" s="261">
        <f>IF(AZ81=5,G81,0)</f>
        <v>0</v>
      </c>
      <c r="CA81" s="292">
        <v>7</v>
      </c>
      <c r="CB81" s="292">
        <v>1002</v>
      </c>
    </row>
    <row r="82" spans="1:80" x14ac:dyDescent="0.2">
      <c r="A82" s="293">
        <v>61</v>
      </c>
      <c r="B82" s="294" t="s">
        <v>224</v>
      </c>
      <c r="C82" s="295" t="s">
        <v>225</v>
      </c>
      <c r="D82" s="296" t="s">
        <v>226</v>
      </c>
      <c r="E82" s="297">
        <v>32.141319000000003</v>
      </c>
      <c r="F82" s="297">
        <v>0</v>
      </c>
      <c r="G82" s="298">
        <f>E82*F82</f>
        <v>0</v>
      </c>
      <c r="H82" s="299">
        <v>0</v>
      </c>
      <c r="I82" s="300">
        <f>E82*H82</f>
        <v>0</v>
      </c>
      <c r="J82" s="299"/>
      <c r="K82" s="300">
        <f>E82*J82</f>
        <v>0</v>
      </c>
      <c r="O82" s="292">
        <v>2</v>
      </c>
      <c r="AA82" s="261">
        <v>8</v>
      </c>
      <c r="AB82" s="261">
        <v>0</v>
      </c>
      <c r="AC82" s="261">
        <v>3</v>
      </c>
      <c r="AZ82" s="261">
        <v>2</v>
      </c>
      <c r="BA82" s="261">
        <f>IF(AZ82=1,G82,0)</f>
        <v>0</v>
      </c>
      <c r="BB82" s="261">
        <f>IF(AZ82=2,G82,0)</f>
        <v>0</v>
      </c>
      <c r="BC82" s="261">
        <f>IF(AZ82=3,G82,0)</f>
        <v>0</v>
      </c>
      <c r="BD82" s="261">
        <f>IF(AZ82=4,G82,0)</f>
        <v>0</v>
      </c>
      <c r="BE82" s="261">
        <f>IF(AZ82=5,G82,0)</f>
        <v>0</v>
      </c>
      <c r="CA82" s="292">
        <v>8</v>
      </c>
      <c r="CB82" s="292">
        <v>0</v>
      </c>
    </row>
    <row r="83" spans="1:80" x14ac:dyDescent="0.2">
      <c r="A83" s="293">
        <v>62</v>
      </c>
      <c r="B83" s="294" t="s">
        <v>227</v>
      </c>
      <c r="C83" s="295" t="s">
        <v>228</v>
      </c>
      <c r="D83" s="296" t="s">
        <v>226</v>
      </c>
      <c r="E83" s="297">
        <v>32.141319000000003</v>
      </c>
      <c r="F83" s="297">
        <v>0</v>
      </c>
      <c r="G83" s="298">
        <f>E83*F83</f>
        <v>0</v>
      </c>
      <c r="H83" s="299">
        <v>0</v>
      </c>
      <c r="I83" s="300">
        <f>E83*H83</f>
        <v>0</v>
      </c>
      <c r="J83" s="299"/>
      <c r="K83" s="300">
        <f>E83*J83</f>
        <v>0</v>
      </c>
      <c r="O83" s="292">
        <v>2</v>
      </c>
      <c r="AA83" s="261">
        <v>8</v>
      </c>
      <c r="AB83" s="261">
        <v>1</v>
      </c>
      <c r="AC83" s="261">
        <v>3</v>
      </c>
      <c r="AZ83" s="261">
        <v>2</v>
      </c>
      <c r="BA83" s="261">
        <f>IF(AZ83=1,G83,0)</f>
        <v>0</v>
      </c>
      <c r="BB83" s="261">
        <f>IF(AZ83=2,G83,0)</f>
        <v>0</v>
      </c>
      <c r="BC83" s="261">
        <f>IF(AZ83=3,G83,0)</f>
        <v>0</v>
      </c>
      <c r="BD83" s="261">
        <f>IF(AZ83=4,G83,0)</f>
        <v>0</v>
      </c>
      <c r="BE83" s="261">
        <f>IF(AZ83=5,G83,0)</f>
        <v>0</v>
      </c>
      <c r="CA83" s="292">
        <v>8</v>
      </c>
      <c r="CB83" s="292">
        <v>1</v>
      </c>
    </row>
    <row r="84" spans="1:80" x14ac:dyDescent="0.2">
      <c r="A84" s="293">
        <v>63</v>
      </c>
      <c r="B84" s="294" t="s">
        <v>229</v>
      </c>
      <c r="C84" s="295" t="s">
        <v>230</v>
      </c>
      <c r="D84" s="296" t="s">
        <v>226</v>
      </c>
      <c r="E84" s="297">
        <v>321.41318999999999</v>
      </c>
      <c r="F84" s="297">
        <v>0</v>
      </c>
      <c r="G84" s="298">
        <f>E84*F84</f>
        <v>0</v>
      </c>
      <c r="H84" s="299">
        <v>0</v>
      </c>
      <c r="I84" s="300">
        <f>E84*H84</f>
        <v>0</v>
      </c>
      <c r="J84" s="299"/>
      <c r="K84" s="300">
        <f>E84*J84</f>
        <v>0</v>
      </c>
      <c r="O84" s="292">
        <v>2</v>
      </c>
      <c r="AA84" s="261">
        <v>8</v>
      </c>
      <c r="AB84" s="261">
        <v>1</v>
      </c>
      <c r="AC84" s="261">
        <v>3</v>
      </c>
      <c r="AZ84" s="261">
        <v>2</v>
      </c>
      <c r="BA84" s="261">
        <f>IF(AZ84=1,G84,0)</f>
        <v>0</v>
      </c>
      <c r="BB84" s="261">
        <f>IF(AZ84=2,G84,0)</f>
        <v>0</v>
      </c>
      <c r="BC84" s="261">
        <f>IF(AZ84=3,G84,0)</f>
        <v>0</v>
      </c>
      <c r="BD84" s="261">
        <f>IF(AZ84=4,G84,0)</f>
        <v>0</v>
      </c>
      <c r="BE84" s="261">
        <f>IF(AZ84=5,G84,0)</f>
        <v>0</v>
      </c>
      <c r="CA84" s="292">
        <v>8</v>
      </c>
      <c r="CB84" s="292">
        <v>1</v>
      </c>
    </row>
    <row r="85" spans="1:80" x14ac:dyDescent="0.2">
      <c r="A85" s="293">
        <v>64</v>
      </c>
      <c r="B85" s="294" t="s">
        <v>231</v>
      </c>
      <c r="C85" s="295" t="s">
        <v>232</v>
      </c>
      <c r="D85" s="296" t="s">
        <v>226</v>
      </c>
      <c r="E85" s="297">
        <v>32.141319000000003</v>
      </c>
      <c r="F85" s="297">
        <v>0</v>
      </c>
      <c r="G85" s="298">
        <f>E85*F85</f>
        <v>0</v>
      </c>
      <c r="H85" s="299">
        <v>0</v>
      </c>
      <c r="I85" s="300">
        <f>E85*H85</f>
        <v>0</v>
      </c>
      <c r="J85" s="299"/>
      <c r="K85" s="300">
        <f>E85*J85</f>
        <v>0</v>
      </c>
      <c r="O85" s="292">
        <v>2</v>
      </c>
      <c r="AA85" s="261">
        <v>8</v>
      </c>
      <c r="AB85" s="261">
        <v>1</v>
      </c>
      <c r="AC85" s="261">
        <v>3</v>
      </c>
      <c r="AZ85" s="261">
        <v>2</v>
      </c>
      <c r="BA85" s="261">
        <f>IF(AZ85=1,G85,0)</f>
        <v>0</v>
      </c>
      <c r="BB85" s="261">
        <f>IF(AZ85=2,G85,0)</f>
        <v>0</v>
      </c>
      <c r="BC85" s="261">
        <f>IF(AZ85=3,G85,0)</f>
        <v>0</v>
      </c>
      <c r="BD85" s="261">
        <f>IF(AZ85=4,G85,0)</f>
        <v>0</v>
      </c>
      <c r="BE85" s="261">
        <f>IF(AZ85=5,G85,0)</f>
        <v>0</v>
      </c>
      <c r="CA85" s="292">
        <v>8</v>
      </c>
      <c r="CB85" s="292">
        <v>1</v>
      </c>
    </row>
    <row r="86" spans="1:80" x14ac:dyDescent="0.2">
      <c r="A86" s="293">
        <v>65</v>
      </c>
      <c r="B86" s="294" t="s">
        <v>233</v>
      </c>
      <c r="C86" s="295" t="s">
        <v>234</v>
      </c>
      <c r="D86" s="296" t="s">
        <v>226</v>
      </c>
      <c r="E86" s="297">
        <v>96.423957000000001</v>
      </c>
      <c r="F86" s="297">
        <v>0</v>
      </c>
      <c r="G86" s="298">
        <f>E86*F86</f>
        <v>0</v>
      </c>
      <c r="H86" s="299">
        <v>0</v>
      </c>
      <c r="I86" s="300">
        <f>E86*H86</f>
        <v>0</v>
      </c>
      <c r="J86" s="299"/>
      <c r="K86" s="300">
        <f>E86*J86</f>
        <v>0</v>
      </c>
      <c r="O86" s="292">
        <v>2</v>
      </c>
      <c r="AA86" s="261">
        <v>8</v>
      </c>
      <c r="AB86" s="261">
        <v>1</v>
      </c>
      <c r="AC86" s="261">
        <v>3</v>
      </c>
      <c r="AZ86" s="261">
        <v>2</v>
      </c>
      <c r="BA86" s="261">
        <f>IF(AZ86=1,G86,0)</f>
        <v>0</v>
      </c>
      <c r="BB86" s="261">
        <f>IF(AZ86=2,G86,0)</f>
        <v>0</v>
      </c>
      <c r="BC86" s="261">
        <f>IF(AZ86=3,G86,0)</f>
        <v>0</v>
      </c>
      <c r="BD86" s="261">
        <f>IF(AZ86=4,G86,0)</f>
        <v>0</v>
      </c>
      <c r="BE86" s="261">
        <f>IF(AZ86=5,G86,0)</f>
        <v>0</v>
      </c>
      <c r="CA86" s="292">
        <v>8</v>
      </c>
      <c r="CB86" s="292">
        <v>1</v>
      </c>
    </row>
    <row r="87" spans="1:80" x14ac:dyDescent="0.2">
      <c r="A87" s="302"/>
      <c r="B87" s="303" t="s">
        <v>101</v>
      </c>
      <c r="C87" s="304" t="s">
        <v>410</v>
      </c>
      <c r="D87" s="305"/>
      <c r="E87" s="306"/>
      <c r="F87" s="307"/>
      <c r="G87" s="308">
        <f>SUM(G76:G86)</f>
        <v>0</v>
      </c>
      <c r="H87" s="309"/>
      <c r="I87" s="310">
        <f>SUM(I76:I86)</f>
        <v>0.77385708399999997</v>
      </c>
      <c r="J87" s="309"/>
      <c r="K87" s="310">
        <f>SUM(K76:K86)</f>
        <v>-32.141319000000003</v>
      </c>
      <c r="O87" s="292">
        <v>4</v>
      </c>
      <c r="BA87" s="311">
        <f>SUM(BA76:BA86)</f>
        <v>0</v>
      </c>
      <c r="BB87" s="311">
        <f>SUM(BB76:BB86)</f>
        <v>0</v>
      </c>
      <c r="BC87" s="311">
        <f>SUM(BC76:BC86)</f>
        <v>0</v>
      </c>
      <c r="BD87" s="311">
        <f>SUM(BD76:BD86)</f>
        <v>0</v>
      </c>
      <c r="BE87" s="311">
        <f>SUM(BE76:BE86)</f>
        <v>0</v>
      </c>
    </row>
    <row r="88" spans="1:80" x14ac:dyDescent="0.2">
      <c r="A88" s="282" t="s">
        <v>97</v>
      </c>
      <c r="B88" s="283" t="s">
        <v>275</v>
      </c>
      <c r="C88" s="284" t="s">
        <v>276</v>
      </c>
      <c r="D88" s="285"/>
      <c r="E88" s="286"/>
      <c r="F88" s="286"/>
      <c r="G88" s="287"/>
      <c r="H88" s="288"/>
      <c r="I88" s="289"/>
      <c r="J88" s="290"/>
      <c r="K88" s="291"/>
      <c r="O88" s="292">
        <v>1</v>
      </c>
    </row>
    <row r="89" spans="1:80" x14ac:dyDescent="0.2">
      <c r="A89" s="293">
        <v>66</v>
      </c>
      <c r="B89" s="294" t="s">
        <v>421</v>
      </c>
      <c r="C89" s="295" t="s">
        <v>422</v>
      </c>
      <c r="D89" s="296" t="s">
        <v>116</v>
      </c>
      <c r="E89" s="297">
        <v>1.5249999999999999</v>
      </c>
      <c r="F89" s="297">
        <v>0</v>
      </c>
      <c r="G89" s="298">
        <f>E89*F89</f>
        <v>0</v>
      </c>
      <c r="H89" s="299">
        <v>0</v>
      </c>
      <c r="I89" s="300">
        <f>E89*H89</f>
        <v>0</v>
      </c>
      <c r="J89" s="299">
        <v>-7.3200000000000001E-3</v>
      </c>
      <c r="K89" s="300">
        <f>E89*J89</f>
        <v>-1.1162999999999999E-2</v>
      </c>
      <c r="O89" s="292">
        <v>2</v>
      </c>
      <c r="AA89" s="261">
        <v>1</v>
      </c>
      <c r="AB89" s="261">
        <v>7</v>
      </c>
      <c r="AC89" s="261">
        <v>7</v>
      </c>
      <c r="AZ89" s="261">
        <v>2</v>
      </c>
      <c r="BA89" s="261">
        <f>IF(AZ89=1,G89,0)</f>
        <v>0</v>
      </c>
      <c r="BB89" s="261">
        <f>IF(AZ89=2,G89,0)</f>
        <v>0</v>
      </c>
      <c r="BC89" s="261">
        <f>IF(AZ89=3,G89,0)</f>
        <v>0</v>
      </c>
      <c r="BD89" s="261">
        <f>IF(AZ89=4,G89,0)</f>
        <v>0</v>
      </c>
      <c r="BE89" s="261">
        <f>IF(AZ89=5,G89,0)</f>
        <v>0</v>
      </c>
      <c r="CA89" s="292">
        <v>1</v>
      </c>
      <c r="CB89" s="292">
        <v>7</v>
      </c>
    </row>
    <row r="90" spans="1:80" ht="22.5" x14ac:dyDescent="0.2">
      <c r="A90" s="293">
        <v>67</v>
      </c>
      <c r="B90" s="294" t="s">
        <v>423</v>
      </c>
      <c r="C90" s="295" t="s">
        <v>424</v>
      </c>
      <c r="D90" s="296" t="s">
        <v>136</v>
      </c>
      <c r="E90" s="297">
        <v>17.68</v>
      </c>
      <c r="F90" s="297">
        <v>0</v>
      </c>
      <c r="G90" s="298">
        <f>E90*F90</f>
        <v>0</v>
      </c>
      <c r="H90" s="299">
        <v>3.4199999999999999E-3</v>
      </c>
      <c r="I90" s="300">
        <f>E90*H90</f>
        <v>6.0465599999999994E-2</v>
      </c>
      <c r="J90" s="299">
        <v>0</v>
      </c>
      <c r="K90" s="300">
        <f>E90*J90</f>
        <v>0</v>
      </c>
      <c r="O90" s="292">
        <v>2</v>
      </c>
      <c r="AA90" s="261">
        <v>1</v>
      </c>
      <c r="AB90" s="261">
        <v>7</v>
      </c>
      <c r="AC90" s="261">
        <v>7</v>
      </c>
      <c r="AZ90" s="261">
        <v>2</v>
      </c>
      <c r="BA90" s="261">
        <f>IF(AZ90=1,G90,0)</f>
        <v>0</v>
      </c>
      <c r="BB90" s="261">
        <f>IF(AZ90=2,G90,0)</f>
        <v>0</v>
      </c>
      <c r="BC90" s="261">
        <f>IF(AZ90=3,G90,0)</f>
        <v>0</v>
      </c>
      <c r="BD90" s="261">
        <f>IF(AZ90=4,G90,0)</f>
        <v>0</v>
      </c>
      <c r="BE90" s="261">
        <f>IF(AZ90=5,G90,0)</f>
        <v>0</v>
      </c>
      <c r="CA90" s="292">
        <v>1</v>
      </c>
      <c r="CB90" s="292">
        <v>7</v>
      </c>
    </row>
    <row r="91" spans="1:80" x14ac:dyDescent="0.2">
      <c r="A91" s="293">
        <v>68</v>
      </c>
      <c r="B91" s="294" t="s">
        <v>425</v>
      </c>
      <c r="C91" s="295" t="s">
        <v>426</v>
      </c>
      <c r="D91" s="296" t="s">
        <v>136</v>
      </c>
      <c r="E91" s="297">
        <v>17.68</v>
      </c>
      <c r="F91" s="297">
        <v>0</v>
      </c>
      <c r="G91" s="298">
        <f>E91*F91</f>
        <v>0</v>
      </c>
      <c r="H91" s="299">
        <v>0</v>
      </c>
      <c r="I91" s="300">
        <f>E91*H91</f>
        <v>0</v>
      </c>
      <c r="J91" s="299">
        <v>-2.3E-3</v>
      </c>
      <c r="K91" s="300">
        <f>E91*J91</f>
        <v>-4.0663999999999999E-2</v>
      </c>
      <c r="O91" s="292">
        <v>2</v>
      </c>
      <c r="AA91" s="261">
        <v>1</v>
      </c>
      <c r="AB91" s="261">
        <v>7</v>
      </c>
      <c r="AC91" s="261">
        <v>7</v>
      </c>
      <c r="AZ91" s="261">
        <v>2</v>
      </c>
      <c r="BA91" s="261">
        <f>IF(AZ91=1,G91,0)</f>
        <v>0</v>
      </c>
      <c r="BB91" s="261">
        <f>IF(AZ91=2,G91,0)</f>
        <v>0</v>
      </c>
      <c r="BC91" s="261">
        <f>IF(AZ91=3,G91,0)</f>
        <v>0</v>
      </c>
      <c r="BD91" s="261">
        <f>IF(AZ91=4,G91,0)</f>
        <v>0</v>
      </c>
      <c r="BE91" s="261">
        <f>IF(AZ91=5,G91,0)</f>
        <v>0</v>
      </c>
      <c r="CA91" s="292">
        <v>1</v>
      </c>
      <c r="CB91" s="292">
        <v>7</v>
      </c>
    </row>
    <row r="92" spans="1:80" x14ac:dyDescent="0.2">
      <c r="A92" s="293">
        <v>69</v>
      </c>
      <c r="B92" s="294" t="s">
        <v>427</v>
      </c>
      <c r="C92" s="295" t="s">
        <v>428</v>
      </c>
      <c r="D92" s="296" t="s">
        <v>116</v>
      </c>
      <c r="E92" s="297">
        <v>679.61699999999996</v>
      </c>
      <c r="F92" s="297">
        <v>0</v>
      </c>
      <c r="G92" s="298">
        <f>E92*F92</f>
        <v>0</v>
      </c>
      <c r="H92" s="299">
        <v>0</v>
      </c>
      <c r="I92" s="300">
        <f>E92*H92</f>
        <v>0</v>
      </c>
      <c r="J92" s="299">
        <v>-7.0000000000000001E-3</v>
      </c>
      <c r="K92" s="300">
        <f>E92*J92</f>
        <v>-4.7573189999999999</v>
      </c>
      <c r="O92" s="292">
        <v>2</v>
      </c>
      <c r="AA92" s="261">
        <v>1</v>
      </c>
      <c r="AB92" s="261">
        <v>0</v>
      </c>
      <c r="AC92" s="261">
        <v>0</v>
      </c>
      <c r="AZ92" s="261">
        <v>2</v>
      </c>
      <c r="BA92" s="261">
        <f>IF(AZ92=1,G92,0)</f>
        <v>0</v>
      </c>
      <c r="BB92" s="261">
        <f>IF(AZ92=2,G92,0)</f>
        <v>0</v>
      </c>
      <c r="BC92" s="261">
        <f>IF(AZ92=3,G92,0)</f>
        <v>0</v>
      </c>
      <c r="BD92" s="261">
        <f>IF(AZ92=4,G92,0)</f>
        <v>0</v>
      </c>
      <c r="BE92" s="261">
        <f>IF(AZ92=5,G92,0)</f>
        <v>0</v>
      </c>
      <c r="CA92" s="292">
        <v>1</v>
      </c>
      <c r="CB92" s="292">
        <v>0</v>
      </c>
    </row>
    <row r="93" spans="1:80" x14ac:dyDescent="0.2">
      <c r="A93" s="293">
        <v>70</v>
      </c>
      <c r="B93" s="294" t="s">
        <v>429</v>
      </c>
      <c r="C93" s="295" t="s">
        <v>430</v>
      </c>
      <c r="D93" s="296" t="s">
        <v>136</v>
      </c>
      <c r="E93" s="297">
        <v>22.94</v>
      </c>
      <c r="F93" s="297">
        <v>0</v>
      </c>
      <c r="G93" s="298">
        <f>E93*F93</f>
        <v>0</v>
      </c>
      <c r="H93" s="299">
        <v>0</v>
      </c>
      <c r="I93" s="300">
        <f>E93*H93</f>
        <v>0</v>
      </c>
      <c r="J93" s="299"/>
      <c r="K93" s="300">
        <f>E93*J93</f>
        <v>0</v>
      </c>
      <c r="O93" s="292">
        <v>2</v>
      </c>
      <c r="AA93" s="261">
        <v>12</v>
      </c>
      <c r="AB93" s="261">
        <v>0</v>
      </c>
      <c r="AC93" s="261">
        <v>29</v>
      </c>
      <c r="AZ93" s="261">
        <v>2</v>
      </c>
      <c r="BA93" s="261">
        <f>IF(AZ93=1,G93,0)</f>
        <v>0</v>
      </c>
      <c r="BB93" s="261">
        <f>IF(AZ93=2,G93,0)</f>
        <v>0</v>
      </c>
      <c r="BC93" s="261">
        <f>IF(AZ93=3,G93,0)</f>
        <v>0</v>
      </c>
      <c r="BD93" s="261">
        <f>IF(AZ93=4,G93,0)</f>
        <v>0</v>
      </c>
      <c r="BE93" s="261">
        <f>IF(AZ93=5,G93,0)</f>
        <v>0</v>
      </c>
      <c r="CA93" s="292">
        <v>12</v>
      </c>
      <c r="CB93" s="292">
        <v>0</v>
      </c>
    </row>
    <row r="94" spans="1:80" ht="22.5" x14ac:dyDescent="0.2">
      <c r="A94" s="293">
        <v>71</v>
      </c>
      <c r="B94" s="294" t="s">
        <v>431</v>
      </c>
      <c r="C94" s="295" t="s">
        <v>432</v>
      </c>
      <c r="D94" s="296" t="s">
        <v>136</v>
      </c>
      <c r="E94" s="297">
        <v>22.94</v>
      </c>
      <c r="F94" s="297">
        <v>0</v>
      </c>
      <c r="G94" s="298">
        <f>E94*F94</f>
        <v>0</v>
      </c>
      <c r="H94" s="299">
        <v>7.2000000000000005E-4</v>
      </c>
      <c r="I94" s="300">
        <f>E94*H94</f>
        <v>1.6516800000000002E-2</v>
      </c>
      <c r="J94" s="299"/>
      <c r="K94" s="300">
        <f>E94*J94</f>
        <v>0</v>
      </c>
      <c r="O94" s="292">
        <v>2</v>
      </c>
      <c r="AA94" s="261">
        <v>12</v>
      </c>
      <c r="AB94" s="261">
        <v>0</v>
      </c>
      <c r="AC94" s="261">
        <v>73</v>
      </c>
      <c r="AZ94" s="261">
        <v>2</v>
      </c>
      <c r="BA94" s="261">
        <f>IF(AZ94=1,G94,0)</f>
        <v>0</v>
      </c>
      <c r="BB94" s="261">
        <f>IF(AZ94=2,G94,0)</f>
        <v>0</v>
      </c>
      <c r="BC94" s="261">
        <f>IF(AZ94=3,G94,0)</f>
        <v>0</v>
      </c>
      <c r="BD94" s="261">
        <f>IF(AZ94=4,G94,0)</f>
        <v>0</v>
      </c>
      <c r="BE94" s="261">
        <f>IF(AZ94=5,G94,0)</f>
        <v>0</v>
      </c>
      <c r="CA94" s="292">
        <v>12</v>
      </c>
      <c r="CB94" s="292">
        <v>0</v>
      </c>
    </row>
    <row r="95" spans="1:80" x14ac:dyDescent="0.2">
      <c r="A95" s="293">
        <v>72</v>
      </c>
      <c r="B95" s="294" t="s">
        <v>433</v>
      </c>
      <c r="C95" s="295" t="s">
        <v>434</v>
      </c>
      <c r="D95" s="296" t="s">
        <v>116</v>
      </c>
      <c r="E95" s="297">
        <v>1.5249999999999999</v>
      </c>
      <c r="F95" s="297">
        <v>0</v>
      </c>
      <c r="G95" s="298">
        <f>E95*F95</f>
        <v>0</v>
      </c>
      <c r="H95" s="299">
        <v>1.8020000000000001E-2</v>
      </c>
      <c r="I95" s="300">
        <f>E95*H95</f>
        <v>2.7480500000000001E-2</v>
      </c>
      <c r="J95" s="299"/>
      <c r="K95" s="300">
        <f>E95*J95</f>
        <v>0</v>
      </c>
      <c r="O95" s="292">
        <v>2</v>
      </c>
      <c r="AA95" s="261">
        <v>12</v>
      </c>
      <c r="AB95" s="261">
        <v>0</v>
      </c>
      <c r="AC95" s="261">
        <v>1</v>
      </c>
      <c r="AZ95" s="261">
        <v>2</v>
      </c>
      <c r="BA95" s="261">
        <f>IF(AZ95=1,G95,0)</f>
        <v>0</v>
      </c>
      <c r="BB95" s="261">
        <f>IF(AZ95=2,G95,0)</f>
        <v>0</v>
      </c>
      <c r="BC95" s="261">
        <f>IF(AZ95=3,G95,0)</f>
        <v>0</v>
      </c>
      <c r="BD95" s="261">
        <f>IF(AZ95=4,G95,0)</f>
        <v>0</v>
      </c>
      <c r="BE95" s="261">
        <f>IF(AZ95=5,G95,0)</f>
        <v>0</v>
      </c>
      <c r="CA95" s="292">
        <v>12</v>
      </c>
      <c r="CB95" s="292">
        <v>0</v>
      </c>
    </row>
    <row r="96" spans="1:80" ht="22.5" x14ac:dyDescent="0.2">
      <c r="A96" s="293">
        <v>73</v>
      </c>
      <c r="B96" s="294" t="s">
        <v>435</v>
      </c>
      <c r="C96" s="295" t="s">
        <v>436</v>
      </c>
      <c r="D96" s="296" t="s">
        <v>136</v>
      </c>
      <c r="E96" s="297">
        <v>80.739999999999995</v>
      </c>
      <c r="F96" s="297">
        <v>0</v>
      </c>
      <c r="G96" s="298">
        <f>E96*F96</f>
        <v>0</v>
      </c>
      <c r="H96" s="299">
        <v>4.8900000000000002E-3</v>
      </c>
      <c r="I96" s="300">
        <f>E96*H96</f>
        <v>0.39481860000000002</v>
      </c>
      <c r="J96" s="299"/>
      <c r="K96" s="300">
        <f>E96*J96</f>
        <v>0</v>
      </c>
      <c r="O96" s="292">
        <v>2</v>
      </c>
      <c r="AA96" s="261">
        <v>12</v>
      </c>
      <c r="AB96" s="261">
        <v>0</v>
      </c>
      <c r="AC96" s="261">
        <v>7</v>
      </c>
      <c r="AZ96" s="261">
        <v>2</v>
      </c>
      <c r="BA96" s="261">
        <f>IF(AZ96=1,G96,0)</f>
        <v>0</v>
      </c>
      <c r="BB96" s="261">
        <f>IF(AZ96=2,G96,0)</f>
        <v>0</v>
      </c>
      <c r="BC96" s="261">
        <f>IF(AZ96=3,G96,0)</f>
        <v>0</v>
      </c>
      <c r="BD96" s="261">
        <f>IF(AZ96=4,G96,0)</f>
        <v>0</v>
      </c>
      <c r="BE96" s="261">
        <f>IF(AZ96=5,G96,0)</f>
        <v>0</v>
      </c>
      <c r="CA96" s="292">
        <v>12</v>
      </c>
      <c r="CB96" s="292">
        <v>0</v>
      </c>
    </row>
    <row r="97" spans="1:80" ht="22.5" x14ac:dyDescent="0.2">
      <c r="A97" s="293">
        <v>74</v>
      </c>
      <c r="B97" s="294" t="s">
        <v>435</v>
      </c>
      <c r="C97" s="295" t="s">
        <v>437</v>
      </c>
      <c r="D97" s="296" t="s">
        <v>136</v>
      </c>
      <c r="E97" s="297">
        <v>17.190000000000001</v>
      </c>
      <c r="F97" s="297">
        <v>0</v>
      </c>
      <c r="G97" s="298">
        <f>E97*F97</f>
        <v>0</v>
      </c>
      <c r="H97" s="299">
        <v>4.8900000000000002E-3</v>
      </c>
      <c r="I97" s="300">
        <f>E97*H97</f>
        <v>8.4059100000000012E-2</v>
      </c>
      <c r="J97" s="299"/>
      <c r="K97" s="300">
        <f>E97*J97</f>
        <v>0</v>
      </c>
      <c r="O97" s="292">
        <v>2</v>
      </c>
      <c r="AA97" s="261">
        <v>12</v>
      </c>
      <c r="AB97" s="261">
        <v>0</v>
      </c>
      <c r="AC97" s="261">
        <v>116</v>
      </c>
      <c r="AZ97" s="261">
        <v>2</v>
      </c>
      <c r="BA97" s="261">
        <f>IF(AZ97=1,G97,0)</f>
        <v>0</v>
      </c>
      <c r="BB97" s="261">
        <f>IF(AZ97=2,G97,0)</f>
        <v>0</v>
      </c>
      <c r="BC97" s="261">
        <f>IF(AZ97=3,G97,0)</f>
        <v>0</v>
      </c>
      <c r="BD97" s="261">
        <f>IF(AZ97=4,G97,0)</f>
        <v>0</v>
      </c>
      <c r="BE97" s="261">
        <f>IF(AZ97=5,G97,0)</f>
        <v>0</v>
      </c>
      <c r="CA97" s="292">
        <v>12</v>
      </c>
      <c r="CB97" s="292">
        <v>0</v>
      </c>
    </row>
    <row r="98" spans="1:80" ht="22.5" x14ac:dyDescent="0.2">
      <c r="A98" s="293">
        <v>75</v>
      </c>
      <c r="B98" s="294" t="s">
        <v>435</v>
      </c>
      <c r="C98" s="295" t="s">
        <v>438</v>
      </c>
      <c r="D98" s="296" t="s">
        <v>136</v>
      </c>
      <c r="E98" s="297">
        <v>13.64</v>
      </c>
      <c r="F98" s="297">
        <v>0</v>
      </c>
      <c r="G98" s="298">
        <f>E98*F98</f>
        <v>0</v>
      </c>
      <c r="H98" s="299">
        <v>4.8900000000000002E-3</v>
      </c>
      <c r="I98" s="300">
        <f>E98*H98</f>
        <v>6.6699600000000012E-2</v>
      </c>
      <c r="J98" s="299"/>
      <c r="K98" s="300">
        <f>E98*J98</f>
        <v>0</v>
      </c>
      <c r="O98" s="292">
        <v>2</v>
      </c>
      <c r="AA98" s="261">
        <v>12</v>
      </c>
      <c r="AB98" s="261">
        <v>0</v>
      </c>
      <c r="AC98" s="261">
        <v>118</v>
      </c>
      <c r="AZ98" s="261">
        <v>2</v>
      </c>
      <c r="BA98" s="261">
        <f>IF(AZ98=1,G98,0)</f>
        <v>0</v>
      </c>
      <c r="BB98" s="261">
        <f>IF(AZ98=2,G98,0)</f>
        <v>0</v>
      </c>
      <c r="BC98" s="261">
        <f>IF(AZ98=3,G98,0)</f>
        <v>0</v>
      </c>
      <c r="BD98" s="261">
        <f>IF(AZ98=4,G98,0)</f>
        <v>0</v>
      </c>
      <c r="BE98" s="261">
        <f>IF(AZ98=5,G98,0)</f>
        <v>0</v>
      </c>
      <c r="CA98" s="292">
        <v>12</v>
      </c>
      <c r="CB98" s="292">
        <v>0</v>
      </c>
    </row>
    <row r="99" spans="1:80" ht="22.5" x14ac:dyDescent="0.2">
      <c r="A99" s="293">
        <v>76</v>
      </c>
      <c r="B99" s="294" t="s">
        <v>439</v>
      </c>
      <c r="C99" s="295" t="s">
        <v>440</v>
      </c>
      <c r="D99" s="296" t="s">
        <v>100</v>
      </c>
      <c r="E99" s="297">
        <v>3</v>
      </c>
      <c r="F99" s="297">
        <v>0</v>
      </c>
      <c r="G99" s="298">
        <f>E99*F99</f>
        <v>0</v>
      </c>
      <c r="H99" s="299">
        <v>1.6999999999999999E-3</v>
      </c>
      <c r="I99" s="300">
        <f>E99*H99</f>
        <v>5.0999999999999995E-3</v>
      </c>
      <c r="J99" s="299"/>
      <c r="K99" s="300">
        <f>E99*J99</f>
        <v>0</v>
      </c>
      <c r="O99" s="292">
        <v>2</v>
      </c>
      <c r="AA99" s="261">
        <v>12</v>
      </c>
      <c r="AB99" s="261">
        <v>0</v>
      </c>
      <c r="AC99" s="261">
        <v>59</v>
      </c>
      <c r="AZ99" s="261">
        <v>2</v>
      </c>
      <c r="BA99" s="261">
        <f>IF(AZ99=1,G99,0)</f>
        <v>0</v>
      </c>
      <c r="BB99" s="261">
        <f>IF(AZ99=2,G99,0)</f>
        <v>0</v>
      </c>
      <c r="BC99" s="261">
        <f>IF(AZ99=3,G99,0)</f>
        <v>0</v>
      </c>
      <c r="BD99" s="261">
        <f>IF(AZ99=4,G99,0)</f>
        <v>0</v>
      </c>
      <c r="BE99" s="261">
        <f>IF(AZ99=5,G99,0)</f>
        <v>0</v>
      </c>
      <c r="CA99" s="292">
        <v>12</v>
      </c>
      <c r="CB99" s="292">
        <v>0</v>
      </c>
    </row>
    <row r="100" spans="1:80" x14ac:dyDescent="0.2">
      <c r="A100" s="293">
        <v>77</v>
      </c>
      <c r="B100" s="294" t="s">
        <v>441</v>
      </c>
      <c r="C100" s="295" t="s">
        <v>442</v>
      </c>
      <c r="D100" s="296" t="s">
        <v>12</v>
      </c>
      <c r="E100" s="297"/>
      <c r="F100" s="297">
        <v>0</v>
      </c>
      <c r="G100" s="298">
        <f>E100*F100</f>
        <v>0</v>
      </c>
      <c r="H100" s="299">
        <v>0</v>
      </c>
      <c r="I100" s="300">
        <f>E100*H100</f>
        <v>0</v>
      </c>
      <c r="J100" s="299"/>
      <c r="K100" s="300">
        <f>E100*J100</f>
        <v>0</v>
      </c>
      <c r="O100" s="292">
        <v>2</v>
      </c>
      <c r="AA100" s="261">
        <v>7</v>
      </c>
      <c r="AB100" s="261">
        <v>1002</v>
      </c>
      <c r="AC100" s="261">
        <v>5</v>
      </c>
      <c r="AZ100" s="261">
        <v>2</v>
      </c>
      <c r="BA100" s="261">
        <f>IF(AZ100=1,G100,0)</f>
        <v>0</v>
      </c>
      <c r="BB100" s="261">
        <f>IF(AZ100=2,G100,0)</f>
        <v>0</v>
      </c>
      <c r="BC100" s="261">
        <f>IF(AZ100=3,G100,0)</f>
        <v>0</v>
      </c>
      <c r="BD100" s="261">
        <f>IF(AZ100=4,G100,0)</f>
        <v>0</v>
      </c>
      <c r="BE100" s="261">
        <f>IF(AZ100=5,G100,0)</f>
        <v>0</v>
      </c>
      <c r="CA100" s="292">
        <v>7</v>
      </c>
      <c r="CB100" s="292">
        <v>1002</v>
      </c>
    </row>
    <row r="101" spans="1:80" x14ac:dyDescent="0.2">
      <c r="A101" s="293">
        <v>78</v>
      </c>
      <c r="B101" s="294" t="s">
        <v>224</v>
      </c>
      <c r="C101" s="295" t="s">
        <v>225</v>
      </c>
      <c r="D101" s="296" t="s">
        <v>226</v>
      </c>
      <c r="E101" s="297">
        <v>4.8091460000000001</v>
      </c>
      <c r="F101" s="297">
        <v>0</v>
      </c>
      <c r="G101" s="298">
        <f>E101*F101</f>
        <v>0</v>
      </c>
      <c r="H101" s="299">
        <v>0</v>
      </c>
      <c r="I101" s="300">
        <f>E101*H101</f>
        <v>0</v>
      </c>
      <c r="J101" s="299"/>
      <c r="K101" s="300">
        <f>E101*J101</f>
        <v>0</v>
      </c>
      <c r="O101" s="292">
        <v>2</v>
      </c>
      <c r="AA101" s="261">
        <v>8</v>
      </c>
      <c r="AB101" s="261">
        <v>0</v>
      </c>
      <c r="AC101" s="261">
        <v>3</v>
      </c>
      <c r="AZ101" s="261">
        <v>2</v>
      </c>
      <c r="BA101" s="261">
        <f>IF(AZ101=1,G101,0)</f>
        <v>0</v>
      </c>
      <c r="BB101" s="261">
        <f>IF(AZ101=2,G101,0)</f>
        <v>0</v>
      </c>
      <c r="BC101" s="261">
        <f>IF(AZ101=3,G101,0)</f>
        <v>0</v>
      </c>
      <c r="BD101" s="261">
        <f>IF(AZ101=4,G101,0)</f>
        <v>0</v>
      </c>
      <c r="BE101" s="261">
        <f>IF(AZ101=5,G101,0)</f>
        <v>0</v>
      </c>
      <c r="CA101" s="292">
        <v>8</v>
      </c>
      <c r="CB101" s="292">
        <v>0</v>
      </c>
    </row>
    <row r="102" spans="1:80" x14ac:dyDescent="0.2">
      <c r="A102" s="293">
        <v>79</v>
      </c>
      <c r="B102" s="294" t="s">
        <v>227</v>
      </c>
      <c r="C102" s="295" t="s">
        <v>228</v>
      </c>
      <c r="D102" s="296" t="s">
        <v>226</v>
      </c>
      <c r="E102" s="297">
        <v>4.8091460000000001</v>
      </c>
      <c r="F102" s="297">
        <v>0</v>
      </c>
      <c r="G102" s="298">
        <f>E102*F102</f>
        <v>0</v>
      </c>
      <c r="H102" s="299">
        <v>0</v>
      </c>
      <c r="I102" s="300">
        <f>E102*H102</f>
        <v>0</v>
      </c>
      <c r="J102" s="299"/>
      <c r="K102" s="300">
        <f>E102*J102</f>
        <v>0</v>
      </c>
      <c r="O102" s="292">
        <v>2</v>
      </c>
      <c r="AA102" s="261">
        <v>8</v>
      </c>
      <c r="AB102" s="261">
        <v>1</v>
      </c>
      <c r="AC102" s="261">
        <v>3</v>
      </c>
      <c r="AZ102" s="261">
        <v>2</v>
      </c>
      <c r="BA102" s="261">
        <f>IF(AZ102=1,G102,0)</f>
        <v>0</v>
      </c>
      <c r="BB102" s="261">
        <f>IF(AZ102=2,G102,0)</f>
        <v>0</v>
      </c>
      <c r="BC102" s="261">
        <f>IF(AZ102=3,G102,0)</f>
        <v>0</v>
      </c>
      <c r="BD102" s="261">
        <f>IF(AZ102=4,G102,0)</f>
        <v>0</v>
      </c>
      <c r="BE102" s="261">
        <f>IF(AZ102=5,G102,0)</f>
        <v>0</v>
      </c>
      <c r="CA102" s="292">
        <v>8</v>
      </c>
      <c r="CB102" s="292">
        <v>1</v>
      </c>
    </row>
    <row r="103" spans="1:80" x14ac:dyDescent="0.2">
      <c r="A103" s="293">
        <v>80</v>
      </c>
      <c r="B103" s="294" t="s">
        <v>229</v>
      </c>
      <c r="C103" s="295" t="s">
        <v>230</v>
      </c>
      <c r="D103" s="296" t="s">
        <v>226</v>
      </c>
      <c r="E103" s="297">
        <v>48.091459999999998</v>
      </c>
      <c r="F103" s="297">
        <v>0</v>
      </c>
      <c r="G103" s="298">
        <f>E103*F103</f>
        <v>0</v>
      </c>
      <c r="H103" s="299">
        <v>0</v>
      </c>
      <c r="I103" s="300">
        <f>E103*H103</f>
        <v>0</v>
      </c>
      <c r="J103" s="299"/>
      <c r="K103" s="300">
        <f>E103*J103</f>
        <v>0</v>
      </c>
      <c r="O103" s="292">
        <v>2</v>
      </c>
      <c r="AA103" s="261">
        <v>8</v>
      </c>
      <c r="AB103" s="261">
        <v>1</v>
      </c>
      <c r="AC103" s="261">
        <v>3</v>
      </c>
      <c r="AZ103" s="261">
        <v>2</v>
      </c>
      <c r="BA103" s="261">
        <f>IF(AZ103=1,G103,0)</f>
        <v>0</v>
      </c>
      <c r="BB103" s="261">
        <f>IF(AZ103=2,G103,0)</f>
        <v>0</v>
      </c>
      <c r="BC103" s="261">
        <f>IF(AZ103=3,G103,0)</f>
        <v>0</v>
      </c>
      <c r="BD103" s="261">
        <f>IF(AZ103=4,G103,0)</f>
        <v>0</v>
      </c>
      <c r="BE103" s="261">
        <f>IF(AZ103=5,G103,0)</f>
        <v>0</v>
      </c>
      <c r="CA103" s="292">
        <v>8</v>
      </c>
      <c r="CB103" s="292">
        <v>1</v>
      </c>
    </row>
    <row r="104" spans="1:80" x14ac:dyDescent="0.2">
      <c r="A104" s="293">
        <v>81</v>
      </c>
      <c r="B104" s="294" t="s">
        <v>231</v>
      </c>
      <c r="C104" s="295" t="s">
        <v>232</v>
      </c>
      <c r="D104" s="296" t="s">
        <v>226</v>
      </c>
      <c r="E104" s="297">
        <v>4.8091460000000001</v>
      </c>
      <c r="F104" s="297">
        <v>0</v>
      </c>
      <c r="G104" s="298">
        <f>E104*F104</f>
        <v>0</v>
      </c>
      <c r="H104" s="299">
        <v>0</v>
      </c>
      <c r="I104" s="300">
        <f>E104*H104</f>
        <v>0</v>
      </c>
      <c r="J104" s="299"/>
      <c r="K104" s="300">
        <f>E104*J104</f>
        <v>0</v>
      </c>
      <c r="O104" s="292">
        <v>2</v>
      </c>
      <c r="AA104" s="261">
        <v>8</v>
      </c>
      <c r="AB104" s="261">
        <v>1</v>
      </c>
      <c r="AC104" s="261">
        <v>3</v>
      </c>
      <c r="AZ104" s="261">
        <v>2</v>
      </c>
      <c r="BA104" s="261">
        <f>IF(AZ104=1,G104,0)</f>
        <v>0</v>
      </c>
      <c r="BB104" s="261">
        <f>IF(AZ104=2,G104,0)</f>
        <v>0</v>
      </c>
      <c r="BC104" s="261">
        <f>IF(AZ104=3,G104,0)</f>
        <v>0</v>
      </c>
      <c r="BD104" s="261">
        <f>IF(AZ104=4,G104,0)</f>
        <v>0</v>
      </c>
      <c r="BE104" s="261">
        <f>IF(AZ104=5,G104,0)</f>
        <v>0</v>
      </c>
      <c r="CA104" s="292">
        <v>8</v>
      </c>
      <c r="CB104" s="292">
        <v>1</v>
      </c>
    </row>
    <row r="105" spans="1:80" x14ac:dyDescent="0.2">
      <c r="A105" s="293">
        <v>82</v>
      </c>
      <c r="B105" s="294" t="s">
        <v>233</v>
      </c>
      <c r="C105" s="295" t="s">
        <v>234</v>
      </c>
      <c r="D105" s="296" t="s">
        <v>226</v>
      </c>
      <c r="E105" s="297">
        <v>14.427438</v>
      </c>
      <c r="F105" s="297">
        <v>0</v>
      </c>
      <c r="G105" s="298">
        <f>E105*F105</f>
        <v>0</v>
      </c>
      <c r="H105" s="299">
        <v>0</v>
      </c>
      <c r="I105" s="300">
        <f>E105*H105</f>
        <v>0</v>
      </c>
      <c r="J105" s="299"/>
      <c r="K105" s="300">
        <f>E105*J105</f>
        <v>0</v>
      </c>
      <c r="O105" s="292">
        <v>2</v>
      </c>
      <c r="AA105" s="261">
        <v>8</v>
      </c>
      <c r="AB105" s="261">
        <v>1</v>
      </c>
      <c r="AC105" s="261">
        <v>3</v>
      </c>
      <c r="AZ105" s="261">
        <v>2</v>
      </c>
      <c r="BA105" s="261">
        <f>IF(AZ105=1,G105,0)</f>
        <v>0</v>
      </c>
      <c r="BB105" s="261">
        <f>IF(AZ105=2,G105,0)</f>
        <v>0</v>
      </c>
      <c r="BC105" s="261">
        <f>IF(AZ105=3,G105,0)</f>
        <v>0</v>
      </c>
      <c r="BD105" s="261">
        <f>IF(AZ105=4,G105,0)</f>
        <v>0</v>
      </c>
      <c r="BE105" s="261">
        <f>IF(AZ105=5,G105,0)</f>
        <v>0</v>
      </c>
      <c r="CA105" s="292">
        <v>8</v>
      </c>
      <c r="CB105" s="292">
        <v>1</v>
      </c>
    </row>
    <row r="106" spans="1:80" x14ac:dyDescent="0.2">
      <c r="A106" s="302"/>
      <c r="B106" s="303" t="s">
        <v>101</v>
      </c>
      <c r="C106" s="304" t="s">
        <v>277</v>
      </c>
      <c r="D106" s="305"/>
      <c r="E106" s="306"/>
      <c r="F106" s="307"/>
      <c r="G106" s="308">
        <f>SUM(G88:G105)</f>
        <v>0</v>
      </c>
      <c r="H106" s="309"/>
      <c r="I106" s="310">
        <f>SUM(I88:I105)</f>
        <v>0.65514020000000006</v>
      </c>
      <c r="J106" s="309"/>
      <c r="K106" s="310">
        <f>SUM(K88:K105)</f>
        <v>-4.8091460000000001</v>
      </c>
      <c r="O106" s="292">
        <v>4</v>
      </c>
      <c r="BA106" s="311">
        <f>SUM(BA88:BA105)</f>
        <v>0</v>
      </c>
      <c r="BB106" s="311">
        <f>SUM(BB88:BB105)</f>
        <v>0</v>
      </c>
      <c r="BC106" s="311">
        <f>SUM(BC88:BC105)</f>
        <v>0</v>
      </c>
      <c r="BD106" s="311">
        <f>SUM(BD88:BD105)</f>
        <v>0</v>
      </c>
      <c r="BE106" s="311">
        <f>SUM(BE88:BE105)</f>
        <v>0</v>
      </c>
    </row>
    <row r="107" spans="1:80" x14ac:dyDescent="0.2">
      <c r="A107" s="282" t="s">
        <v>97</v>
      </c>
      <c r="B107" s="283" t="s">
        <v>288</v>
      </c>
      <c r="C107" s="284" t="s">
        <v>289</v>
      </c>
      <c r="D107" s="285"/>
      <c r="E107" s="286"/>
      <c r="F107" s="286"/>
      <c r="G107" s="287"/>
      <c r="H107" s="288"/>
      <c r="I107" s="289"/>
      <c r="J107" s="290"/>
      <c r="K107" s="291"/>
      <c r="O107" s="292">
        <v>1</v>
      </c>
    </row>
    <row r="108" spans="1:80" x14ac:dyDescent="0.2">
      <c r="A108" s="293">
        <v>83</v>
      </c>
      <c r="B108" s="294" t="s">
        <v>443</v>
      </c>
      <c r="C108" s="295" t="s">
        <v>444</v>
      </c>
      <c r="D108" s="296" t="s">
        <v>223</v>
      </c>
      <c r="E108" s="297">
        <v>4</v>
      </c>
      <c r="F108" s="297">
        <v>0</v>
      </c>
      <c r="G108" s="298">
        <f>E108*F108</f>
        <v>0</v>
      </c>
      <c r="H108" s="299">
        <v>0</v>
      </c>
      <c r="I108" s="300">
        <f>E108*H108</f>
        <v>0</v>
      </c>
      <c r="J108" s="299"/>
      <c r="K108" s="300">
        <f>E108*J108</f>
        <v>0</v>
      </c>
      <c r="O108" s="292">
        <v>2</v>
      </c>
      <c r="AA108" s="261">
        <v>12</v>
      </c>
      <c r="AB108" s="261">
        <v>0</v>
      </c>
      <c r="AC108" s="261">
        <v>122</v>
      </c>
      <c r="AZ108" s="261">
        <v>2</v>
      </c>
      <c r="BA108" s="261">
        <f>IF(AZ108=1,G108,0)</f>
        <v>0</v>
      </c>
      <c r="BB108" s="261">
        <f>IF(AZ108=2,G108,0)</f>
        <v>0</v>
      </c>
      <c r="BC108" s="261">
        <f>IF(AZ108=3,G108,0)</f>
        <v>0</v>
      </c>
      <c r="BD108" s="261">
        <f>IF(AZ108=4,G108,0)</f>
        <v>0</v>
      </c>
      <c r="BE108" s="261">
        <f>IF(AZ108=5,G108,0)</f>
        <v>0</v>
      </c>
      <c r="CA108" s="292">
        <v>12</v>
      </c>
      <c r="CB108" s="292">
        <v>0</v>
      </c>
    </row>
    <row r="109" spans="1:80" ht="22.5" x14ac:dyDescent="0.2">
      <c r="A109" s="293">
        <v>84</v>
      </c>
      <c r="B109" s="294" t="s">
        <v>445</v>
      </c>
      <c r="C109" s="295" t="s">
        <v>446</v>
      </c>
      <c r="D109" s="296" t="s">
        <v>223</v>
      </c>
      <c r="E109" s="297">
        <v>4</v>
      </c>
      <c r="F109" s="297">
        <v>0</v>
      </c>
      <c r="G109" s="298">
        <f>E109*F109</f>
        <v>0</v>
      </c>
      <c r="H109" s="299">
        <v>0</v>
      </c>
      <c r="I109" s="300">
        <f>E109*H109</f>
        <v>0</v>
      </c>
      <c r="J109" s="299"/>
      <c r="K109" s="300">
        <f>E109*J109</f>
        <v>0</v>
      </c>
      <c r="O109" s="292">
        <v>2</v>
      </c>
      <c r="AA109" s="261">
        <v>12</v>
      </c>
      <c r="AB109" s="261">
        <v>0</v>
      </c>
      <c r="AC109" s="261">
        <v>123</v>
      </c>
      <c r="AZ109" s="261">
        <v>2</v>
      </c>
      <c r="BA109" s="261">
        <f>IF(AZ109=1,G109,0)</f>
        <v>0</v>
      </c>
      <c r="BB109" s="261">
        <f>IF(AZ109=2,G109,0)</f>
        <v>0</v>
      </c>
      <c r="BC109" s="261">
        <f>IF(AZ109=3,G109,0)</f>
        <v>0</v>
      </c>
      <c r="BD109" s="261">
        <f>IF(AZ109=4,G109,0)</f>
        <v>0</v>
      </c>
      <c r="BE109" s="261">
        <f>IF(AZ109=5,G109,0)</f>
        <v>0</v>
      </c>
      <c r="CA109" s="292">
        <v>12</v>
      </c>
      <c r="CB109" s="292">
        <v>0</v>
      </c>
    </row>
    <row r="110" spans="1:80" x14ac:dyDescent="0.2">
      <c r="A110" s="293">
        <v>85</v>
      </c>
      <c r="B110" s="294" t="s">
        <v>294</v>
      </c>
      <c r="C110" s="295" t="s">
        <v>295</v>
      </c>
      <c r="D110" s="296" t="s">
        <v>12</v>
      </c>
      <c r="E110" s="297"/>
      <c r="F110" s="297">
        <v>0</v>
      </c>
      <c r="G110" s="298">
        <f>E110*F110</f>
        <v>0</v>
      </c>
      <c r="H110" s="299">
        <v>0</v>
      </c>
      <c r="I110" s="300">
        <f>E110*H110</f>
        <v>0</v>
      </c>
      <c r="J110" s="299"/>
      <c r="K110" s="300">
        <f>E110*J110</f>
        <v>0</v>
      </c>
      <c r="O110" s="292">
        <v>2</v>
      </c>
      <c r="AA110" s="261">
        <v>7</v>
      </c>
      <c r="AB110" s="261">
        <v>1002</v>
      </c>
      <c r="AC110" s="261">
        <v>5</v>
      </c>
      <c r="AZ110" s="261">
        <v>2</v>
      </c>
      <c r="BA110" s="261">
        <f>IF(AZ110=1,G110,0)</f>
        <v>0</v>
      </c>
      <c r="BB110" s="261">
        <f>IF(AZ110=2,G110,0)</f>
        <v>0</v>
      </c>
      <c r="BC110" s="261">
        <f>IF(AZ110=3,G110,0)</f>
        <v>0</v>
      </c>
      <c r="BD110" s="261">
        <f>IF(AZ110=4,G110,0)</f>
        <v>0</v>
      </c>
      <c r="BE110" s="261">
        <f>IF(AZ110=5,G110,0)</f>
        <v>0</v>
      </c>
      <c r="CA110" s="292">
        <v>7</v>
      </c>
      <c r="CB110" s="292">
        <v>1002</v>
      </c>
    </row>
    <row r="111" spans="1:80" x14ac:dyDescent="0.2">
      <c r="A111" s="293">
        <v>86</v>
      </c>
      <c r="B111" s="294" t="s">
        <v>224</v>
      </c>
      <c r="C111" s="295" t="s">
        <v>225</v>
      </c>
      <c r="D111" s="296" t="s">
        <v>226</v>
      </c>
      <c r="E111" s="297">
        <v>2.4E-2</v>
      </c>
      <c r="F111" s="297">
        <v>0</v>
      </c>
      <c r="G111" s="298">
        <f>E111*F111</f>
        <v>0</v>
      </c>
      <c r="H111" s="299">
        <v>0</v>
      </c>
      <c r="I111" s="300">
        <f>E111*H111</f>
        <v>0</v>
      </c>
      <c r="J111" s="299"/>
      <c r="K111" s="300">
        <f>E111*J111</f>
        <v>0</v>
      </c>
      <c r="O111" s="292">
        <v>2</v>
      </c>
      <c r="AA111" s="261">
        <v>8</v>
      </c>
      <c r="AB111" s="261">
        <v>0</v>
      </c>
      <c r="AC111" s="261">
        <v>3</v>
      </c>
      <c r="AZ111" s="261">
        <v>2</v>
      </c>
      <c r="BA111" s="261">
        <f>IF(AZ111=1,G111,0)</f>
        <v>0</v>
      </c>
      <c r="BB111" s="261">
        <f>IF(AZ111=2,G111,0)</f>
        <v>0</v>
      </c>
      <c r="BC111" s="261">
        <f>IF(AZ111=3,G111,0)</f>
        <v>0</v>
      </c>
      <c r="BD111" s="261">
        <f>IF(AZ111=4,G111,0)</f>
        <v>0</v>
      </c>
      <c r="BE111" s="261">
        <f>IF(AZ111=5,G111,0)</f>
        <v>0</v>
      </c>
      <c r="CA111" s="292">
        <v>8</v>
      </c>
      <c r="CB111" s="292">
        <v>0</v>
      </c>
    </row>
    <row r="112" spans="1:80" x14ac:dyDescent="0.2">
      <c r="A112" s="293">
        <v>87</v>
      </c>
      <c r="B112" s="294" t="s">
        <v>227</v>
      </c>
      <c r="C112" s="295" t="s">
        <v>228</v>
      </c>
      <c r="D112" s="296" t="s">
        <v>226</v>
      </c>
      <c r="E112" s="297">
        <v>2.4E-2</v>
      </c>
      <c r="F112" s="297">
        <v>0</v>
      </c>
      <c r="G112" s="298">
        <f>E112*F112</f>
        <v>0</v>
      </c>
      <c r="H112" s="299">
        <v>0</v>
      </c>
      <c r="I112" s="300">
        <f>E112*H112</f>
        <v>0</v>
      </c>
      <c r="J112" s="299"/>
      <c r="K112" s="300">
        <f>E112*J112</f>
        <v>0</v>
      </c>
      <c r="O112" s="292">
        <v>2</v>
      </c>
      <c r="AA112" s="261">
        <v>8</v>
      </c>
      <c r="AB112" s="261">
        <v>1</v>
      </c>
      <c r="AC112" s="261">
        <v>3</v>
      </c>
      <c r="AZ112" s="261">
        <v>2</v>
      </c>
      <c r="BA112" s="261">
        <f>IF(AZ112=1,G112,0)</f>
        <v>0</v>
      </c>
      <c r="BB112" s="261">
        <f>IF(AZ112=2,G112,0)</f>
        <v>0</v>
      </c>
      <c r="BC112" s="261">
        <f>IF(AZ112=3,G112,0)</f>
        <v>0</v>
      </c>
      <c r="BD112" s="261">
        <f>IF(AZ112=4,G112,0)</f>
        <v>0</v>
      </c>
      <c r="BE112" s="261">
        <f>IF(AZ112=5,G112,0)</f>
        <v>0</v>
      </c>
      <c r="CA112" s="292">
        <v>8</v>
      </c>
      <c r="CB112" s="292">
        <v>1</v>
      </c>
    </row>
    <row r="113" spans="1:80" x14ac:dyDescent="0.2">
      <c r="A113" s="293">
        <v>88</v>
      </c>
      <c r="B113" s="294" t="s">
        <v>229</v>
      </c>
      <c r="C113" s="295" t="s">
        <v>230</v>
      </c>
      <c r="D113" s="296" t="s">
        <v>226</v>
      </c>
      <c r="E113" s="297">
        <v>0.24</v>
      </c>
      <c r="F113" s="297">
        <v>0</v>
      </c>
      <c r="G113" s="298">
        <f>E113*F113</f>
        <v>0</v>
      </c>
      <c r="H113" s="299">
        <v>0</v>
      </c>
      <c r="I113" s="300">
        <f>E113*H113</f>
        <v>0</v>
      </c>
      <c r="J113" s="299"/>
      <c r="K113" s="300">
        <f>E113*J113</f>
        <v>0</v>
      </c>
      <c r="O113" s="292">
        <v>2</v>
      </c>
      <c r="AA113" s="261">
        <v>8</v>
      </c>
      <c r="AB113" s="261">
        <v>1</v>
      </c>
      <c r="AC113" s="261">
        <v>3</v>
      </c>
      <c r="AZ113" s="261">
        <v>2</v>
      </c>
      <c r="BA113" s="261">
        <f>IF(AZ113=1,G113,0)</f>
        <v>0</v>
      </c>
      <c r="BB113" s="261">
        <f>IF(AZ113=2,G113,0)</f>
        <v>0</v>
      </c>
      <c r="BC113" s="261">
        <f>IF(AZ113=3,G113,0)</f>
        <v>0</v>
      </c>
      <c r="BD113" s="261">
        <f>IF(AZ113=4,G113,0)</f>
        <v>0</v>
      </c>
      <c r="BE113" s="261">
        <f>IF(AZ113=5,G113,0)</f>
        <v>0</v>
      </c>
      <c r="CA113" s="292">
        <v>8</v>
      </c>
      <c r="CB113" s="292">
        <v>1</v>
      </c>
    </row>
    <row r="114" spans="1:80" x14ac:dyDescent="0.2">
      <c r="A114" s="293">
        <v>89</v>
      </c>
      <c r="B114" s="294" t="s">
        <v>231</v>
      </c>
      <c r="C114" s="295" t="s">
        <v>232</v>
      </c>
      <c r="D114" s="296" t="s">
        <v>226</v>
      </c>
      <c r="E114" s="297">
        <v>2.4E-2</v>
      </c>
      <c r="F114" s="297">
        <v>0</v>
      </c>
      <c r="G114" s="298">
        <f>E114*F114</f>
        <v>0</v>
      </c>
      <c r="H114" s="299">
        <v>0</v>
      </c>
      <c r="I114" s="300">
        <f>E114*H114</f>
        <v>0</v>
      </c>
      <c r="J114" s="299"/>
      <c r="K114" s="300">
        <f>E114*J114</f>
        <v>0</v>
      </c>
      <c r="O114" s="292">
        <v>2</v>
      </c>
      <c r="AA114" s="261">
        <v>8</v>
      </c>
      <c r="AB114" s="261">
        <v>1</v>
      </c>
      <c r="AC114" s="261">
        <v>3</v>
      </c>
      <c r="AZ114" s="261">
        <v>2</v>
      </c>
      <c r="BA114" s="261">
        <f>IF(AZ114=1,G114,0)</f>
        <v>0</v>
      </c>
      <c r="BB114" s="261">
        <f>IF(AZ114=2,G114,0)</f>
        <v>0</v>
      </c>
      <c r="BC114" s="261">
        <f>IF(AZ114=3,G114,0)</f>
        <v>0</v>
      </c>
      <c r="BD114" s="261">
        <f>IF(AZ114=4,G114,0)</f>
        <v>0</v>
      </c>
      <c r="BE114" s="261">
        <f>IF(AZ114=5,G114,0)</f>
        <v>0</v>
      </c>
      <c r="CA114" s="292">
        <v>8</v>
      </c>
      <c r="CB114" s="292">
        <v>1</v>
      </c>
    </row>
    <row r="115" spans="1:80" x14ac:dyDescent="0.2">
      <c r="A115" s="293">
        <v>90</v>
      </c>
      <c r="B115" s="294" t="s">
        <v>233</v>
      </c>
      <c r="C115" s="295" t="s">
        <v>234</v>
      </c>
      <c r="D115" s="296" t="s">
        <v>226</v>
      </c>
      <c r="E115" s="297">
        <v>7.1999999999999995E-2</v>
      </c>
      <c r="F115" s="297">
        <v>0</v>
      </c>
      <c r="G115" s="298">
        <f>E115*F115</f>
        <v>0</v>
      </c>
      <c r="H115" s="299">
        <v>0</v>
      </c>
      <c r="I115" s="300">
        <f>E115*H115</f>
        <v>0</v>
      </c>
      <c r="J115" s="299"/>
      <c r="K115" s="300">
        <f>E115*J115</f>
        <v>0</v>
      </c>
      <c r="O115" s="292">
        <v>2</v>
      </c>
      <c r="AA115" s="261">
        <v>8</v>
      </c>
      <c r="AB115" s="261">
        <v>1</v>
      </c>
      <c r="AC115" s="261">
        <v>3</v>
      </c>
      <c r="AZ115" s="261">
        <v>2</v>
      </c>
      <c r="BA115" s="261">
        <f>IF(AZ115=1,G115,0)</f>
        <v>0</v>
      </c>
      <c r="BB115" s="261">
        <f>IF(AZ115=2,G115,0)</f>
        <v>0</v>
      </c>
      <c r="BC115" s="261">
        <f>IF(AZ115=3,G115,0)</f>
        <v>0</v>
      </c>
      <c r="BD115" s="261">
        <f>IF(AZ115=4,G115,0)</f>
        <v>0</v>
      </c>
      <c r="BE115" s="261">
        <f>IF(AZ115=5,G115,0)</f>
        <v>0</v>
      </c>
      <c r="CA115" s="292">
        <v>8</v>
      </c>
      <c r="CB115" s="292">
        <v>1</v>
      </c>
    </row>
    <row r="116" spans="1:80" x14ac:dyDescent="0.2">
      <c r="A116" s="302"/>
      <c r="B116" s="303" t="s">
        <v>101</v>
      </c>
      <c r="C116" s="304" t="s">
        <v>290</v>
      </c>
      <c r="D116" s="305"/>
      <c r="E116" s="306"/>
      <c r="F116" s="307"/>
      <c r="G116" s="308">
        <f>SUM(G107:G115)</f>
        <v>0</v>
      </c>
      <c r="H116" s="309"/>
      <c r="I116" s="310">
        <f>SUM(I107:I115)</f>
        <v>0</v>
      </c>
      <c r="J116" s="309"/>
      <c r="K116" s="310">
        <f>SUM(K107:K115)</f>
        <v>0</v>
      </c>
      <c r="O116" s="292">
        <v>4</v>
      </c>
      <c r="BA116" s="311">
        <f>SUM(BA107:BA115)</f>
        <v>0</v>
      </c>
      <c r="BB116" s="311">
        <f>SUM(BB107:BB115)</f>
        <v>0</v>
      </c>
      <c r="BC116" s="311">
        <f>SUM(BC107:BC115)</f>
        <v>0</v>
      </c>
      <c r="BD116" s="311">
        <f>SUM(BD107:BD115)</f>
        <v>0</v>
      </c>
      <c r="BE116" s="311">
        <f>SUM(BE107:BE115)</f>
        <v>0</v>
      </c>
    </row>
    <row r="117" spans="1:80" x14ac:dyDescent="0.2">
      <c r="E117" s="261"/>
    </row>
    <row r="118" spans="1:80" x14ac:dyDescent="0.2">
      <c r="E118" s="261"/>
    </row>
    <row r="119" spans="1:80" x14ac:dyDescent="0.2">
      <c r="E119" s="261"/>
    </row>
    <row r="120" spans="1:80" x14ac:dyDescent="0.2">
      <c r="E120" s="261"/>
    </row>
    <row r="121" spans="1:80" x14ac:dyDescent="0.2">
      <c r="E121" s="261"/>
    </row>
    <row r="122" spans="1:80" x14ac:dyDescent="0.2">
      <c r="E122" s="261"/>
    </row>
    <row r="123" spans="1:80" x14ac:dyDescent="0.2">
      <c r="E123" s="261"/>
    </row>
    <row r="124" spans="1:80" x14ac:dyDescent="0.2">
      <c r="E124" s="261"/>
    </row>
    <row r="125" spans="1:80" x14ac:dyDescent="0.2">
      <c r="E125" s="261"/>
    </row>
    <row r="126" spans="1:80" x14ac:dyDescent="0.2">
      <c r="E126" s="261"/>
    </row>
    <row r="127" spans="1:80" x14ac:dyDescent="0.2">
      <c r="E127" s="261"/>
    </row>
    <row r="128" spans="1:80" x14ac:dyDescent="0.2">
      <c r="E128" s="261"/>
    </row>
    <row r="129" spans="1:7" x14ac:dyDescent="0.2">
      <c r="E129" s="261"/>
    </row>
    <row r="130" spans="1:7" x14ac:dyDescent="0.2">
      <c r="E130" s="261"/>
    </row>
    <row r="131" spans="1:7" x14ac:dyDescent="0.2">
      <c r="E131" s="261"/>
    </row>
    <row r="132" spans="1:7" x14ac:dyDescent="0.2">
      <c r="E132" s="261"/>
    </row>
    <row r="133" spans="1:7" x14ac:dyDescent="0.2">
      <c r="E133" s="261"/>
    </row>
    <row r="134" spans="1:7" x14ac:dyDescent="0.2">
      <c r="E134" s="261"/>
    </row>
    <row r="135" spans="1:7" x14ac:dyDescent="0.2">
      <c r="E135" s="261"/>
    </row>
    <row r="136" spans="1:7" x14ac:dyDescent="0.2">
      <c r="E136" s="261"/>
    </row>
    <row r="137" spans="1:7" x14ac:dyDescent="0.2">
      <c r="E137" s="261"/>
    </row>
    <row r="138" spans="1:7" x14ac:dyDescent="0.2">
      <c r="E138" s="261"/>
    </row>
    <row r="139" spans="1:7" x14ac:dyDescent="0.2">
      <c r="E139" s="261"/>
    </row>
    <row r="140" spans="1:7" x14ac:dyDescent="0.2">
      <c r="A140" s="301"/>
      <c r="B140" s="301"/>
      <c r="C140" s="301"/>
      <c r="D140" s="301"/>
      <c r="E140" s="301"/>
      <c r="F140" s="301"/>
      <c r="G140" s="301"/>
    </row>
    <row r="141" spans="1:7" x14ac:dyDescent="0.2">
      <c r="A141" s="301"/>
      <c r="B141" s="301"/>
      <c r="C141" s="301"/>
      <c r="D141" s="301"/>
      <c r="E141" s="301"/>
      <c r="F141" s="301"/>
      <c r="G141" s="301"/>
    </row>
    <row r="142" spans="1:7" x14ac:dyDescent="0.2">
      <c r="A142" s="301"/>
      <c r="B142" s="301"/>
      <c r="C142" s="301"/>
      <c r="D142" s="301"/>
      <c r="E142" s="301"/>
      <c r="F142" s="301"/>
      <c r="G142" s="301"/>
    </row>
    <row r="143" spans="1:7" x14ac:dyDescent="0.2">
      <c r="A143" s="301"/>
      <c r="B143" s="301"/>
      <c r="C143" s="301"/>
      <c r="D143" s="301"/>
      <c r="E143" s="301"/>
      <c r="F143" s="301"/>
      <c r="G143" s="301"/>
    </row>
    <row r="144" spans="1:7" x14ac:dyDescent="0.2">
      <c r="E144" s="261"/>
    </row>
    <row r="145" spans="5:5" x14ac:dyDescent="0.2">
      <c r="E145" s="261"/>
    </row>
    <row r="146" spans="5:5" x14ac:dyDescent="0.2">
      <c r="E146" s="261"/>
    </row>
    <row r="147" spans="5:5" x14ac:dyDescent="0.2">
      <c r="E147" s="261"/>
    </row>
    <row r="148" spans="5:5" x14ac:dyDescent="0.2">
      <c r="E148" s="261"/>
    </row>
    <row r="149" spans="5:5" x14ac:dyDescent="0.2">
      <c r="E149" s="261"/>
    </row>
    <row r="150" spans="5:5" x14ac:dyDescent="0.2">
      <c r="E150" s="261"/>
    </row>
    <row r="151" spans="5:5" x14ac:dyDescent="0.2">
      <c r="E151" s="261"/>
    </row>
    <row r="152" spans="5:5" x14ac:dyDescent="0.2">
      <c r="E152" s="261"/>
    </row>
    <row r="153" spans="5:5" x14ac:dyDescent="0.2">
      <c r="E153" s="261"/>
    </row>
    <row r="154" spans="5:5" x14ac:dyDescent="0.2">
      <c r="E154" s="261"/>
    </row>
    <row r="155" spans="5:5" x14ac:dyDescent="0.2">
      <c r="E155" s="261"/>
    </row>
    <row r="156" spans="5:5" x14ac:dyDescent="0.2">
      <c r="E156" s="261"/>
    </row>
    <row r="157" spans="5:5" x14ac:dyDescent="0.2">
      <c r="E157" s="261"/>
    </row>
    <row r="158" spans="5:5" x14ac:dyDescent="0.2">
      <c r="E158" s="261"/>
    </row>
    <row r="159" spans="5:5" x14ac:dyDescent="0.2">
      <c r="E159" s="261"/>
    </row>
    <row r="160" spans="5:5" x14ac:dyDescent="0.2">
      <c r="E160" s="261"/>
    </row>
    <row r="161" spans="1:7" x14ac:dyDescent="0.2">
      <c r="E161" s="261"/>
    </row>
    <row r="162" spans="1:7" x14ac:dyDescent="0.2">
      <c r="E162" s="261"/>
    </row>
    <row r="163" spans="1:7" x14ac:dyDescent="0.2">
      <c r="E163" s="261"/>
    </row>
    <row r="164" spans="1:7" x14ac:dyDescent="0.2">
      <c r="E164" s="261"/>
    </row>
    <row r="165" spans="1:7" x14ac:dyDescent="0.2">
      <c r="E165" s="261"/>
    </row>
    <row r="166" spans="1:7" x14ac:dyDescent="0.2">
      <c r="E166" s="261"/>
    </row>
    <row r="167" spans="1:7" x14ac:dyDescent="0.2">
      <c r="E167" s="261"/>
    </row>
    <row r="168" spans="1:7" x14ac:dyDescent="0.2">
      <c r="E168" s="261"/>
    </row>
    <row r="169" spans="1:7" x14ac:dyDescent="0.2">
      <c r="E169" s="261"/>
    </row>
    <row r="170" spans="1:7" x14ac:dyDescent="0.2">
      <c r="E170" s="261"/>
    </row>
    <row r="171" spans="1:7" x14ac:dyDescent="0.2">
      <c r="E171" s="261"/>
    </row>
    <row r="172" spans="1:7" x14ac:dyDescent="0.2">
      <c r="E172" s="261"/>
    </row>
    <row r="173" spans="1:7" x14ac:dyDescent="0.2">
      <c r="E173" s="261"/>
    </row>
    <row r="174" spans="1:7" x14ac:dyDescent="0.2">
      <c r="E174" s="261"/>
    </row>
    <row r="175" spans="1:7" x14ac:dyDescent="0.2">
      <c r="A175" s="312"/>
      <c r="B175" s="312"/>
    </row>
    <row r="176" spans="1:7" x14ac:dyDescent="0.2">
      <c r="A176" s="301"/>
      <c r="B176" s="301"/>
      <c r="C176" s="313"/>
      <c r="D176" s="313"/>
      <c r="E176" s="314"/>
      <c r="F176" s="313"/>
      <c r="G176" s="315"/>
    </row>
    <row r="177" spans="1:7" x14ac:dyDescent="0.2">
      <c r="A177" s="316"/>
      <c r="B177" s="316"/>
      <c r="C177" s="301"/>
      <c r="D177" s="301"/>
      <c r="E177" s="317"/>
      <c r="F177" s="301"/>
      <c r="G177" s="301"/>
    </row>
    <row r="178" spans="1:7" x14ac:dyDescent="0.2">
      <c r="A178" s="301"/>
      <c r="B178" s="301"/>
      <c r="C178" s="301"/>
      <c r="D178" s="301"/>
      <c r="E178" s="317"/>
      <c r="F178" s="301"/>
      <c r="G178" s="301"/>
    </row>
    <row r="179" spans="1:7" x14ac:dyDescent="0.2">
      <c r="A179" s="301"/>
      <c r="B179" s="301"/>
      <c r="C179" s="301"/>
      <c r="D179" s="301"/>
      <c r="E179" s="317"/>
      <c r="F179" s="301"/>
      <c r="G179" s="301"/>
    </row>
    <row r="180" spans="1:7" x14ac:dyDescent="0.2">
      <c r="A180" s="301"/>
      <c r="B180" s="301"/>
      <c r="C180" s="301"/>
      <c r="D180" s="301"/>
      <c r="E180" s="317"/>
      <c r="F180" s="301"/>
      <c r="G180" s="301"/>
    </row>
    <row r="181" spans="1:7" x14ac:dyDescent="0.2">
      <c r="A181" s="301"/>
      <c r="B181" s="301"/>
      <c r="C181" s="301"/>
      <c r="D181" s="301"/>
      <c r="E181" s="317"/>
      <c r="F181" s="301"/>
      <c r="G181" s="301"/>
    </row>
    <row r="182" spans="1:7" x14ac:dyDescent="0.2">
      <c r="A182" s="301"/>
      <c r="B182" s="301"/>
      <c r="C182" s="301"/>
      <c r="D182" s="301"/>
      <c r="E182" s="317"/>
      <c r="F182" s="301"/>
      <c r="G182" s="301"/>
    </row>
    <row r="183" spans="1:7" x14ac:dyDescent="0.2">
      <c r="A183" s="301"/>
      <c r="B183" s="301"/>
      <c r="C183" s="301"/>
      <c r="D183" s="301"/>
      <c r="E183" s="317"/>
      <c r="F183" s="301"/>
      <c r="G183" s="301"/>
    </row>
    <row r="184" spans="1:7" x14ac:dyDescent="0.2">
      <c r="A184" s="301"/>
      <c r="B184" s="301"/>
      <c r="C184" s="301"/>
      <c r="D184" s="301"/>
      <c r="E184" s="317"/>
      <c r="F184" s="301"/>
      <c r="G184" s="301"/>
    </row>
    <row r="185" spans="1:7" x14ac:dyDescent="0.2">
      <c r="A185" s="301"/>
      <c r="B185" s="301"/>
      <c r="C185" s="301"/>
      <c r="D185" s="301"/>
      <c r="E185" s="317"/>
      <c r="F185" s="301"/>
      <c r="G185" s="301"/>
    </row>
    <row r="186" spans="1:7" x14ac:dyDescent="0.2">
      <c r="A186" s="301"/>
      <c r="B186" s="301"/>
      <c r="C186" s="301"/>
      <c r="D186" s="301"/>
      <c r="E186" s="317"/>
      <c r="F186" s="301"/>
      <c r="G186" s="301"/>
    </row>
    <row r="187" spans="1:7" x14ac:dyDescent="0.2">
      <c r="A187" s="301"/>
      <c r="B187" s="301"/>
      <c r="C187" s="301"/>
      <c r="D187" s="301"/>
      <c r="E187" s="317"/>
      <c r="F187" s="301"/>
      <c r="G187" s="301"/>
    </row>
    <row r="188" spans="1:7" x14ac:dyDescent="0.2">
      <c r="A188" s="301"/>
      <c r="B188" s="301"/>
      <c r="C188" s="301"/>
      <c r="D188" s="301"/>
      <c r="E188" s="317"/>
      <c r="F188" s="301"/>
      <c r="G188" s="301"/>
    </row>
    <row r="189" spans="1:7" x14ac:dyDescent="0.2">
      <c r="A189" s="301"/>
      <c r="B189" s="301"/>
      <c r="C189" s="301"/>
      <c r="D189" s="301"/>
      <c r="E189" s="317"/>
      <c r="F189" s="301"/>
      <c r="G189" s="30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101" t="s">
        <v>102</v>
      </c>
      <c r="B1" s="102"/>
      <c r="C1" s="102"/>
      <c r="D1" s="102"/>
      <c r="E1" s="102"/>
      <c r="F1" s="102"/>
      <c r="G1" s="102"/>
    </row>
    <row r="2" spans="1:57" ht="12.75" customHeight="1" x14ac:dyDescent="0.2">
      <c r="A2" s="103" t="s">
        <v>32</v>
      </c>
      <c r="B2" s="104"/>
      <c r="C2" s="105" t="s">
        <v>448</v>
      </c>
      <c r="D2" s="105" t="s">
        <v>449</v>
      </c>
      <c r="E2" s="106"/>
      <c r="F2" s="107" t="s">
        <v>33</v>
      </c>
      <c r="G2" s="108"/>
    </row>
    <row r="3" spans="1:57" ht="3" hidden="1" customHeight="1" x14ac:dyDescent="0.2">
      <c r="A3" s="109"/>
      <c r="B3" s="110"/>
      <c r="C3" s="111"/>
      <c r="D3" s="111"/>
      <c r="E3" s="112"/>
      <c r="F3" s="113"/>
      <c r="G3" s="114"/>
    </row>
    <row r="4" spans="1:57" ht="12" customHeight="1" x14ac:dyDescent="0.2">
      <c r="A4" s="115" t="s">
        <v>34</v>
      </c>
      <c r="B4" s="110"/>
      <c r="C4" s="111"/>
      <c r="D4" s="111"/>
      <c r="E4" s="112"/>
      <c r="F4" s="113" t="s">
        <v>35</v>
      </c>
      <c r="G4" s="116"/>
    </row>
    <row r="5" spans="1:57" ht="12.95" customHeight="1" x14ac:dyDescent="0.2">
      <c r="A5" s="117" t="s">
        <v>107</v>
      </c>
      <c r="B5" s="118"/>
      <c r="C5" s="119" t="s">
        <v>108</v>
      </c>
      <c r="D5" s="120"/>
      <c r="E5" s="118"/>
      <c r="F5" s="113" t="s">
        <v>36</v>
      </c>
      <c r="G5" s="114"/>
    </row>
    <row r="6" spans="1:57" ht="12.95" customHeight="1" x14ac:dyDescent="0.2">
      <c r="A6" s="115" t="s">
        <v>37</v>
      </c>
      <c r="B6" s="110"/>
      <c r="C6" s="111"/>
      <c r="D6" s="111"/>
      <c r="E6" s="112"/>
      <c r="F6" s="121" t="s">
        <v>38</v>
      </c>
      <c r="G6" s="122"/>
      <c r="O6" s="123"/>
    </row>
    <row r="7" spans="1:57" ht="12.95" customHeight="1" x14ac:dyDescent="0.2">
      <c r="A7" s="124" t="s">
        <v>104</v>
      </c>
      <c r="B7" s="125"/>
      <c r="C7" s="126" t="s">
        <v>105</v>
      </c>
      <c r="D7" s="127"/>
      <c r="E7" s="127"/>
      <c r="F7" s="128" t="s">
        <v>39</v>
      </c>
      <c r="G7" s="122">
        <f>IF(G6=0,,ROUND((F30+F32)/G6,1))</f>
        <v>0</v>
      </c>
    </row>
    <row r="8" spans="1:57" x14ac:dyDescent="0.2">
      <c r="A8" s="129" t="s">
        <v>40</v>
      </c>
      <c r="B8" s="113"/>
      <c r="C8" s="130"/>
      <c r="D8" s="130"/>
      <c r="E8" s="131"/>
      <c r="F8" s="132" t="s">
        <v>41</v>
      </c>
      <c r="G8" s="133"/>
      <c r="H8" s="134"/>
      <c r="I8" s="135"/>
    </row>
    <row r="9" spans="1:57" x14ac:dyDescent="0.2">
      <c r="A9" s="129" t="s">
        <v>42</v>
      </c>
      <c r="B9" s="113"/>
      <c r="C9" s="130"/>
      <c r="D9" s="130"/>
      <c r="E9" s="131"/>
      <c r="F9" s="113"/>
      <c r="G9" s="136"/>
      <c r="H9" s="137"/>
    </row>
    <row r="10" spans="1:57" x14ac:dyDescent="0.2">
      <c r="A10" s="129" t="s">
        <v>43</v>
      </c>
      <c r="B10" s="113"/>
      <c r="C10" s="130" t="s">
        <v>321</v>
      </c>
      <c r="D10" s="130"/>
      <c r="E10" s="130"/>
      <c r="F10" s="138"/>
      <c r="G10" s="139"/>
      <c r="H10" s="140"/>
    </row>
    <row r="11" spans="1:57" ht="13.5" customHeight="1" x14ac:dyDescent="0.2">
      <c r="A11" s="129" t="s">
        <v>44</v>
      </c>
      <c r="B11" s="113"/>
      <c r="C11" s="130"/>
      <c r="D11" s="130"/>
      <c r="E11" s="130"/>
      <c r="F11" s="141" t="s">
        <v>45</v>
      </c>
      <c r="G11" s="142"/>
      <c r="H11" s="137"/>
      <c r="BA11" s="143"/>
      <c r="BB11" s="143"/>
      <c r="BC11" s="143"/>
      <c r="BD11" s="143"/>
      <c r="BE11" s="143"/>
    </row>
    <row r="12" spans="1:57" ht="12.75" customHeight="1" x14ac:dyDescent="0.2">
      <c r="A12" s="144" t="s">
        <v>46</v>
      </c>
      <c r="B12" s="110"/>
      <c r="C12" s="145"/>
      <c r="D12" s="145"/>
      <c r="E12" s="145"/>
      <c r="F12" s="146" t="s">
        <v>47</v>
      </c>
      <c r="G12" s="147"/>
      <c r="H12" s="137"/>
    </row>
    <row r="13" spans="1:57" ht="28.5" customHeight="1" thickBot="1" x14ac:dyDescent="0.25">
      <c r="A13" s="148" t="s">
        <v>48</v>
      </c>
      <c r="B13" s="149"/>
      <c r="C13" s="149"/>
      <c r="D13" s="149"/>
      <c r="E13" s="150"/>
      <c r="F13" s="150"/>
      <c r="G13" s="151"/>
      <c r="H13" s="137"/>
    </row>
    <row r="14" spans="1:57" ht="17.25" customHeight="1" thickBot="1" x14ac:dyDescent="0.25">
      <c r="A14" s="152" t="s">
        <v>49</v>
      </c>
      <c r="B14" s="153"/>
      <c r="C14" s="154"/>
      <c r="D14" s="155" t="s">
        <v>50</v>
      </c>
      <c r="E14" s="156"/>
      <c r="F14" s="156"/>
      <c r="G14" s="154"/>
    </row>
    <row r="15" spans="1:57" ht="15.95" customHeight="1" x14ac:dyDescent="0.2">
      <c r="A15" s="157"/>
      <c r="B15" s="158" t="s">
        <v>51</v>
      </c>
      <c r="C15" s="159">
        <f>'01 3 Rek'!E16</f>
        <v>0</v>
      </c>
      <c r="D15" s="160" t="str">
        <f>'01 3 Rek'!A21</f>
        <v>Ztížené výrobní podmínky</v>
      </c>
      <c r="E15" s="161"/>
      <c r="F15" s="162"/>
      <c r="G15" s="159">
        <f>'01 3 Rek'!I21</f>
        <v>0</v>
      </c>
    </row>
    <row r="16" spans="1:57" ht="15.95" customHeight="1" x14ac:dyDescent="0.2">
      <c r="A16" s="157" t="s">
        <v>52</v>
      </c>
      <c r="B16" s="158" t="s">
        <v>53</v>
      </c>
      <c r="C16" s="159">
        <f>'01 3 Rek'!F16</f>
        <v>0</v>
      </c>
      <c r="D16" s="109" t="str">
        <f>'01 3 Rek'!A22</f>
        <v>Oborová přirážka</v>
      </c>
      <c r="E16" s="163"/>
      <c r="F16" s="164"/>
      <c r="G16" s="159">
        <f>'01 3 Rek'!I22</f>
        <v>0</v>
      </c>
    </row>
    <row r="17" spans="1:7" ht="15.95" customHeight="1" x14ac:dyDescent="0.2">
      <c r="A17" s="157" t="s">
        <v>54</v>
      </c>
      <c r="B17" s="158" t="s">
        <v>55</v>
      </c>
      <c r="C17" s="159">
        <f>'01 3 Rek'!H16</f>
        <v>0</v>
      </c>
      <c r="D17" s="109" t="str">
        <f>'01 3 Rek'!A23</f>
        <v>Přesun stavebních kapacit</v>
      </c>
      <c r="E17" s="163"/>
      <c r="F17" s="164"/>
      <c r="G17" s="159">
        <f>'01 3 Rek'!I23</f>
        <v>0</v>
      </c>
    </row>
    <row r="18" spans="1:7" ht="15.95" customHeight="1" x14ac:dyDescent="0.2">
      <c r="A18" s="165" t="s">
        <v>56</v>
      </c>
      <c r="B18" s="166" t="s">
        <v>57</v>
      </c>
      <c r="C18" s="159">
        <f>'01 3 Rek'!G16</f>
        <v>0</v>
      </c>
      <c r="D18" s="109" t="str">
        <f>'01 3 Rek'!A24</f>
        <v>Mimostaveništní doprava</v>
      </c>
      <c r="E18" s="163"/>
      <c r="F18" s="164"/>
      <c r="G18" s="159">
        <f>'01 3 Rek'!I24</f>
        <v>0</v>
      </c>
    </row>
    <row r="19" spans="1:7" ht="15.95" customHeight="1" x14ac:dyDescent="0.2">
      <c r="A19" s="167" t="s">
        <v>58</v>
      </c>
      <c r="B19" s="158"/>
      <c r="C19" s="159">
        <f>SUM(C15:C18)</f>
        <v>0</v>
      </c>
      <c r="D19" s="109" t="str">
        <f>'01 3 Rek'!A25</f>
        <v>Zařízení staveniště</v>
      </c>
      <c r="E19" s="163"/>
      <c r="F19" s="164"/>
      <c r="G19" s="159">
        <f>'01 3 Rek'!I25</f>
        <v>0</v>
      </c>
    </row>
    <row r="20" spans="1:7" ht="15.95" customHeight="1" x14ac:dyDescent="0.2">
      <c r="A20" s="167"/>
      <c r="B20" s="158"/>
      <c r="C20" s="159"/>
      <c r="D20" s="109" t="str">
        <f>'01 3 Rek'!A26</f>
        <v>Provoz investora</v>
      </c>
      <c r="E20" s="163"/>
      <c r="F20" s="164"/>
      <c r="G20" s="159">
        <f>'01 3 Rek'!I26</f>
        <v>0</v>
      </c>
    </row>
    <row r="21" spans="1:7" ht="15.95" customHeight="1" x14ac:dyDescent="0.2">
      <c r="A21" s="167" t="s">
        <v>29</v>
      </c>
      <c r="B21" s="158"/>
      <c r="C21" s="159">
        <f>'01 3 Rek'!I16</f>
        <v>0</v>
      </c>
      <c r="D21" s="109" t="str">
        <f>'01 3 Rek'!A27</f>
        <v>Kompletační činnost (IČD)</v>
      </c>
      <c r="E21" s="163"/>
      <c r="F21" s="164"/>
      <c r="G21" s="159">
        <f>'01 3 Rek'!I27</f>
        <v>0</v>
      </c>
    </row>
    <row r="22" spans="1:7" ht="15.95" customHeight="1" x14ac:dyDescent="0.2">
      <c r="A22" s="168" t="s">
        <v>59</v>
      </c>
      <c r="B22" s="137"/>
      <c r="C22" s="159">
        <f>C19+C21</f>
        <v>0</v>
      </c>
      <c r="D22" s="109" t="s">
        <v>60</v>
      </c>
      <c r="E22" s="163"/>
      <c r="F22" s="164"/>
      <c r="G22" s="159">
        <f>G23-SUM(G15:G21)</f>
        <v>0</v>
      </c>
    </row>
    <row r="23" spans="1:7" ht="15.95" customHeight="1" thickBot="1" x14ac:dyDescent="0.25">
      <c r="A23" s="169" t="s">
        <v>61</v>
      </c>
      <c r="B23" s="170"/>
      <c r="C23" s="171">
        <f>C22+G23</f>
        <v>0</v>
      </c>
      <c r="D23" s="172" t="s">
        <v>62</v>
      </c>
      <c r="E23" s="173"/>
      <c r="F23" s="174"/>
      <c r="G23" s="159">
        <f>'01 3 Rek'!H29</f>
        <v>0</v>
      </c>
    </row>
    <row r="24" spans="1:7" x14ac:dyDescent="0.2">
      <c r="A24" s="175" t="s">
        <v>63</v>
      </c>
      <c r="B24" s="176"/>
      <c r="C24" s="177"/>
      <c r="D24" s="176" t="s">
        <v>64</v>
      </c>
      <c r="E24" s="176"/>
      <c r="F24" s="178" t="s">
        <v>65</v>
      </c>
      <c r="G24" s="179"/>
    </row>
    <row r="25" spans="1:7" x14ac:dyDescent="0.2">
      <c r="A25" s="168" t="s">
        <v>66</v>
      </c>
      <c r="B25" s="137"/>
      <c r="C25" s="180"/>
      <c r="D25" s="137" t="s">
        <v>66</v>
      </c>
      <c r="F25" s="181" t="s">
        <v>66</v>
      </c>
      <c r="G25" s="182"/>
    </row>
    <row r="26" spans="1:7" ht="37.5" customHeight="1" x14ac:dyDescent="0.2">
      <c r="A26" s="168" t="s">
        <v>67</v>
      </c>
      <c r="B26" s="183"/>
      <c r="C26" s="180"/>
      <c r="D26" s="137" t="s">
        <v>67</v>
      </c>
      <c r="F26" s="181" t="s">
        <v>67</v>
      </c>
      <c r="G26" s="182"/>
    </row>
    <row r="27" spans="1:7" x14ac:dyDescent="0.2">
      <c r="A27" s="168"/>
      <c r="B27" s="184"/>
      <c r="C27" s="180"/>
      <c r="D27" s="137"/>
      <c r="F27" s="181"/>
      <c r="G27" s="182"/>
    </row>
    <row r="28" spans="1:7" x14ac:dyDescent="0.2">
      <c r="A28" s="168" t="s">
        <v>68</v>
      </c>
      <c r="B28" s="137"/>
      <c r="C28" s="180"/>
      <c r="D28" s="181" t="s">
        <v>69</v>
      </c>
      <c r="E28" s="180"/>
      <c r="F28" s="185" t="s">
        <v>69</v>
      </c>
      <c r="G28" s="182"/>
    </row>
    <row r="29" spans="1:7" ht="69" customHeight="1" x14ac:dyDescent="0.2">
      <c r="A29" s="168"/>
      <c r="B29" s="137"/>
      <c r="C29" s="186"/>
      <c r="D29" s="187"/>
      <c r="E29" s="186"/>
      <c r="F29" s="137"/>
      <c r="G29" s="182"/>
    </row>
    <row r="30" spans="1:7" x14ac:dyDescent="0.2">
      <c r="A30" s="188" t="s">
        <v>11</v>
      </c>
      <c r="B30" s="189"/>
      <c r="C30" s="190">
        <v>21</v>
      </c>
      <c r="D30" s="189" t="s">
        <v>70</v>
      </c>
      <c r="E30" s="191"/>
      <c r="F30" s="192">
        <f>C23-F32</f>
        <v>0</v>
      </c>
      <c r="G30" s="193"/>
    </row>
    <row r="31" spans="1:7" x14ac:dyDescent="0.2">
      <c r="A31" s="188" t="s">
        <v>71</v>
      </c>
      <c r="B31" s="189"/>
      <c r="C31" s="190">
        <f>C30</f>
        <v>21</v>
      </c>
      <c r="D31" s="189" t="s">
        <v>72</v>
      </c>
      <c r="E31" s="191"/>
      <c r="F31" s="192">
        <f>ROUND(PRODUCT(F30,C31/100),0)</f>
        <v>0</v>
      </c>
      <c r="G31" s="193"/>
    </row>
    <row r="32" spans="1:7" x14ac:dyDescent="0.2">
      <c r="A32" s="188" t="s">
        <v>11</v>
      </c>
      <c r="B32" s="189"/>
      <c r="C32" s="190">
        <v>0</v>
      </c>
      <c r="D32" s="189" t="s">
        <v>72</v>
      </c>
      <c r="E32" s="191"/>
      <c r="F32" s="192">
        <v>0</v>
      </c>
      <c r="G32" s="193"/>
    </row>
    <row r="33" spans="1:8" x14ac:dyDescent="0.2">
      <c r="A33" s="188" t="s">
        <v>71</v>
      </c>
      <c r="B33" s="194"/>
      <c r="C33" s="195">
        <f>C32</f>
        <v>0</v>
      </c>
      <c r="D33" s="189" t="s">
        <v>72</v>
      </c>
      <c r="E33" s="164"/>
      <c r="F33" s="192">
        <f>ROUND(PRODUCT(F32,C33/100),0)</f>
        <v>0</v>
      </c>
      <c r="G33" s="193"/>
    </row>
    <row r="34" spans="1:8" s="201" customFormat="1" ht="19.5" customHeight="1" thickBot="1" x14ac:dyDescent="0.3">
      <c r="A34" s="196" t="s">
        <v>73</v>
      </c>
      <c r="B34" s="197"/>
      <c r="C34" s="197"/>
      <c r="D34" s="197"/>
      <c r="E34" s="198"/>
      <c r="F34" s="199">
        <f>ROUND(SUM(F30:F33),0)</f>
        <v>0</v>
      </c>
      <c r="G34" s="200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202"/>
      <c r="C37" s="202"/>
      <c r="D37" s="202"/>
      <c r="E37" s="202"/>
      <c r="F37" s="202"/>
      <c r="G37" s="202"/>
      <c r="H37" s="1" t="s">
        <v>1</v>
      </c>
    </row>
    <row r="38" spans="1:8" ht="12.75" customHeight="1" x14ac:dyDescent="0.2">
      <c r="A38" s="203"/>
      <c r="B38" s="202"/>
      <c r="C38" s="202"/>
      <c r="D38" s="202"/>
      <c r="E38" s="202"/>
      <c r="F38" s="202"/>
      <c r="G38" s="202"/>
      <c r="H38" s="1" t="s">
        <v>1</v>
      </c>
    </row>
    <row r="39" spans="1:8" x14ac:dyDescent="0.2">
      <c r="A39" s="203"/>
      <c r="B39" s="202"/>
      <c r="C39" s="202"/>
      <c r="D39" s="202"/>
      <c r="E39" s="202"/>
      <c r="F39" s="202"/>
      <c r="G39" s="202"/>
      <c r="H39" s="1" t="s">
        <v>1</v>
      </c>
    </row>
    <row r="40" spans="1:8" x14ac:dyDescent="0.2">
      <c r="A40" s="203"/>
      <c r="B40" s="202"/>
      <c r="C40" s="202"/>
      <c r="D40" s="202"/>
      <c r="E40" s="202"/>
      <c r="F40" s="202"/>
      <c r="G40" s="202"/>
      <c r="H40" s="1" t="s">
        <v>1</v>
      </c>
    </row>
    <row r="41" spans="1:8" x14ac:dyDescent="0.2">
      <c r="A41" s="203"/>
      <c r="B41" s="202"/>
      <c r="C41" s="202"/>
      <c r="D41" s="202"/>
      <c r="E41" s="202"/>
      <c r="F41" s="202"/>
      <c r="G41" s="202"/>
      <c r="H41" s="1" t="s">
        <v>1</v>
      </c>
    </row>
    <row r="42" spans="1:8" x14ac:dyDescent="0.2">
      <c r="A42" s="203"/>
      <c r="B42" s="202"/>
      <c r="C42" s="202"/>
      <c r="D42" s="202"/>
      <c r="E42" s="202"/>
      <c r="F42" s="202"/>
      <c r="G42" s="202"/>
      <c r="H42" s="1" t="s">
        <v>1</v>
      </c>
    </row>
    <row r="43" spans="1:8" x14ac:dyDescent="0.2">
      <c r="A43" s="203"/>
      <c r="B43" s="202"/>
      <c r="C43" s="202"/>
      <c r="D43" s="202"/>
      <c r="E43" s="202"/>
      <c r="F43" s="202"/>
      <c r="G43" s="202"/>
      <c r="H43" s="1" t="s">
        <v>1</v>
      </c>
    </row>
    <row r="44" spans="1:8" ht="12.75" customHeight="1" x14ac:dyDescent="0.2">
      <c r="A44" s="203"/>
      <c r="B44" s="202"/>
      <c r="C44" s="202"/>
      <c r="D44" s="202"/>
      <c r="E44" s="202"/>
      <c r="F44" s="202"/>
      <c r="G44" s="202"/>
      <c r="H44" s="1" t="s">
        <v>1</v>
      </c>
    </row>
    <row r="45" spans="1:8" ht="12.75" customHeight="1" x14ac:dyDescent="0.2">
      <c r="A45" s="203"/>
      <c r="B45" s="202"/>
      <c r="C45" s="202"/>
      <c r="D45" s="202"/>
      <c r="E45" s="202"/>
      <c r="F45" s="202"/>
      <c r="G45" s="202"/>
      <c r="H45" s="1" t="s">
        <v>1</v>
      </c>
    </row>
    <row r="46" spans="1:8" x14ac:dyDescent="0.2">
      <c r="B46" s="204"/>
      <c r="C46" s="204"/>
      <c r="D46" s="204"/>
      <c r="E46" s="204"/>
      <c r="F46" s="204"/>
      <c r="G46" s="204"/>
    </row>
    <row r="47" spans="1:8" x14ac:dyDescent="0.2">
      <c r="B47" s="204"/>
      <c r="C47" s="204"/>
      <c r="D47" s="204"/>
      <c r="E47" s="204"/>
      <c r="F47" s="204"/>
      <c r="G47" s="204"/>
    </row>
    <row r="48" spans="1:8" x14ac:dyDescent="0.2">
      <c r="B48" s="204"/>
      <c r="C48" s="204"/>
      <c r="D48" s="204"/>
      <c r="E48" s="204"/>
      <c r="F48" s="204"/>
      <c r="G48" s="204"/>
    </row>
    <row r="49" spans="2:7" x14ac:dyDescent="0.2">
      <c r="B49" s="204"/>
      <c r="C49" s="204"/>
      <c r="D49" s="204"/>
      <c r="E49" s="204"/>
      <c r="F49" s="204"/>
      <c r="G49" s="204"/>
    </row>
    <row r="50" spans="2:7" x14ac:dyDescent="0.2">
      <c r="B50" s="204"/>
      <c r="C50" s="204"/>
      <c r="D50" s="204"/>
      <c r="E50" s="204"/>
      <c r="F50" s="204"/>
      <c r="G50" s="204"/>
    </row>
    <row r="51" spans="2:7" x14ac:dyDescent="0.2">
      <c r="B51" s="204"/>
      <c r="C51" s="204"/>
      <c r="D51" s="204"/>
      <c r="E51" s="204"/>
      <c r="F51" s="204"/>
      <c r="G51" s="204"/>
    </row>
  </sheetData>
  <mergeCells count="18"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80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05" t="s">
        <v>2</v>
      </c>
      <c r="B1" s="206"/>
      <c r="C1" s="207" t="s">
        <v>106</v>
      </c>
      <c r="D1" s="208"/>
      <c r="E1" s="209"/>
      <c r="F1" s="208"/>
      <c r="G1" s="210" t="s">
        <v>75</v>
      </c>
      <c r="H1" s="211" t="s">
        <v>448</v>
      </c>
      <c r="I1" s="212"/>
    </row>
    <row r="2" spans="1:9" ht="13.5" thickBot="1" x14ac:dyDescent="0.25">
      <c r="A2" s="213" t="s">
        <v>76</v>
      </c>
      <c r="B2" s="214"/>
      <c r="C2" s="215" t="s">
        <v>109</v>
      </c>
      <c r="D2" s="216"/>
      <c r="E2" s="217"/>
      <c r="F2" s="216"/>
      <c r="G2" s="218" t="s">
        <v>449</v>
      </c>
      <c r="H2" s="219"/>
      <c r="I2" s="220"/>
    </row>
    <row r="3" spans="1:9" ht="13.5" thickTop="1" x14ac:dyDescent="0.2">
      <c r="F3" s="137"/>
    </row>
    <row r="4" spans="1:9" ht="19.5" customHeight="1" x14ac:dyDescent="0.25">
      <c r="A4" s="221" t="s">
        <v>77</v>
      </c>
      <c r="B4" s="222"/>
      <c r="C4" s="222"/>
      <c r="D4" s="222"/>
      <c r="E4" s="223"/>
      <c r="F4" s="222"/>
      <c r="G4" s="222"/>
      <c r="H4" s="222"/>
      <c r="I4" s="222"/>
    </row>
    <row r="5" spans="1:9" ht="13.5" thickBot="1" x14ac:dyDescent="0.25"/>
    <row r="6" spans="1:9" s="137" customFormat="1" ht="13.5" thickBot="1" x14ac:dyDescent="0.25">
      <c r="A6" s="224"/>
      <c r="B6" s="225" t="s">
        <v>78</v>
      </c>
      <c r="C6" s="225"/>
      <c r="D6" s="226"/>
      <c r="E6" s="227" t="s">
        <v>25</v>
      </c>
      <c r="F6" s="228" t="s">
        <v>26</v>
      </c>
      <c r="G6" s="228" t="s">
        <v>27</v>
      </c>
      <c r="H6" s="228" t="s">
        <v>28</v>
      </c>
      <c r="I6" s="229" t="s">
        <v>29</v>
      </c>
    </row>
    <row r="7" spans="1:9" s="137" customFormat="1" x14ac:dyDescent="0.2">
      <c r="A7" s="318" t="str">
        <f>'01 3 Pol'!B7</f>
        <v>18</v>
      </c>
      <c r="B7" s="70" t="str">
        <f>'01 3 Pol'!C7</f>
        <v>Povrchové úpravy terénu</v>
      </c>
      <c r="D7" s="230"/>
      <c r="E7" s="319">
        <f>'01 3 Pol'!BA9</f>
        <v>0</v>
      </c>
      <c r="F7" s="320">
        <f>'01 3 Pol'!BB9</f>
        <v>0</v>
      </c>
      <c r="G7" s="320">
        <f>'01 3 Pol'!BC9</f>
        <v>0</v>
      </c>
      <c r="H7" s="320">
        <f>'01 3 Pol'!BD9</f>
        <v>0</v>
      </c>
      <c r="I7" s="321">
        <f>'01 3 Pol'!BE9</f>
        <v>0</v>
      </c>
    </row>
    <row r="8" spans="1:9" s="137" customFormat="1" x14ac:dyDescent="0.2">
      <c r="A8" s="318" t="str">
        <f>'01 3 Pol'!B10</f>
        <v>3</v>
      </c>
      <c r="B8" s="70" t="str">
        <f>'01 3 Pol'!C10</f>
        <v>Svislé a kompletní konstrukce</v>
      </c>
      <c r="D8" s="230"/>
      <c r="E8" s="319">
        <f>'01 3 Pol'!BA13</f>
        <v>0</v>
      </c>
      <c r="F8" s="320">
        <f>'01 3 Pol'!BB13</f>
        <v>0</v>
      </c>
      <c r="G8" s="320">
        <f>'01 3 Pol'!BC13</f>
        <v>0</v>
      </c>
      <c r="H8" s="320">
        <f>'01 3 Pol'!BD13</f>
        <v>0</v>
      </c>
      <c r="I8" s="321">
        <f>'01 3 Pol'!BE13</f>
        <v>0</v>
      </c>
    </row>
    <row r="9" spans="1:9" s="137" customFormat="1" x14ac:dyDescent="0.2">
      <c r="A9" s="318" t="str">
        <f>'01 3 Pol'!B14</f>
        <v>5a</v>
      </c>
      <c r="B9" s="70" t="str">
        <f>'01 3 Pol'!C14</f>
        <v>Okapový chodník</v>
      </c>
      <c r="D9" s="230"/>
      <c r="E9" s="319">
        <f>'01 3 Pol'!BA27</f>
        <v>0</v>
      </c>
      <c r="F9" s="320">
        <f>'01 3 Pol'!BB27</f>
        <v>0</v>
      </c>
      <c r="G9" s="320">
        <f>'01 3 Pol'!BC27</f>
        <v>0</v>
      </c>
      <c r="H9" s="320">
        <f>'01 3 Pol'!BD27</f>
        <v>0</v>
      </c>
      <c r="I9" s="321">
        <f>'01 3 Pol'!BE27</f>
        <v>0</v>
      </c>
    </row>
    <row r="10" spans="1:9" s="137" customFormat="1" x14ac:dyDescent="0.2">
      <c r="A10" s="318" t="str">
        <f>'01 3 Pol'!B28</f>
        <v>61</v>
      </c>
      <c r="B10" s="70" t="str">
        <f>'01 3 Pol'!C28</f>
        <v>Upravy povrchů vnitřní</v>
      </c>
      <c r="D10" s="230"/>
      <c r="E10" s="319">
        <f>'01 3 Pol'!BA30</f>
        <v>0</v>
      </c>
      <c r="F10" s="320">
        <f>'01 3 Pol'!BB30</f>
        <v>0</v>
      </c>
      <c r="G10" s="320">
        <f>'01 3 Pol'!BC30</f>
        <v>0</v>
      </c>
      <c r="H10" s="320">
        <f>'01 3 Pol'!BD30</f>
        <v>0</v>
      </c>
      <c r="I10" s="321">
        <f>'01 3 Pol'!BE30</f>
        <v>0</v>
      </c>
    </row>
    <row r="11" spans="1:9" s="137" customFormat="1" x14ac:dyDescent="0.2">
      <c r="A11" s="318" t="str">
        <f>'01 3 Pol'!B31</f>
        <v>96</v>
      </c>
      <c r="B11" s="70" t="str">
        <f>'01 3 Pol'!C31</f>
        <v>Bourání konstrukcí</v>
      </c>
      <c r="D11" s="230"/>
      <c r="E11" s="319">
        <f>'01 3 Pol'!BA35</f>
        <v>0</v>
      </c>
      <c r="F11" s="320">
        <f>'01 3 Pol'!BB35</f>
        <v>0</v>
      </c>
      <c r="G11" s="320">
        <f>'01 3 Pol'!BC35</f>
        <v>0</v>
      </c>
      <c r="H11" s="320">
        <f>'01 3 Pol'!BD35</f>
        <v>0</v>
      </c>
      <c r="I11" s="321">
        <f>'01 3 Pol'!BE35</f>
        <v>0</v>
      </c>
    </row>
    <row r="12" spans="1:9" s="137" customFormat="1" x14ac:dyDescent="0.2">
      <c r="A12" s="318" t="str">
        <f>'01 3 Pol'!B36</f>
        <v>99</v>
      </c>
      <c r="B12" s="70" t="str">
        <f>'01 3 Pol'!C36</f>
        <v>Staveništní přesun hmot</v>
      </c>
      <c r="D12" s="230"/>
      <c r="E12" s="319">
        <f>'01 3 Pol'!BA38</f>
        <v>0</v>
      </c>
      <c r="F12" s="320">
        <f>'01 3 Pol'!BB38</f>
        <v>0</v>
      </c>
      <c r="G12" s="320">
        <f>'01 3 Pol'!BC38</f>
        <v>0</v>
      </c>
      <c r="H12" s="320">
        <f>'01 3 Pol'!BD38</f>
        <v>0</v>
      </c>
      <c r="I12" s="321">
        <f>'01 3 Pol'!BE38</f>
        <v>0</v>
      </c>
    </row>
    <row r="13" spans="1:9" s="137" customFormat="1" x14ac:dyDescent="0.2">
      <c r="A13" s="318" t="str">
        <f>'01 3 Pol'!B39</f>
        <v>771</v>
      </c>
      <c r="B13" s="70" t="str">
        <f>'01 3 Pol'!C39</f>
        <v>Podlahy z dlaždic a obklady</v>
      </c>
      <c r="D13" s="230"/>
      <c r="E13" s="319">
        <f>'01 3 Pol'!BA42</f>
        <v>0</v>
      </c>
      <c r="F13" s="320">
        <f>'01 3 Pol'!BB42</f>
        <v>0</v>
      </c>
      <c r="G13" s="320">
        <f>'01 3 Pol'!BC42</f>
        <v>0</v>
      </c>
      <c r="H13" s="320">
        <f>'01 3 Pol'!BD42</f>
        <v>0</v>
      </c>
      <c r="I13" s="321">
        <f>'01 3 Pol'!BE42</f>
        <v>0</v>
      </c>
    </row>
    <row r="14" spans="1:9" s="137" customFormat="1" x14ac:dyDescent="0.2">
      <c r="A14" s="318" t="str">
        <f>'01 3 Pol'!B43</f>
        <v>773</v>
      </c>
      <c r="B14" s="70" t="str">
        <f>'01 3 Pol'!C43</f>
        <v>Podlahy teracové</v>
      </c>
      <c r="D14" s="230"/>
      <c r="E14" s="319">
        <f>'01 3 Pol'!BA46</f>
        <v>0</v>
      </c>
      <c r="F14" s="320">
        <f>'01 3 Pol'!BB46</f>
        <v>0</v>
      </c>
      <c r="G14" s="320">
        <f>'01 3 Pol'!BC46</f>
        <v>0</v>
      </c>
      <c r="H14" s="320">
        <f>'01 3 Pol'!BD46</f>
        <v>0</v>
      </c>
      <c r="I14" s="321">
        <f>'01 3 Pol'!BE46</f>
        <v>0</v>
      </c>
    </row>
    <row r="15" spans="1:9" s="137" customFormat="1" ht="13.5" thickBot="1" x14ac:dyDescent="0.25">
      <c r="A15" s="318" t="str">
        <f>'01 3 Pol'!B47</f>
        <v>784</v>
      </c>
      <c r="B15" s="70" t="str">
        <f>'01 3 Pol'!C47</f>
        <v>Malby</v>
      </c>
      <c r="D15" s="230"/>
      <c r="E15" s="319">
        <f>'01 3 Pol'!BA49</f>
        <v>0</v>
      </c>
      <c r="F15" s="320">
        <f>'01 3 Pol'!BB49</f>
        <v>0</v>
      </c>
      <c r="G15" s="320">
        <f>'01 3 Pol'!BC49</f>
        <v>0</v>
      </c>
      <c r="H15" s="320">
        <f>'01 3 Pol'!BD49</f>
        <v>0</v>
      </c>
      <c r="I15" s="321">
        <f>'01 3 Pol'!BE49</f>
        <v>0</v>
      </c>
    </row>
    <row r="16" spans="1:9" s="14" customFormat="1" ht="13.5" thickBot="1" x14ac:dyDescent="0.25">
      <c r="A16" s="231"/>
      <c r="B16" s="232" t="s">
        <v>79</v>
      </c>
      <c r="C16" s="232"/>
      <c r="D16" s="233"/>
      <c r="E16" s="234">
        <f>SUM(E7:E15)</f>
        <v>0</v>
      </c>
      <c r="F16" s="235">
        <f>SUM(F7:F15)</f>
        <v>0</v>
      </c>
      <c r="G16" s="235">
        <f>SUM(G7:G15)</f>
        <v>0</v>
      </c>
      <c r="H16" s="235">
        <f>SUM(H7:H15)</f>
        <v>0</v>
      </c>
      <c r="I16" s="236">
        <f>SUM(I7:I15)</f>
        <v>0</v>
      </c>
    </row>
    <row r="17" spans="1:57" x14ac:dyDescent="0.2">
      <c r="A17" s="137"/>
      <c r="B17" s="137"/>
      <c r="C17" s="137"/>
      <c r="D17" s="137"/>
      <c r="E17" s="137"/>
      <c r="F17" s="137"/>
      <c r="G17" s="137"/>
      <c r="H17" s="137"/>
      <c r="I17" s="137"/>
    </row>
    <row r="18" spans="1:57" ht="19.5" customHeight="1" x14ac:dyDescent="0.25">
      <c r="A18" s="222" t="s">
        <v>80</v>
      </c>
      <c r="B18" s="222"/>
      <c r="C18" s="222"/>
      <c r="D18" s="222"/>
      <c r="E18" s="222"/>
      <c r="F18" s="222"/>
      <c r="G18" s="237"/>
      <c r="H18" s="222"/>
      <c r="I18" s="222"/>
      <c r="BA18" s="143"/>
      <c r="BB18" s="143"/>
      <c r="BC18" s="143"/>
      <c r="BD18" s="143"/>
      <c r="BE18" s="143"/>
    </row>
    <row r="19" spans="1:57" ht="13.5" thickBot="1" x14ac:dyDescent="0.25"/>
    <row r="20" spans="1:57" x14ac:dyDescent="0.2">
      <c r="A20" s="175" t="s">
        <v>81</v>
      </c>
      <c r="B20" s="176"/>
      <c r="C20" s="176"/>
      <c r="D20" s="238"/>
      <c r="E20" s="239" t="s">
        <v>82</v>
      </c>
      <c r="F20" s="240" t="s">
        <v>12</v>
      </c>
      <c r="G20" s="241" t="s">
        <v>83</v>
      </c>
      <c r="H20" s="242"/>
      <c r="I20" s="243" t="s">
        <v>82</v>
      </c>
    </row>
    <row r="21" spans="1:57" x14ac:dyDescent="0.2">
      <c r="A21" s="167" t="s">
        <v>312</v>
      </c>
      <c r="B21" s="158"/>
      <c r="C21" s="158"/>
      <c r="D21" s="244"/>
      <c r="E21" s="245"/>
      <c r="F21" s="246"/>
      <c r="G21" s="247">
        <v>0</v>
      </c>
      <c r="H21" s="248"/>
      <c r="I21" s="249">
        <f>E21+F21*G21/100</f>
        <v>0</v>
      </c>
      <c r="BA21" s="1">
        <v>0</v>
      </c>
    </row>
    <row r="22" spans="1:57" x14ac:dyDescent="0.2">
      <c r="A22" s="167" t="s">
        <v>313</v>
      </c>
      <c r="B22" s="158"/>
      <c r="C22" s="158"/>
      <c r="D22" s="244"/>
      <c r="E22" s="245"/>
      <c r="F22" s="246"/>
      <c r="G22" s="247">
        <v>0</v>
      </c>
      <c r="H22" s="248"/>
      <c r="I22" s="249">
        <f>E22+F22*G22/100</f>
        <v>0</v>
      </c>
      <c r="BA22" s="1">
        <v>0</v>
      </c>
    </row>
    <row r="23" spans="1:57" x14ac:dyDescent="0.2">
      <c r="A23" s="167" t="s">
        <v>314</v>
      </c>
      <c r="B23" s="158"/>
      <c r="C23" s="158"/>
      <c r="D23" s="244"/>
      <c r="E23" s="245"/>
      <c r="F23" s="246"/>
      <c r="G23" s="247">
        <v>0</v>
      </c>
      <c r="H23" s="248"/>
      <c r="I23" s="249">
        <f>E23+F23*G23/100</f>
        <v>0</v>
      </c>
      <c r="BA23" s="1">
        <v>0</v>
      </c>
    </row>
    <row r="24" spans="1:57" x14ac:dyDescent="0.2">
      <c r="A24" s="167" t="s">
        <v>315</v>
      </c>
      <c r="B24" s="158"/>
      <c r="C24" s="158"/>
      <c r="D24" s="244"/>
      <c r="E24" s="245"/>
      <c r="F24" s="246"/>
      <c r="G24" s="247">
        <v>0</v>
      </c>
      <c r="H24" s="248"/>
      <c r="I24" s="249">
        <f>E24+F24*G24/100</f>
        <v>0</v>
      </c>
      <c r="BA24" s="1">
        <v>0</v>
      </c>
    </row>
    <row r="25" spans="1:57" x14ac:dyDescent="0.2">
      <c r="A25" s="167" t="s">
        <v>316</v>
      </c>
      <c r="B25" s="158"/>
      <c r="C25" s="158"/>
      <c r="D25" s="244"/>
      <c r="E25" s="245"/>
      <c r="F25" s="246"/>
      <c r="G25" s="247">
        <v>0</v>
      </c>
      <c r="H25" s="248"/>
      <c r="I25" s="249">
        <f>E25+F25*G25/100</f>
        <v>0</v>
      </c>
      <c r="BA25" s="1">
        <v>1</v>
      </c>
    </row>
    <row r="26" spans="1:57" x14ac:dyDescent="0.2">
      <c r="A26" s="167" t="s">
        <v>317</v>
      </c>
      <c r="B26" s="158"/>
      <c r="C26" s="158"/>
      <c r="D26" s="244"/>
      <c r="E26" s="245"/>
      <c r="F26" s="246"/>
      <c r="G26" s="247">
        <v>0</v>
      </c>
      <c r="H26" s="248"/>
      <c r="I26" s="249">
        <f>E26+F26*G26/100</f>
        <v>0</v>
      </c>
      <c r="BA26" s="1">
        <v>1</v>
      </c>
    </row>
    <row r="27" spans="1:57" x14ac:dyDescent="0.2">
      <c r="A27" s="167" t="s">
        <v>318</v>
      </c>
      <c r="B27" s="158"/>
      <c r="C27" s="158"/>
      <c r="D27" s="244"/>
      <c r="E27" s="245"/>
      <c r="F27" s="246"/>
      <c r="G27" s="247">
        <v>0</v>
      </c>
      <c r="H27" s="248"/>
      <c r="I27" s="249">
        <f>E27+F27*G27/100</f>
        <v>0</v>
      </c>
      <c r="BA27" s="1">
        <v>2</v>
      </c>
    </row>
    <row r="28" spans="1:57" x14ac:dyDescent="0.2">
      <c r="A28" s="167" t="s">
        <v>319</v>
      </c>
      <c r="B28" s="158"/>
      <c r="C28" s="158"/>
      <c r="D28" s="244"/>
      <c r="E28" s="245"/>
      <c r="F28" s="246"/>
      <c r="G28" s="247">
        <v>0</v>
      </c>
      <c r="H28" s="248"/>
      <c r="I28" s="249">
        <f>E28+F28*G28/100</f>
        <v>0</v>
      </c>
      <c r="BA28" s="1">
        <v>2</v>
      </c>
    </row>
    <row r="29" spans="1:57" ht="13.5" thickBot="1" x14ac:dyDescent="0.25">
      <c r="A29" s="250"/>
      <c r="B29" s="251" t="s">
        <v>84</v>
      </c>
      <c r="C29" s="252"/>
      <c r="D29" s="253"/>
      <c r="E29" s="254"/>
      <c r="F29" s="255"/>
      <c r="G29" s="255"/>
      <c r="H29" s="256">
        <f>SUM(I21:I28)</f>
        <v>0</v>
      </c>
      <c r="I29" s="257"/>
    </row>
    <row r="31" spans="1:57" x14ac:dyDescent="0.2">
      <c r="B31" s="14"/>
      <c r="F31" s="258"/>
      <c r="G31" s="259"/>
      <c r="H31" s="259"/>
      <c r="I31" s="54"/>
    </row>
    <row r="32" spans="1:57" x14ac:dyDescent="0.2">
      <c r="F32" s="258"/>
      <c r="G32" s="259"/>
      <c r="H32" s="259"/>
      <c r="I32" s="54"/>
    </row>
    <row r="33" spans="6:9" x14ac:dyDescent="0.2">
      <c r="F33" s="258"/>
      <c r="G33" s="259"/>
      <c r="H33" s="259"/>
      <c r="I33" s="54"/>
    </row>
    <row r="34" spans="6:9" x14ac:dyDescent="0.2">
      <c r="F34" s="258"/>
      <c r="G34" s="259"/>
      <c r="H34" s="259"/>
      <c r="I34" s="54"/>
    </row>
    <row r="35" spans="6:9" x14ac:dyDescent="0.2">
      <c r="F35" s="258"/>
      <c r="G35" s="259"/>
      <c r="H35" s="259"/>
      <c r="I35" s="54"/>
    </row>
    <row r="36" spans="6:9" x14ac:dyDescent="0.2">
      <c r="F36" s="258"/>
      <c r="G36" s="259"/>
      <c r="H36" s="259"/>
      <c r="I36" s="54"/>
    </row>
    <row r="37" spans="6:9" x14ac:dyDescent="0.2">
      <c r="F37" s="258"/>
      <c r="G37" s="259"/>
      <c r="H37" s="259"/>
      <c r="I37" s="54"/>
    </row>
    <row r="38" spans="6:9" x14ac:dyDescent="0.2">
      <c r="F38" s="258"/>
      <c r="G38" s="259"/>
      <c r="H38" s="259"/>
      <c r="I38" s="54"/>
    </row>
    <row r="39" spans="6:9" x14ac:dyDescent="0.2">
      <c r="F39" s="258"/>
      <c r="G39" s="259"/>
      <c r="H39" s="259"/>
      <c r="I39" s="54"/>
    </row>
    <row r="40" spans="6:9" x14ac:dyDescent="0.2">
      <c r="F40" s="258"/>
      <c r="G40" s="259"/>
      <c r="H40" s="259"/>
      <c r="I40" s="54"/>
    </row>
    <row r="41" spans="6:9" x14ac:dyDescent="0.2">
      <c r="F41" s="258"/>
      <c r="G41" s="259"/>
      <c r="H41" s="259"/>
      <c r="I41" s="54"/>
    </row>
    <row r="42" spans="6:9" x14ac:dyDescent="0.2">
      <c r="F42" s="258"/>
      <c r="G42" s="259"/>
      <c r="H42" s="259"/>
      <c r="I42" s="54"/>
    </row>
    <row r="43" spans="6:9" x14ac:dyDescent="0.2">
      <c r="F43" s="258"/>
      <c r="G43" s="259"/>
      <c r="H43" s="259"/>
      <c r="I43" s="54"/>
    </row>
    <row r="44" spans="6:9" x14ac:dyDescent="0.2">
      <c r="F44" s="258"/>
      <c r="G44" s="259"/>
      <c r="H44" s="259"/>
      <c r="I44" s="54"/>
    </row>
    <row r="45" spans="6:9" x14ac:dyDescent="0.2">
      <c r="F45" s="258"/>
      <c r="G45" s="259"/>
      <c r="H45" s="259"/>
      <c r="I45" s="54"/>
    </row>
    <row r="46" spans="6:9" x14ac:dyDescent="0.2">
      <c r="F46" s="258"/>
      <c r="G46" s="259"/>
      <c r="H46" s="259"/>
      <c r="I46" s="54"/>
    </row>
    <row r="47" spans="6:9" x14ac:dyDescent="0.2">
      <c r="F47" s="258"/>
      <c r="G47" s="259"/>
      <c r="H47" s="259"/>
      <c r="I47" s="54"/>
    </row>
    <row r="48" spans="6:9" x14ac:dyDescent="0.2">
      <c r="F48" s="258"/>
      <c r="G48" s="259"/>
      <c r="H48" s="259"/>
      <c r="I48" s="54"/>
    </row>
    <row r="49" spans="6:9" x14ac:dyDescent="0.2">
      <c r="F49" s="258"/>
      <c r="G49" s="259"/>
      <c r="H49" s="259"/>
      <c r="I49" s="54"/>
    </row>
    <row r="50" spans="6:9" x14ac:dyDescent="0.2">
      <c r="F50" s="258"/>
      <c r="G50" s="259"/>
      <c r="H50" s="259"/>
      <c r="I50" s="54"/>
    </row>
    <row r="51" spans="6:9" x14ac:dyDescent="0.2">
      <c r="F51" s="258"/>
      <c r="G51" s="259"/>
      <c r="H51" s="259"/>
      <c r="I51" s="54"/>
    </row>
    <row r="52" spans="6:9" x14ac:dyDescent="0.2">
      <c r="F52" s="258"/>
      <c r="G52" s="259"/>
      <c r="H52" s="259"/>
      <c r="I52" s="54"/>
    </row>
    <row r="53" spans="6:9" x14ac:dyDescent="0.2">
      <c r="F53" s="258"/>
      <c r="G53" s="259"/>
      <c r="H53" s="259"/>
      <c r="I53" s="54"/>
    </row>
    <row r="54" spans="6:9" x14ac:dyDescent="0.2">
      <c r="F54" s="258"/>
      <c r="G54" s="259"/>
      <c r="H54" s="259"/>
      <c r="I54" s="54"/>
    </row>
    <row r="55" spans="6:9" x14ac:dyDescent="0.2">
      <c r="F55" s="258"/>
      <c r="G55" s="259"/>
      <c r="H55" s="259"/>
      <c r="I55" s="54"/>
    </row>
    <row r="56" spans="6:9" x14ac:dyDescent="0.2">
      <c r="F56" s="258"/>
      <c r="G56" s="259"/>
      <c r="H56" s="259"/>
      <c r="I56" s="54"/>
    </row>
    <row r="57" spans="6:9" x14ac:dyDescent="0.2">
      <c r="F57" s="258"/>
      <c r="G57" s="259"/>
      <c r="H57" s="259"/>
      <c r="I57" s="54"/>
    </row>
    <row r="58" spans="6:9" x14ac:dyDescent="0.2">
      <c r="F58" s="258"/>
      <c r="G58" s="259"/>
      <c r="H58" s="259"/>
      <c r="I58" s="54"/>
    </row>
    <row r="59" spans="6:9" x14ac:dyDescent="0.2">
      <c r="F59" s="258"/>
      <c r="G59" s="259"/>
      <c r="H59" s="259"/>
      <c r="I59" s="54"/>
    </row>
    <row r="60" spans="6:9" x14ac:dyDescent="0.2">
      <c r="F60" s="258"/>
      <c r="G60" s="259"/>
      <c r="H60" s="259"/>
      <c r="I60" s="54"/>
    </row>
    <row r="61" spans="6:9" x14ac:dyDescent="0.2">
      <c r="F61" s="258"/>
      <c r="G61" s="259"/>
      <c r="H61" s="259"/>
      <c r="I61" s="54"/>
    </row>
    <row r="62" spans="6:9" x14ac:dyDescent="0.2">
      <c r="F62" s="258"/>
      <c r="G62" s="259"/>
      <c r="H62" s="259"/>
      <c r="I62" s="54"/>
    </row>
    <row r="63" spans="6:9" x14ac:dyDescent="0.2">
      <c r="F63" s="258"/>
      <c r="G63" s="259"/>
      <c r="H63" s="259"/>
      <c r="I63" s="54"/>
    </row>
    <row r="64" spans="6:9" x14ac:dyDescent="0.2">
      <c r="F64" s="258"/>
      <c r="G64" s="259"/>
      <c r="H64" s="259"/>
      <c r="I64" s="54"/>
    </row>
    <row r="65" spans="6:9" x14ac:dyDescent="0.2">
      <c r="F65" s="258"/>
      <c r="G65" s="259"/>
      <c r="H65" s="259"/>
      <c r="I65" s="54"/>
    </row>
    <row r="66" spans="6:9" x14ac:dyDescent="0.2">
      <c r="F66" s="258"/>
      <c r="G66" s="259"/>
      <c r="H66" s="259"/>
      <c r="I66" s="54"/>
    </row>
    <row r="67" spans="6:9" x14ac:dyDescent="0.2">
      <c r="F67" s="258"/>
      <c r="G67" s="259"/>
      <c r="H67" s="259"/>
      <c r="I67" s="54"/>
    </row>
    <row r="68" spans="6:9" x14ac:dyDescent="0.2">
      <c r="F68" s="258"/>
      <c r="G68" s="259"/>
      <c r="H68" s="259"/>
      <c r="I68" s="54"/>
    </row>
    <row r="69" spans="6:9" x14ac:dyDescent="0.2">
      <c r="F69" s="258"/>
      <c r="G69" s="259"/>
      <c r="H69" s="259"/>
      <c r="I69" s="54"/>
    </row>
    <row r="70" spans="6:9" x14ac:dyDescent="0.2">
      <c r="F70" s="258"/>
      <c r="G70" s="259"/>
      <c r="H70" s="259"/>
      <c r="I70" s="54"/>
    </row>
    <row r="71" spans="6:9" x14ac:dyDescent="0.2">
      <c r="F71" s="258"/>
      <c r="G71" s="259"/>
      <c r="H71" s="259"/>
      <c r="I71" s="54"/>
    </row>
    <row r="72" spans="6:9" x14ac:dyDescent="0.2">
      <c r="F72" s="258"/>
      <c r="G72" s="259"/>
      <c r="H72" s="259"/>
      <c r="I72" s="54"/>
    </row>
    <row r="73" spans="6:9" x14ac:dyDescent="0.2">
      <c r="F73" s="258"/>
      <c r="G73" s="259"/>
      <c r="H73" s="259"/>
      <c r="I73" s="54"/>
    </row>
    <row r="74" spans="6:9" x14ac:dyDescent="0.2">
      <c r="F74" s="258"/>
      <c r="G74" s="259"/>
      <c r="H74" s="259"/>
      <c r="I74" s="54"/>
    </row>
    <row r="75" spans="6:9" x14ac:dyDescent="0.2">
      <c r="F75" s="258"/>
      <c r="G75" s="259"/>
      <c r="H75" s="259"/>
      <c r="I75" s="54"/>
    </row>
    <row r="76" spans="6:9" x14ac:dyDescent="0.2">
      <c r="F76" s="258"/>
      <c r="G76" s="259"/>
      <c r="H76" s="259"/>
      <c r="I76" s="54"/>
    </row>
    <row r="77" spans="6:9" x14ac:dyDescent="0.2">
      <c r="F77" s="258"/>
      <c r="G77" s="259"/>
      <c r="H77" s="259"/>
      <c r="I77" s="54"/>
    </row>
    <row r="78" spans="6:9" x14ac:dyDescent="0.2">
      <c r="F78" s="258"/>
      <c r="G78" s="259"/>
      <c r="H78" s="259"/>
      <c r="I78" s="54"/>
    </row>
    <row r="79" spans="6:9" x14ac:dyDescent="0.2">
      <c r="F79" s="258"/>
      <c r="G79" s="259"/>
      <c r="H79" s="259"/>
      <c r="I79" s="54"/>
    </row>
    <row r="80" spans="6:9" x14ac:dyDescent="0.2">
      <c r="F80" s="258"/>
      <c r="G80" s="259"/>
      <c r="H80" s="259"/>
      <c r="I80" s="54"/>
    </row>
  </sheetData>
  <mergeCells count="4">
    <mergeCell ref="A1:B1"/>
    <mergeCell ref="A2:B2"/>
    <mergeCell ref="G2:I2"/>
    <mergeCell ref="H29:I2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61</vt:i4>
      </vt:variant>
      <vt:variant>
        <vt:lpstr>Pojmenované oblasti</vt:lpstr>
      </vt:variant>
      <vt:variant>
        <vt:i4>122</vt:i4>
      </vt:variant>
    </vt:vector>
  </HeadingPairs>
  <TitlesOfParts>
    <vt:vector size="183" baseType="lpstr">
      <vt:lpstr>Stavba</vt:lpstr>
      <vt:lpstr>01 1 KL</vt:lpstr>
      <vt:lpstr>01 1 Rek</vt:lpstr>
      <vt:lpstr>01 1 Pol</vt:lpstr>
      <vt:lpstr>01 2 KL</vt:lpstr>
      <vt:lpstr>01 2 Rek</vt:lpstr>
      <vt:lpstr>01 2 Pol</vt:lpstr>
      <vt:lpstr>01 3 KL</vt:lpstr>
      <vt:lpstr>01 3 Rek</vt:lpstr>
      <vt:lpstr>01 3 Pol</vt:lpstr>
      <vt:lpstr>02 1 KL</vt:lpstr>
      <vt:lpstr>02 1 Rek</vt:lpstr>
      <vt:lpstr>02 1 Pol</vt:lpstr>
      <vt:lpstr>02 2 KL</vt:lpstr>
      <vt:lpstr>02 2 Rek</vt:lpstr>
      <vt:lpstr>02 2 Pol</vt:lpstr>
      <vt:lpstr>02 3 KL</vt:lpstr>
      <vt:lpstr>02 3 Rek</vt:lpstr>
      <vt:lpstr>02 3 Pol</vt:lpstr>
      <vt:lpstr>03 1 KL</vt:lpstr>
      <vt:lpstr>03 1 Rek</vt:lpstr>
      <vt:lpstr>03 1 Pol</vt:lpstr>
      <vt:lpstr>03 2 KL</vt:lpstr>
      <vt:lpstr>03 2 Rek</vt:lpstr>
      <vt:lpstr>03 2 Pol</vt:lpstr>
      <vt:lpstr>03 3 KL</vt:lpstr>
      <vt:lpstr>03 3 Rek</vt:lpstr>
      <vt:lpstr>03 3 Pol</vt:lpstr>
      <vt:lpstr>04 1 KL</vt:lpstr>
      <vt:lpstr>04 1 Rek</vt:lpstr>
      <vt:lpstr>04 1 Pol</vt:lpstr>
      <vt:lpstr>04 2 KL</vt:lpstr>
      <vt:lpstr>04 2 Rek</vt:lpstr>
      <vt:lpstr>04 2 Pol</vt:lpstr>
      <vt:lpstr>04 3 KL</vt:lpstr>
      <vt:lpstr>04 3 Rek</vt:lpstr>
      <vt:lpstr>04 3 Pol</vt:lpstr>
      <vt:lpstr>05 1 KL</vt:lpstr>
      <vt:lpstr>05 1 Rek</vt:lpstr>
      <vt:lpstr>05 1 Pol</vt:lpstr>
      <vt:lpstr>05 2 KL</vt:lpstr>
      <vt:lpstr>05 2 Rek</vt:lpstr>
      <vt:lpstr>05 2 Pol</vt:lpstr>
      <vt:lpstr>05 3 KL</vt:lpstr>
      <vt:lpstr>05 3 Rek</vt:lpstr>
      <vt:lpstr>05 3 Pol</vt:lpstr>
      <vt:lpstr>06 1 KL</vt:lpstr>
      <vt:lpstr>06 1 Rek</vt:lpstr>
      <vt:lpstr>06 1 Pol</vt:lpstr>
      <vt:lpstr>06 2 KL</vt:lpstr>
      <vt:lpstr>06 2 Rek</vt:lpstr>
      <vt:lpstr>06 2 Pol</vt:lpstr>
      <vt:lpstr>06 3 KL</vt:lpstr>
      <vt:lpstr>06 3 Rek</vt:lpstr>
      <vt:lpstr>06 3 Pol</vt:lpstr>
      <vt:lpstr>07 1 KL</vt:lpstr>
      <vt:lpstr>07 1 Rek</vt:lpstr>
      <vt:lpstr>07 1 Pol</vt:lpstr>
      <vt:lpstr>08 1 KL</vt:lpstr>
      <vt:lpstr>08 1 Rek</vt:lpstr>
      <vt:lpstr>08 1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'01 1 Pol'!Názvy_tisku</vt:lpstr>
      <vt:lpstr>'01 1 Rek'!Názvy_tisku</vt:lpstr>
      <vt:lpstr>'01 2 Pol'!Názvy_tisku</vt:lpstr>
      <vt:lpstr>'01 2 Rek'!Názvy_tisku</vt:lpstr>
      <vt:lpstr>'01 3 Pol'!Názvy_tisku</vt:lpstr>
      <vt:lpstr>'01 3 Rek'!Názvy_tisku</vt:lpstr>
      <vt:lpstr>'02 1 Pol'!Názvy_tisku</vt:lpstr>
      <vt:lpstr>'02 1 Rek'!Názvy_tisku</vt:lpstr>
      <vt:lpstr>'02 2 Pol'!Názvy_tisku</vt:lpstr>
      <vt:lpstr>'02 2 Rek'!Názvy_tisku</vt:lpstr>
      <vt:lpstr>'02 3 Pol'!Názvy_tisku</vt:lpstr>
      <vt:lpstr>'02 3 Rek'!Názvy_tisku</vt:lpstr>
      <vt:lpstr>'03 1 Pol'!Názvy_tisku</vt:lpstr>
      <vt:lpstr>'03 1 Rek'!Názvy_tisku</vt:lpstr>
      <vt:lpstr>'03 2 Pol'!Názvy_tisku</vt:lpstr>
      <vt:lpstr>'03 2 Rek'!Názvy_tisku</vt:lpstr>
      <vt:lpstr>'03 3 Pol'!Názvy_tisku</vt:lpstr>
      <vt:lpstr>'03 3 Rek'!Názvy_tisku</vt:lpstr>
      <vt:lpstr>'04 1 Pol'!Názvy_tisku</vt:lpstr>
      <vt:lpstr>'04 1 Rek'!Názvy_tisku</vt:lpstr>
      <vt:lpstr>'04 2 Pol'!Názvy_tisku</vt:lpstr>
      <vt:lpstr>'04 2 Rek'!Názvy_tisku</vt:lpstr>
      <vt:lpstr>'04 3 Pol'!Názvy_tisku</vt:lpstr>
      <vt:lpstr>'04 3 Rek'!Názvy_tisku</vt:lpstr>
      <vt:lpstr>'05 1 Pol'!Názvy_tisku</vt:lpstr>
      <vt:lpstr>'05 1 Rek'!Názvy_tisku</vt:lpstr>
      <vt:lpstr>'05 2 Pol'!Názvy_tisku</vt:lpstr>
      <vt:lpstr>'05 2 Rek'!Názvy_tisku</vt:lpstr>
      <vt:lpstr>'05 3 Pol'!Názvy_tisku</vt:lpstr>
      <vt:lpstr>'05 3 Rek'!Názvy_tisku</vt:lpstr>
      <vt:lpstr>'06 1 Pol'!Názvy_tisku</vt:lpstr>
      <vt:lpstr>'06 1 Rek'!Názvy_tisku</vt:lpstr>
      <vt:lpstr>'06 2 Pol'!Názvy_tisku</vt:lpstr>
      <vt:lpstr>'06 2 Rek'!Názvy_tisku</vt:lpstr>
      <vt:lpstr>'06 3 Pol'!Názvy_tisku</vt:lpstr>
      <vt:lpstr>'06 3 Rek'!Názvy_tisku</vt:lpstr>
      <vt:lpstr>'07 1 Pol'!Názvy_tisku</vt:lpstr>
      <vt:lpstr>'07 1 Rek'!Názvy_tisku</vt:lpstr>
      <vt:lpstr>'08 1 Pol'!Názvy_tisku</vt:lpstr>
      <vt:lpstr>'08 1 Rek'!Názvy_tisku</vt:lpstr>
      <vt:lpstr>Stavba!Objednatel</vt:lpstr>
      <vt:lpstr>Stavba!Objekt</vt:lpstr>
      <vt:lpstr>'01 1 KL'!Oblast_tisku</vt:lpstr>
      <vt:lpstr>'01 1 Pol'!Oblast_tisku</vt:lpstr>
      <vt:lpstr>'01 1 Rek'!Oblast_tisku</vt:lpstr>
      <vt:lpstr>'01 2 KL'!Oblast_tisku</vt:lpstr>
      <vt:lpstr>'01 2 Pol'!Oblast_tisku</vt:lpstr>
      <vt:lpstr>'01 2 Rek'!Oblast_tisku</vt:lpstr>
      <vt:lpstr>'01 3 KL'!Oblast_tisku</vt:lpstr>
      <vt:lpstr>'01 3 Pol'!Oblast_tisku</vt:lpstr>
      <vt:lpstr>'01 3 Rek'!Oblast_tisku</vt:lpstr>
      <vt:lpstr>'02 1 KL'!Oblast_tisku</vt:lpstr>
      <vt:lpstr>'02 1 Pol'!Oblast_tisku</vt:lpstr>
      <vt:lpstr>'02 1 Rek'!Oblast_tisku</vt:lpstr>
      <vt:lpstr>'02 2 KL'!Oblast_tisku</vt:lpstr>
      <vt:lpstr>'02 2 Pol'!Oblast_tisku</vt:lpstr>
      <vt:lpstr>'02 2 Rek'!Oblast_tisku</vt:lpstr>
      <vt:lpstr>'02 3 KL'!Oblast_tisku</vt:lpstr>
      <vt:lpstr>'02 3 Pol'!Oblast_tisku</vt:lpstr>
      <vt:lpstr>'02 3 Rek'!Oblast_tisku</vt:lpstr>
      <vt:lpstr>'03 1 KL'!Oblast_tisku</vt:lpstr>
      <vt:lpstr>'03 1 Pol'!Oblast_tisku</vt:lpstr>
      <vt:lpstr>'03 1 Rek'!Oblast_tisku</vt:lpstr>
      <vt:lpstr>'03 2 KL'!Oblast_tisku</vt:lpstr>
      <vt:lpstr>'03 2 Pol'!Oblast_tisku</vt:lpstr>
      <vt:lpstr>'03 2 Rek'!Oblast_tisku</vt:lpstr>
      <vt:lpstr>'03 3 KL'!Oblast_tisku</vt:lpstr>
      <vt:lpstr>'03 3 Pol'!Oblast_tisku</vt:lpstr>
      <vt:lpstr>'03 3 Rek'!Oblast_tisku</vt:lpstr>
      <vt:lpstr>'04 1 KL'!Oblast_tisku</vt:lpstr>
      <vt:lpstr>'04 1 Pol'!Oblast_tisku</vt:lpstr>
      <vt:lpstr>'04 1 Rek'!Oblast_tisku</vt:lpstr>
      <vt:lpstr>'04 2 KL'!Oblast_tisku</vt:lpstr>
      <vt:lpstr>'04 2 Pol'!Oblast_tisku</vt:lpstr>
      <vt:lpstr>'04 2 Rek'!Oblast_tisku</vt:lpstr>
      <vt:lpstr>'04 3 KL'!Oblast_tisku</vt:lpstr>
      <vt:lpstr>'04 3 Pol'!Oblast_tisku</vt:lpstr>
      <vt:lpstr>'04 3 Rek'!Oblast_tisku</vt:lpstr>
      <vt:lpstr>'05 1 KL'!Oblast_tisku</vt:lpstr>
      <vt:lpstr>'05 1 Pol'!Oblast_tisku</vt:lpstr>
      <vt:lpstr>'05 1 Rek'!Oblast_tisku</vt:lpstr>
      <vt:lpstr>'05 2 KL'!Oblast_tisku</vt:lpstr>
      <vt:lpstr>'05 2 Pol'!Oblast_tisku</vt:lpstr>
      <vt:lpstr>'05 2 Rek'!Oblast_tisku</vt:lpstr>
      <vt:lpstr>'05 3 KL'!Oblast_tisku</vt:lpstr>
      <vt:lpstr>'05 3 Pol'!Oblast_tisku</vt:lpstr>
      <vt:lpstr>'05 3 Rek'!Oblast_tisku</vt:lpstr>
      <vt:lpstr>'06 1 KL'!Oblast_tisku</vt:lpstr>
      <vt:lpstr>'06 1 Pol'!Oblast_tisku</vt:lpstr>
      <vt:lpstr>'06 1 Rek'!Oblast_tisku</vt:lpstr>
      <vt:lpstr>'06 2 KL'!Oblast_tisku</vt:lpstr>
      <vt:lpstr>'06 2 Pol'!Oblast_tisku</vt:lpstr>
      <vt:lpstr>'06 2 Rek'!Oblast_tisku</vt:lpstr>
      <vt:lpstr>'06 3 KL'!Oblast_tisku</vt:lpstr>
      <vt:lpstr>'06 3 Pol'!Oblast_tisku</vt:lpstr>
      <vt:lpstr>'06 3 Rek'!Oblast_tisku</vt:lpstr>
      <vt:lpstr>'07 1 KL'!Oblast_tisku</vt:lpstr>
      <vt:lpstr>'07 1 Pol'!Oblast_tisku</vt:lpstr>
      <vt:lpstr>'07 1 Rek'!Oblast_tisku</vt:lpstr>
      <vt:lpstr>'08 1 KL'!Oblast_tisku</vt:lpstr>
      <vt:lpstr>'08 1 Pol'!Oblast_tisku</vt:lpstr>
      <vt:lpstr>'08 1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Stavba!SoucetDilu</vt:lpstr>
      <vt:lpstr>Stavba!StavbaCelkem</vt:lpstr>
      <vt:lpstr>Stavba!Zhotovitel</vt:lpstr>
    </vt:vector>
  </TitlesOfParts>
  <Company>STAVOPROJEKTA stavební firma,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Krejsova Iva</dc:creator>
  <cp:lastModifiedBy>Krejsova Iva</cp:lastModifiedBy>
  <dcterms:created xsi:type="dcterms:W3CDTF">2014-12-04T10:43:11Z</dcterms:created>
  <dcterms:modified xsi:type="dcterms:W3CDTF">2014-12-04T10:43:57Z</dcterms:modified>
</cp:coreProperties>
</file>