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 defaultThemeVersion="166925"/>
  <xr:revisionPtr revIDLastSave="0" documentId="13_ncr:1_{0886D2FF-8489-4619-BD1B-71CE116185C1}" xr6:coauthVersionLast="47" xr6:coauthVersionMax="47" xr10:uidLastSave="{00000000-0000-0000-0000-000000000000}"/>
  <bookViews>
    <workbookView xWindow="-120" yWindow="-16320" windowWidth="29040" windowHeight="16440" xr2:uid="{D3F40925-13A5-4B91-AACA-35F68E2E636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F44" i="1" s="1"/>
  <c r="K30" i="1"/>
  <c r="G29" i="1"/>
  <c r="K29" i="1" s="1"/>
  <c r="G30" i="1"/>
  <c r="G21" i="1"/>
  <c r="K21" i="1" s="1"/>
  <c r="G34" i="1"/>
  <c r="K34" i="1" s="1"/>
  <c r="G20" i="1"/>
  <c r="K20" i="1" s="1"/>
  <c r="G8" i="1"/>
  <c r="K8" i="1" s="1"/>
  <c r="G9" i="1"/>
  <c r="K9" i="1" s="1"/>
  <c r="G10" i="1"/>
  <c r="K10" i="1" s="1"/>
  <c r="G11" i="1"/>
  <c r="K11" i="1" s="1"/>
  <c r="G12" i="1"/>
  <c r="K12" i="1" s="1"/>
  <c r="G13" i="1"/>
  <c r="K13" i="1" s="1"/>
  <c r="G14" i="1"/>
  <c r="K14" i="1" s="1"/>
  <c r="G15" i="1"/>
  <c r="K15" i="1" s="1"/>
  <c r="G16" i="1"/>
  <c r="K16" i="1" s="1"/>
  <c r="G17" i="1"/>
  <c r="K17" i="1" s="1"/>
  <c r="G18" i="1"/>
  <c r="K18" i="1" s="1"/>
  <c r="G38" i="1"/>
  <c r="K38" i="1" s="1"/>
  <c r="G35" i="1"/>
  <c r="K35" i="1" s="1"/>
  <c r="G33" i="1"/>
  <c r="K33" i="1" s="1"/>
  <c r="G32" i="1"/>
  <c r="K32" i="1" s="1"/>
  <c r="G31" i="1"/>
  <c r="K31" i="1" s="1"/>
  <c r="G28" i="1"/>
  <c r="K28" i="1" s="1"/>
  <c r="G27" i="1"/>
  <c r="K27" i="1" s="1"/>
  <c r="G24" i="1"/>
  <c r="K24" i="1" s="1"/>
  <c r="G23" i="1"/>
  <c r="K23" i="1" s="1"/>
  <c r="G22" i="1"/>
  <c r="K22" i="1" s="1"/>
  <c r="G19" i="1"/>
  <c r="K19" i="1" s="1"/>
  <c r="G7" i="1"/>
  <c r="K7" i="1" s="1"/>
  <c r="G6" i="1"/>
  <c r="K6" i="1" s="1"/>
  <c r="G39" i="1" l="1"/>
  <c r="F43" i="1" s="1"/>
  <c r="H44" i="1"/>
  <c r="G44" i="1" s="1"/>
  <c r="C39" i="1" l="1"/>
  <c r="F42" i="1" s="1"/>
  <c r="F47" i="1"/>
  <c r="H43" i="1"/>
  <c r="G43" i="1" s="1"/>
  <c r="D44" i="1" l="1"/>
  <c r="D43" i="1"/>
  <c r="G47" i="1"/>
  <c r="D47" i="1"/>
  <c r="H47" i="1"/>
  <c r="H42" i="1"/>
  <c r="G42" i="1" s="1"/>
  <c r="F46" i="1"/>
  <c r="H46" i="1" l="1"/>
  <c r="G46" i="1"/>
</calcChain>
</file>

<file path=xl/sharedStrings.xml><?xml version="1.0" encoding="utf-8"?>
<sst xmlns="http://schemas.openxmlformats.org/spreadsheetml/2006/main" count="186" uniqueCount="99">
  <si>
    <t>Předběžný souhrnný rozpočet k akci VO Opatovice nad Labem  z dotace NPO</t>
  </si>
  <si>
    <t xml:space="preserve">Číslo </t>
  </si>
  <si>
    <t xml:space="preserve">Položka </t>
  </si>
  <si>
    <t xml:space="preserve">Množství </t>
  </si>
  <si>
    <t>MJ</t>
  </si>
  <si>
    <t>Náklady v Kč bez DPH</t>
  </si>
  <si>
    <t xml:space="preserve">Kč/MJ </t>
  </si>
  <si>
    <t xml:space="preserve">Uznatelné </t>
  </si>
  <si>
    <t>Neuznatelné</t>
  </si>
  <si>
    <t>1.</t>
  </si>
  <si>
    <t>Materiál</t>
  </si>
  <si>
    <t>1.1</t>
  </si>
  <si>
    <t>ks</t>
  </si>
  <si>
    <t>x</t>
  </si>
  <si>
    <t>1.2</t>
  </si>
  <si>
    <t>1.3</t>
  </si>
  <si>
    <t>1.4</t>
  </si>
  <si>
    <t>1.5</t>
  </si>
  <si>
    <t>1.6</t>
  </si>
  <si>
    <t xml:space="preserve">LED svítidlo reflektor 200W 2700K  </t>
  </si>
  <si>
    <t>1.7</t>
  </si>
  <si>
    <t>1.8</t>
  </si>
  <si>
    <t>Kabel CYKY 3Bx1,5mm</t>
  </si>
  <si>
    <t>2.</t>
  </si>
  <si>
    <t>Montážní práce</t>
  </si>
  <si>
    <t>2.1</t>
  </si>
  <si>
    <t>Demontáž svítidel</t>
  </si>
  <si>
    <t>2.2</t>
  </si>
  <si>
    <t>Montáž svítidel</t>
  </si>
  <si>
    <t>2.3</t>
  </si>
  <si>
    <t>Montáž výložníků</t>
  </si>
  <si>
    <t>2.4</t>
  </si>
  <si>
    <t>Montáž svorkovnice</t>
  </si>
  <si>
    <t>2.5</t>
  </si>
  <si>
    <t>Montáž kabel CYKY</t>
  </si>
  <si>
    <t>2.6</t>
  </si>
  <si>
    <t>Pronájem plošiny</t>
  </si>
  <si>
    <t>hod.</t>
  </si>
  <si>
    <t>3.</t>
  </si>
  <si>
    <t>Ostatní</t>
  </si>
  <si>
    <t>3.1</t>
  </si>
  <si>
    <t>Revize el. zařízení</t>
  </si>
  <si>
    <t>kpl.</t>
  </si>
  <si>
    <t>Suma</t>
  </si>
  <si>
    <t xml:space="preserve">Rekapitulace </t>
  </si>
  <si>
    <t xml:space="preserve">podíl </t>
  </si>
  <si>
    <t xml:space="preserve">bez DPH </t>
  </si>
  <si>
    <t xml:space="preserve">DPH (21%) </t>
  </si>
  <si>
    <t>s DPH</t>
  </si>
  <si>
    <t>4.</t>
  </si>
  <si>
    <t>Celkové náklady</t>
  </si>
  <si>
    <t>%</t>
  </si>
  <si>
    <t>5.</t>
  </si>
  <si>
    <t xml:space="preserve">z toho uznatelné náklady </t>
  </si>
  <si>
    <t>6.</t>
  </si>
  <si>
    <t xml:space="preserve">z toho neuznatelné náklady </t>
  </si>
  <si>
    <t>7.</t>
  </si>
  <si>
    <t>Způsobilé výdaje</t>
  </si>
  <si>
    <t>Kč</t>
  </si>
  <si>
    <t>8.</t>
  </si>
  <si>
    <t>z toho výdaje na osvětlovací soustavu</t>
  </si>
  <si>
    <t xml:space="preserve">Dne: </t>
  </si>
  <si>
    <t>Zpracoval:</t>
  </si>
  <si>
    <t>Náklady v Kč s DPH</t>
  </si>
  <si>
    <t>Uznatelné</t>
  </si>
  <si>
    <t>Výložník na betonový sloup</t>
  </si>
  <si>
    <t>Svorkovnice do stožáru</t>
  </si>
  <si>
    <t>m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</si>
  <si>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</si>
  <si>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</si>
  <si>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</si>
  <si>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</si>
  <si>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</si>
  <si>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</si>
  <si>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</si>
  <si>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</si>
  <si>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</si>
  <si>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LED svítidlo silniční 2700K max 55W AstroDim - situace 1</t>
  </si>
  <si>
    <t>LED svítidlo silniční 2700K max 55W AstroDim - situace 2</t>
  </si>
  <si>
    <t>LED svítidlo silniční 2700K max 55W AstroDim - situace 3</t>
  </si>
  <si>
    <t>LED svítidlo silniční 2700K max 55W AstroDim - situace 4</t>
  </si>
  <si>
    <t>LED svítidlo silniční 2700K max 55W AstroDim - situace 5</t>
  </si>
  <si>
    <t>LED svítidlo silniční 2700K max 18W AstroDim - situace 6</t>
  </si>
  <si>
    <t>LED svítidlo silniční 2700K max 18W AstroDim - situace 7</t>
  </si>
  <si>
    <t>LED svítidlo silniční 2700K max 18W AstroDim - situace 8</t>
  </si>
  <si>
    <t>LED svítidlo silniční 2700K max 28W AstroDim - situace 9</t>
  </si>
  <si>
    <t>LED svítidlo silniční 2700K max 28W AstroDim - situace 10</t>
  </si>
  <si>
    <t>LED svítidlo přechodové 4000K max 90W AstroDim - situace 11</t>
  </si>
  <si>
    <t>LED svítidlo přechodové 4000K max 90W AstroDim - situace 12</t>
  </si>
  <si>
    <t>LED svítidlo přechodové 4000K max 90W AstroDim - situace 13</t>
  </si>
  <si>
    <t>Modul dálkového dohledu svítidla - Zhaga konektor</t>
  </si>
  <si>
    <t>1.18</t>
  </si>
  <si>
    <t>1.19</t>
  </si>
  <si>
    <t>Montáž modul dálkového dohledu svítidla - Zhaga konektor</t>
  </si>
  <si>
    <t>2.7</t>
  </si>
  <si>
    <t>2.8</t>
  </si>
  <si>
    <t>Pronájem plošiny - montáž Zhaga</t>
  </si>
  <si>
    <t>Montáž řídící jednotky systému dálkového dohledu do RVO, včetně ošetření a eliminace náběhových proudů</t>
  </si>
  <si>
    <t>Řídící jednotka systému dálkového dohledu do RVO, včetně softwaru a licence min. na 5let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</si>
</sst>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rgb="FF000000"/>
      <name val="Calibri-Bold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-Bold"/>
      <charset val="238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0" fillId="2" borderId="9" xfId="0" applyFill="1" applyBorder="1"/>
    <xf numFmtId="0" fontId="5" fillId="0" borderId="10" xfId="0" applyFont="1" applyBorder="1"/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center"/>
    </xf>
    <xf numFmtId="4" fontId="5" fillId="3" borderId="10" xfId="0" applyNumberFormat="1" applyFont="1" applyFill="1" applyBorder="1"/>
    <xf numFmtId="3" fontId="0" fillId="0" borderId="0" xfId="0" applyNumberFormat="1" applyAlignment="1">
      <alignment horizontal="center"/>
    </xf>
    <xf numFmtId="0" fontId="5" fillId="0" borderId="10" xfId="0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49" fontId="3" fillId="2" borderId="12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/>
    </xf>
    <xf numFmtId="3" fontId="5" fillId="2" borderId="13" xfId="0" applyNumberFormat="1" applyFont="1" applyFill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vertical="center"/>
    </xf>
    <xf numFmtId="4" fontId="0" fillId="0" borderId="18" xfId="0" applyNumberFormat="1" applyBorder="1"/>
    <xf numFmtId="4" fontId="5" fillId="0" borderId="18" xfId="0" applyNumberFormat="1" applyFont="1" applyBorder="1" applyAlignment="1">
      <alignment horizontal="center"/>
    </xf>
    <xf numFmtId="4" fontId="5" fillId="0" borderId="18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4" fontId="5" fillId="0" borderId="10" xfId="0" applyNumberFormat="1" applyFont="1" applyBorder="1"/>
    <xf numFmtId="0" fontId="4" fillId="0" borderId="11" xfId="0" applyFont="1" applyBorder="1" applyAlignment="1">
      <alignment vertical="center" wrapText="1"/>
    </xf>
    <xf numFmtId="2" fontId="5" fillId="0" borderId="11" xfId="0" applyNumberFormat="1" applyFont="1" applyBorder="1"/>
    <xf numFmtId="4" fontId="5" fillId="0" borderId="11" xfId="0" applyNumberFormat="1" applyFont="1" applyBorder="1"/>
    <xf numFmtId="0" fontId="4" fillId="0" borderId="20" xfId="0" applyFont="1" applyBorder="1" applyAlignment="1">
      <alignment vertical="center" wrapText="1"/>
    </xf>
    <xf numFmtId="2" fontId="5" fillId="0" borderId="20" xfId="0" applyNumberFormat="1" applyFont="1" applyBorder="1"/>
    <xf numFmtId="4" fontId="5" fillId="0" borderId="20" xfId="0" applyNumberFormat="1" applyFont="1" applyBorder="1"/>
    <xf numFmtId="4" fontId="5" fillId="0" borderId="0" xfId="0" applyNumberFormat="1" applyFont="1"/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left" vertical="center" wrapText="1"/>
    </xf>
    <xf numFmtId="0" fontId="6" fillId="2" borderId="8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" fontId="5" fillId="0" borderId="14" xfId="0" applyNumberFormat="1" applyFont="1" applyBorder="1"/>
    <xf numFmtId="0" fontId="5" fillId="0" borderId="15" xfId="0" applyFont="1" applyBorder="1" applyAlignment="1">
      <alignment horizontal="center"/>
    </xf>
    <xf numFmtId="4" fontId="5" fillId="0" borderId="21" xfId="0" applyNumberFormat="1" applyFont="1" applyBorder="1"/>
    <xf numFmtId="0" fontId="5" fillId="0" borderId="22" xfId="0" applyFont="1" applyBorder="1" applyAlignment="1">
      <alignment horizontal="center"/>
    </xf>
    <xf numFmtId="4" fontId="5" fillId="2" borderId="12" xfId="0" applyNumberFormat="1" applyFont="1" applyFill="1" applyBorder="1"/>
    <xf numFmtId="0" fontId="5" fillId="2" borderId="13" xfId="0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" fontId="5" fillId="0" borderId="15" xfId="0" applyNumberFormat="1" applyFont="1" applyBorder="1"/>
    <xf numFmtId="0" fontId="4" fillId="0" borderId="16" xfId="0" applyFont="1" applyBorder="1" applyAlignment="1">
      <alignment horizontal="center" vertical="center" wrapText="1"/>
    </xf>
    <xf numFmtId="4" fontId="5" fillId="0" borderId="27" xfId="0" applyNumberFormat="1" applyFont="1" applyBorder="1"/>
    <xf numFmtId="0" fontId="4" fillId="0" borderId="28" xfId="0" applyFont="1" applyBorder="1" applyAlignment="1">
      <alignment horizontal="center" vertical="center" wrapText="1"/>
    </xf>
    <xf numFmtId="4" fontId="5" fillId="0" borderId="29" xfId="0" applyNumberFormat="1" applyFont="1" applyBorder="1"/>
    <xf numFmtId="0" fontId="4" fillId="0" borderId="30" xfId="0" applyFont="1" applyBorder="1" applyAlignment="1">
      <alignment horizontal="center" vertical="center" wrapText="1"/>
    </xf>
    <xf numFmtId="2" fontId="5" fillId="0" borderId="0" xfId="0" applyNumberFormat="1" applyFont="1"/>
    <xf numFmtId="4" fontId="5" fillId="0" borderId="31" xfId="0" applyNumberFormat="1" applyFont="1" applyBorder="1"/>
    <xf numFmtId="49" fontId="5" fillId="0" borderId="21" xfId="0" applyNumberFormat="1" applyFont="1" applyBorder="1" applyAlignment="1">
      <alignment horizontal="center"/>
    </xf>
    <xf numFmtId="0" fontId="5" fillId="0" borderId="7" xfId="0" applyFont="1" applyBorder="1"/>
    <xf numFmtId="10" fontId="5" fillId="0" borderId="7" xfId="1" applyNumberFormat="1" applyFont="1" applyBorder="1"/>
    <xf numFmtId="4" fontId="5" fillId="0" borderId="7" xfId="0" applyNumberFormat="1" applyFont="1" applyBorder="1"/>
    <xf numFmtId="4" fontId="5" fillId="0" borderId="22" xfId="0" applyNumberFormat="1" applyFont="1" applyBorder="1"/>
    <xf numFmtId="0" fontId="3" fillId="2" borderId="12" xfId="0" applyFont="1" applyFill="1" applyBorder="1" applyAlignment="1">
      <alignment horizontal="center" vertical="center" wrapText="1"/>
    </xf>
    <xf numFmtId="0" fontId="0" fillId="2" borderId="13" xfId="0" applyFill="1" applyBorder="1"/>
    <xf numFmtId="49" fontId="4" fillId="0" borderId="14" xfId="0" applyNumberFormat="1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" fontId="5" fillId="3" borderId="7" xfId="0" applyNumberFormat="1" applyFont="1" applyFill="1" applyBorder="1"/>
    <xf numFmtId="4" fontId="5" fillId="0" borderId="22" xfId="0" applyNumberFormat="1" applyFont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3" fontId="0" fillId="2" borderId="13" xfId="0" applyNumberFormat="1" applyFill="1" applyBorder="1" applyAlignment="1">
      <alignment horizontal="center"/>
    </xf>
    <xf numFmtId="3" fontId="5" fillId="0" borderId="27" xfId="0" applyNumberFormat="1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4" fontId="5" fillId="4" borderId="10" xfId="0" applyNumberFormat="1" applyFont="1" applyFill="1" applyBorder="1"/>
    <xf numFmtId="4" fontId="5" fillId="4" borderId="7" xfId="0" applyNumberFormat="1" applyFont="1" applyFill="1" applyBorder="1"/>
    <xf numFmtId="4" fontId="5" fillId="4" borderId="11" xfId="0" applyNumberFormat="1" applyFont="1" applyFill="1" applyBorder="1"/>
    <xf numFmtId="0" fontId="5" fillId="0" borderId="10" xfId="0" applyFont="1" applyBorder="1" applyAlignment="1">
      <alignment wrapText="1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">
    <cellStyle name="Měna 2" xfId="3" xr:uid="{B21F8888-7918-4947-8DE9-8796D24F5184}"/>
    <cellStyle name="Normální" xfId="0" builtinId="0"/>
    <cellStyle name="Normální 2" xfId="2" xr:uid="{0F4D2304-4442-4565-95FE-9517A8C89323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FBF1F-D6D8-41AA-ABE5-C990A5D0A810}">
  <dimension ref="B1:T53"/>
  <sheetViews>
    <sheetView tabSelected="1" zoomScaleNormal="100" workbookViewId="0">
      <selection activeCell="C6" sqref="C6"/>
    </sheetView>
  </sheetViews>
  <sheetFormatPr defaultRowHeight="14.4"/>
  <cols>
    <col min="1" max="1" width="2.5546875" customWidth="1"/>
    <col min="2" max="2" width="6.88671875" style="1" customWidth="1"/>
    <col min="3" max="3" width="55.44140625" customWidth="1"/>
    <col min="4" max="4" width="9.109375" customWidth="1"/>
    <col min="5" max="5" width="5.88671875" customWidth="1"/>
    <col min="6" max="8" width="13.6640625" customWidth="1"/>
    <col min="9" max="9" width="1.44140625" customWidth="1"/>
    <col min="10" max="10" width="0" hidden="1" customWidth="1"/>
    <col min="11" max="12" width="13.6640625" customWidth="1"/>
    <col min="17" max="17" width="9.109375" customWidth="1"/>
  </cols>
  <sheetData>
    <row r="1" spans="2:12" ht="15.6">
      <c r="B1" s="91" t="s">
        <v>0</v>
      </c>
      <c r="C1" s="91"/>
      <c r="D1" s="91"/>
      <c r="E1" s="91"/>
      <c r="F1" s="91"/>
      <c r="G1" s="91"/>
      <c r="H1" s="91"/>
    </row>
    <row r="2" spans="2:12" ht="15" thickBot="1"/>
    <row r="3" spans="2:12" ht="15" customHeight="1">
      <c r="B3" s="92" t="s">
        <v>1</v>
      </c>
      <c r="C3" s="94" t="s">
        <v>2</v>
      </c>
      <c r="D3" s="94" t="s">
        <v>3</v>
      </c>
      <c r="E3" s="94" t="s">
        <v>4</v>
      </c>
      <c r="F3" s="96" t="s">
        <v>5</v>
      </c>
      <c r="G3" s="96"/>
      <c r="H3" s="97"/>
      <c r="K3" s="89" t="s">
        <v>63</v>
      </c>
      <c r="L3" s="90"/>
    </row>
    <row r="4" spans="2:12" ht="15" thickBot="1">
      <c r="B4" s="93"/>
      <c r="C4" s="95"/>
      <c r="D4" s="95"/>
      <c r="E4" s="95"/>
      <c r="F4" s="2" t="s">
        <v>6</v>
      </c>
      <c r="G4" s="43" t="s">
        <v>7</v>
      </c>
      <c r="H4" s="42" t="s">
        <v>8</v>
      </c>
      <c r="K4" s="53" t="s">
        <v>64</v>
      </c>
      <c r="L4" s="54" t="s">
        <v>8</v>
      </c>
    </row>
    <row r="5" spans="2:12" ht="15" customHeight="1">
      <c r="B5" s="72" t="s">
        <v>9</v>
      </c>
      <c r="C5" s="3" t="s">
        <v>10</v>
      </c>
      <c r="D5" s="4"/>
      <c r="E5" s="4"/>
      <c r="F5" s="4"/>
      <c r="G5" s="4"/>
      <c r="H5" s="73"/>
      <c r="K5" s="51"/>
      <c r="L5" s="52"/>
    </row>
    <row r="6" spans="2:12" ht="15" customHeight="1">
      <c r="B6" s="74" t="s">
        <v>11</v>
      </c>
      <c r="C6" s="5" t="s">
        <v>77</v>
      </c>
      <c r="D6" s="6">
        <v>20</v>
      </c>
      <c r="E6" s="7" t="s">
        <v>12</v>
      </c>
      <c r="F6" s="85"/>
      <c r="G6" s="8">
        <f t="shared" ref="G6:G24" si="0">D6*F6</f>
        <v>0</v>
      </c>
      <c r="H6" s="75" t="s">
        <v>13</v>
      </c>
      <c r="I6" s="9"/>
      <c r="K6" s="45">
        <f>G6*1.21</f>
        <v>0</v>
      </c>
      <c r="L6" s="46" t="s">
        <v>13</v>
      </c>
    </row>
    <row r="7" spans="2:12" ht="15" customHeight="1">
      <c r="B7" s="74" t="s">
        <v>14</v>
      </c>
      <c r="C7" s="5" t="s">
        <v>78</v>
      </c>
      <c r="D7" s="6">
        <v>23</v>
      </c>
      <c r="E7" s="7" t="s">
        <v>12</v>
      </c>
      <c r="F7" s="85"/>
      <c r="G7" s="8">
        <f t="shared" si="0"/>
        <v>0</v>
      </c>
      <c r="H7" s="75" t="s">
        <v>13</v>
      </c>
      <c r="I7" s="9"/>
      <c r="K7" s="45">
        <f>G7*1.21</f>
        <v>0</v>
      </c>
      <c r="L7" s="46" t="s">
        <v>13</v>
      </c>
    </row>
    <row r="8" spans="2:12" ht="15" customHeight="1">
      <c r="B8" s="74" t="s">
        <v>15</v>
      </c>
      <c r="C8" s="5" t="s">
        <v>79</v>
      </c>
      <c r="D8" s="6">
        <v>21</v>
      </c>
      <c r="E8" s="7" t="s">
        <v>12</v>
      </c>
      <c r="F8" s="85"/>
      <c r="G8" s="8">
        <f t="shared" ref="G8:G18" si="1">D8*F8</f>
        <v>0</v>
      </c>
      <c r="H8" s="75" t="s">
        <v>13</v>
      </c>
      <c r="I8" s="9"/>
      <c r="K8" s="45">
        <f t="shared" ref="K8:K38" si="2">G8*1.21</f>
        <v>0</v>
      </c>
      <c r="L8" s="46" t="s">
        <v>13</v>
      </c>
    </row>
    <row r="9" spans="2:12" ht="15" customHeight="1">
      <c r="B9" s="74" t="s">
        <v>16</v>
      </c>
      <c r="C9" s="5" t="s">
        <v>80</v>
      </c>
      <c r="D9" s="6">
        <v>17</v>
      </c>
      <c r="E9" s="7" t="s">
        <v>12</v>
      </c>
      <c r="F9" s="85"/>
      <c r="G9" s="8">
        <f t="shared" si="1"/>
        <v>0</v>
      </c>
      <c r="H9" s="75" t="s">
        <v>13</v>
      </c>
      <c r="I9" s="9"/>
      <c r="K9" s="45">
        <f t="shared" si="2"/>
        <v>0</v>
      </c>
      <c r="L9" s="46" t="s">
        <v>13</v>
      </c>
    </row>
    <row r="10" spans="2:12" ht="15" customHeight="1">
      <c r="B10" s="74" t="s">
        <v>17</v>
      </c>
      <c r="C10" s="5" t="s">
        <v>81</v>
      </c>
      <c r="D10" s="6">
        <v>9</v>
      </c>
      <c r="E10" s="7" t="s">
        <v>12</v>
      </c>
      <c r="F10" s="85"/>
      <c r="G10" s="8">
        <f t="shared" si="1"/>
        <v>0</v>
      </c>
      <c r="H10" s="75" t="s">
        <v>13</v>
      </c>
      <c r="I10" s="9"/>
      <c r="K10" s="45">
        <f t="shared" si="2"/>
        <v>0</v>
      </c>
      <c r="L10" s="46" t="s">
        <v>13</v>
      </c>
    </row>
    <row r="11" spans="2:12" ht="15" customHeight="1">
      <c r="B11" s="74" t="s">
        <v>18</v>
      </c>
      <c r="C11" s="5" t="s">
        <v>82</v>
      </c>
      <c r="D11" s="6">
        <v>28</v>
      </c>
      <c r="E11" s="7" t="s">
        <v>12</v>
      </c>
      <c r="F11" s="85"/>
      <c r="G11" s="8">
        <f t="shared" si="1"/>
        <v>0</v>
      </c>
      <c r="H11" s="75" t="s">
        <v>13</v>
      </c>
      <c r="I11" s="9"/>
      <c r="K11" s="45">
        <f t="shared" ref="K11:K18" si="3">G11*1.21</f>
        <v>0</v>
      </c>
      <c r="L11" s="46" t="s">
        <v>13</v>
      </c>
    </row>
    <row r="12" spans="2:12" ht="15" customHeight="1">
      <c r="B12" s="74" t="s">
        <v>20</v>
      </c>
      <c r="C12" s="5" t="s">
        <v>83</v>
      </c>
      <c r="D12" s="6">
        <v>56</v>
      </c>
      <c r="E12" s="7" t="s">
        <v>12</v>
      </c>
      <c r="F12" s="85"/>
      <c r="G12" s="8">
        <f t="shared" si="1"/>
        <v>0</v>
      </c>
      <c r="H12" s="75" t="s">
        <v>13</v>
      </c>
      <c r="I12" s="9"/>
      <c r="K12" s="45">
        <f t="shared" si="3"/>
        <v>0</v>
      </c>
      <c r="L12" s="46" t="s">
        <v>13</v>
      </c>
    </row>
    <row r="13" spans="2:12" ht="15" customHeight="1">
      <c r="B13" s="74" t="s">
        <v>21</v>
      </c>
      <c r="C13" s="5" t="s">
        <v>84</v>
      </c>
      <c r="D13" s="6">
        <v>213</v>
      </c>
      <c r="E13" s="7" t="s">
        <v>12</v>
      </c>
      <c r="F13" s="85"/>
      <c r="G13" s="8">
        <f t="shared" si="1"/>
        <v>0</v>
      </c>
      <c r="H13" s="75" t="s">
        <v>13</v>
      </c>
      <c r="I13" s="9"/>
      <c r="K13" s="45">
        <f t="shared" si="3"/>
        <v>0</v>
      </c>
      <c r="L13" s="46" t="s">
        <v>13</v>
      </c>
    </row>
    <row r="14" spans="2:12" ht="15" customHeight="1">
      <c r="B14" s="74" t="s">
        <v>68</v>
      </c>
      <c r="C14" s="5" t="s">
        <v>85</v>
      </c>
      <c r="D14" s="6">
        <v>36</v>
      </c>
      <c r="E14" s="7" t="s">
        <v>12</v>
      </c>
      <c r="F14" s="85"/>
      <c r="G14" s="8">
        <f t="shared" si="1"/>
        <v>0</v>
      </c>
      <c r="H14" s="75" t="s">
        <v>13</v>
      </c>
      <c r="I14" s="9"/>
      <c r="K14" s="45">
        <f t="shared" si="3"/>
        <v>0</v>
      </c>
      <c r="L14" s="46" t="s">
        <v>13</v>
      </c>
    </row>
    <row r="15" spans="2:12" ht="15" customHeight="1">
      <c r="B15" s="74" t="s">
        <v>69</v>
      </c>
      <c r="C15" s="5" t="s">
        <v>86</v>
      </c>
      <c r="D15" s="6">
        <v>42</v>
      </c>
      <c r="E15" s="7" t="s">
        <v>12</v>
      </c>
      <c r="F15" s="85"/>
      <c r="G15" s="8">
        <f t="shared" si="1"/>
        <v>0</v>
      </c>
      <c r="H15" s="75" t="s">
        <v>13</v>
      </c>
      <c r="I15" s="9"/>
      <c r="K15" s="45">
        <f t="shared" si="3"/>
        <v>0</v>
      </c>
      <c r="L15" s="46" t="s">
        <v>13</v>
      </c>
    </row>
    <row r="16" spans="2:12" ht="15" customHeight="1">
      <c r="B16" s="74" t="s">
        <v>70</v>
      </c>
      <c r="C16" s="5" t="s">
        <v>87</v>
      </c>
      <c r="D16" s="6">
        <v>2</v>
      </c>
      <c r="E16" s="7" t="s">
        <v>12</v>
      </c>
      <c r="F16" s="85"/>
      <c r="G16" s="8">
        <f t="shared" si="1"/>
        <v>0</v>
      </c>
      <c r="H16" s="75" t="s">
        <v>13</v>
      </c>
      <c r="I16" s="9"/>
      <c r="K16" s="45">
        <f t="shared" si="3"/>
        <v>0</v>
      </c>
      <c r="L16" s="46" t="s">
        <v>13</v>
      </c>
    </row>
    <row r="17" spans="2:12" ht="15" customHeight="1">
      <c r="B17" s="74" t="s">
        <v>71</v>
      </c>
      <c r="C17" s="5" t="s">
        <v>88</v>
      </c>
      <c r="D17" s="6">
        <v>2</v>
      </c>
      <c r="E17" s="7" t="s">
        <v>12</v>
      </c>
      <c r="F17" s="85"/>
      <c r="G17" s="8">
        <f t="shared" si="1"/>
        <v>0</v>
      </c>
      <c r="H17" s="75" t="s">
        <v>13</v>
      </c>
      <c r="I17" s="9"/>
      <c r="K17" s="45">
        <f t="shared" si="3"/>
        <v>0</v>
      </c>
      <c r="L17" s="46" t="s">
        <v>13</v>
      </c>
    </row>
    <row r="18" spans="2:12" ht="15" customHeight="1">
      <c r="B18" s="74" t="s">
        <v>72</v>
      </c>
      <c r="C18" s="5" t="s">
        <v>89</v>
      </c>
      <c r="D18" s="6">
        <v>2</v>
      </c>
      <c r="E18" s="7" t="s">
        <v>12</v>
      </c>
      <c r="F18" s="85"/>
      <c r="G18" s="8">
        <f t="shared" si="1"/>
        <v>0</v>
      </c>
      <c r="H18" s="75" t="s">
        <v>13</v>
      </c>
      <c r="I18" s="9"/>
      <c r="K18" s="45">
        <f t="shared" si="3"/>
        <v>0</v>
      </c>
      <c r="L18" s="46" t="s">
        <v>13</v>
      </c>
    </row>
    <row r="19" spans="2:12" ht="15" customHeight="1">
      <c r="B19" s="74" t="s">
        <v>73</v>
      </c>
      <c r="C19" s="5" t="s">
        <v>19</v>
      </c>
      <c r="D19" s="6">
        <v>2</v>
      </c>
      <c r="E19" s="7" t="s">
        <v>12</v>
      </c>
      <c r="F19" s="85"/>
      <c r="G19" s="8">
        <f t="shared" si="0"/>
        <v>0</v>
      </c>
      <c r="H19" s="75" t="s">
        <v>13</v>
      </c>
      <c r="I19" s="9"/>
      <c r="K19" s="45">
        <f t="shared" si="2"/>
        <v>0</v>
      </c>
      <c r="L19" s="46" t="s">
        <v>13</v>
      </c>
    </row>
    <row r="20" spans="2:12" ht="15" customHeight="1">
      <c r="B20" s="74" t="s">
        <v>74</v>
      </c>
      <c r="C20" s="5" t="s">
        <v>90</v>
      </c>
      <c r="D20" s="5">
        <v>471</v>
      </c>
      <c r="E20" s="11" t="s">
        <v>12</v>
      </c>
      <c r="F20" s="85"/>
      <c r="G20" s="8">
        <f t="shared" si="0"/>
        <v>0</v>
      </c>
      <c r="H20" s="75" t="s">
        <v>13</v>
      </c>
      <c r="I20" s="9"/>
      <c r="K20" s="45">
        <f t="shared" si="2"/>
        <v>0</v>
      </c>
      <c r="L20" s="46" t="s">
        <v>13</v>
      </c>
    </row>
    <row r="21" spans="2:12" ht="24.6">
      <c r="B21" s="74" t="s">
        <v>75</v>
      </c>
      <c r="C21" s="88" t="s">
        <v>98</v>
      </c>
      <c r="D21" s="5">
        <v>7</v>
      </c>
      <c r="E21" s="11" t="s">
        <v>12</v>
      </c>
      <c r="F21" s="85"/>
      <c r="G21" s="8">
        <f t="shared" si="0"/>
        <v>0</v>
      </c>
      <c r="H21" s="75" t="s">
        <v>13</v>
      </c>
      <c r="I21" s="9"/>
      <c r="K21" s="45">
        <f t="shared" si="2"/>
        <v>0</v>
      </c>
      <c r="L21" s="46" t="s">
        <v>13</v>
      </c>
    </row>
    <row r="22" spans="2:12" ht="15" customHeight="1">
      <c r="B22" s="74" t="s">
        <v>76</v>
      </c>
      <c r="C22" s="5" t="s">
        <v>65</v>
      </c>
      <c r="D22" s="10">
        <v>320</v>
      </c>
      <c r="E22" s="11" t="s">
        <v>12</v>
      </c>
      <c r="F22" s="85"/>
      <c r="G22" s="8">
        <f t="shared" si="0"/>
        <v>0</v>
      </c>
      <c r="H22" s="75" t="s">
        <v>13</v>
      </c>
      <c r="I22" s="9"/>
      <c r="K22" s="45">
        <f t="shared" si="2"/>
        <v>0</v>
      </c>
      <c r="L22" s="46" t="s">
        <v>13</v>
      </c>
    </row>
    <row r="23" spans="2:12" ht="15" customHeight="1">
      <c r="B23" s="74" t="s">
        <v>91</v>
      </c>
      <c r="C23" s="5" t="s">
        <v>22</v>
      </c>
      <c r="D23" s="5">
        <v>5000</v>
      </c>
      <c r="E23" s="11" t="s">
        <v>67</v>
      </c>
      <c r="F23" s="85"/>
      <c r="G23" s="8">
        <f t="shared" si="0"/>
        <v>0</v>
      </c>
      <c r="H23" s="75" t="s">
        <v>13</v>
      </c>
      <c r="I23" s="9"/>
      <c r="K23" s="45">
        <f t="shared" si="2"/>
        <v>0</v>
      </c>
      <c r="L23" s="46" t="s">
        <v>13</v>
      </c>
    </row>
    <row r="24" spans="2:12" ht="15" thickBot="1">
      <c r="B24" s="74" t="s">
        <v>92</v>
      </c>
      <c r="C24" s="68" t="s">
        <v>66</v>
      </c>
      <c r="D24" s="68">
        <v>400</v>
      </c>
      <c r="E24" s="76" t="s">
        <v>12</v>
      </c>
      <c r="F24" s="86"/>
      <c r="G24" s="77">
        <f t="shared" si="0"/>
        <v>0</v>
      </c>
      <c r="H24" s="78" t="s">
        <v>13</v>
      </c>
      <c r="I24" s="9"/>
      <c r="K24" s="47">
        <f t="shared" si="2"/>
        <v>0</v>
      </c>
      <c r="L24" s="48" t="s">
        <v>13</v>
      </c>
    </row>
    <row r="25" spans="2:12" ht="4.5" customHeight="1" thickBot="1">
      <c r="B25" s="12"/>
      <c r="C25" s="13"/>
      <c r="D25" s="13"/>
      <c r="E25" s="13"/>
      <c r="F25" s="14"/>
      <c r="G25" s="9"/>
      <c r="H25" s="15"/>
      <c r="I25" s="9"/>
      <c r="K25" s="39"/>
      <c r="L25" s="44"/>
    </row>
    <row r="26" spans="2:12">
      <c r="B26" s="18" t="s">
        <v>23</v>
      </c>
      <c r="C26" s="3" t="s">
        <v>24</v>
      </c>
      <c r="D26" s="4"/>
      <c r="E26" s="4"/>
      <c r="F26" s="19"/>
      <c r="G26" s="79"/>
      <c r="H26" s="80"/>
      <c r="I26" s="9"/>
      <c r="K26" s="49"/>
      <c r="L26" s="50"/>
    </row>
    <row r="27" spans="2:12" ht="15" customHeight="1">
      <c r="B27" s="74" t="s">
        <v>25</v>
      </c>
      <c r="C27" s="5" t="s">
        <v>26</v>
      </c>
      <c r="D27" s="5">
        <v>473</v>
      </c>
      <c r="E27" s="11" t="s">
        <v>12</v>
      </c>
      <c r="F27" s="85"/>
      <c r="G27" s="8">
        <f>D27*F27</f>
        <v>0</v>
      </c>
      <c r="H27" s="22" t="s">
        <v>13</v>
      </c>
      <c r="I27" s="14"/>
      <c r="K27" s="45">
        <f t="shared" si="2"/>
        <v>0</v>
      </c>
      <c r="L27" s="46" t="s">
        <v>13</v>
      </c>
    </row>
    <row r="28" spans="2:12" ht="15" customHeight="1">
      <c r="B28" s="74" t="s">
        <v>27</v>
      </c>
      <c r="C28" s="5" t="s">
        <v>28</v>
      </c>
      <c r="D28" s="5">
        <v>473</v>
      </c>
      <c r="E28" s="11" t="s">
        <v>12</v>
      </c>
      <c r="F28" s="85"/>
      <c r="G28" s="8">
        <f t="shared" ref="G28:G35" si="4">D28*F28</f>
        <v>0</v>
      </c>
      <c r="H28" s="22" t="s">
        <v>13</v>
      </c>
      <c r="I28" s="14"/>
      <c r="K28" s="45">
        <f t="shared" si="2"/>
        <v>0</v>
      </c>
      <c r="L28" s="46" t="s">
        <v>13</v>
      </c>
    </row>
    <row r="29" spans="2:12" ht="24" customHeight="1">
      <c r="B29" s="74" t="s">
        <v>29</v>
      </c>
      <c r="C29" s="88" t="s">
        <v>97</v>
      </c>
      <c r="D29" s="5">
        <v>7</v>
      </c>
      <c r="E29" s="11" t="s">
        <v>12</v>
      </c>
      <c r="F29" s="85"/>
      <c r="G29" s="8">
        <f t="shared" si="4"/>
        <v>0</v>
      </c>
      <c r="H29" s="22" t="s">
        <v>13</v>
      </c>
      <c r="I29" s="14"/>
      <c r="K29" s="45">
        <f t="shared" si="2"/>
        <v>0</v>
      </c>
      <c r="L29" s="46" t="s">
        <v>13</v>
      </c>
    </row>
    <row r="30" spans="2:12" ht="15" customHeight="1">
      <c r="B30" s="74" t="s">
        <v>31</v>
      </c>
      <c r="C30" s="5" t="s">
        <v>93</v>
      </c>
      <c r="D30" s="5">
        <v>471</v>
      </c>
      <c r="E30" s="11" t="s">
        <v>12</v>
      </c>
      <c r="F30" s="85"/>
      <c r="G30" s="8">
        <f t="shared" si="4"/>
        <v>0</v>
      </c>
      <c r="H30" s="22" t="s">
        <v>13</v>
      </c>
      <c r="I30" s="14"/>
      <c r="K30" s="45">
        <f t="shared" si="2"/>
        <v>0</v>
      </c>
      <c r="L30" s="46" t="s">
        <v>13</v>
      </c>
    </row>
    <row r="31" spans="2:12" ht="15" customHeight="1">
      <c r="B31" s="74" t="s">
        <v>33</v>
      </c>
      <c r="C31" s="5" t="s">
        <v>30</v>
      </c>
      <c r="D31" s="5">
        <v>320</v>
      </c>
      <c r="E31" s="11" t="s">
        <v>12</v>
      </c>
      <c r="F31" s="85"/>
      <c r="G31" s="8">
        <f t="shared" si="4"/>
        <v>0</v>
      </c>
      <c r="H31" s="22" t="s">
        <v>13</v>
      </c>
      <c r="I31" s="14"/>
      <c r="K31" s="45">
        <f t="shared" si="2"/>
        <v>0</v>
      </c>
      <c r="L31" s="46" t="s">
        <v>13</v>
      </c>
    </row>
    <row r="32" spans="2:12" ht="15" customHeight="1">
      <c r="B32" s="74" t="s">
        <v>35</v>
      </c>
      <c r="C32" s="16" t="s">
        <v>32</v>
      </c>
      <c r="D32" s="16">
        <v>400</v>
      </c>
      <c r="E32" s="17" t="s">
        <v>12</v>
      </c>
      <c r="F32" s="87"/>
      <c r="G32" s="8">
        <f t="shared" si="4"/>
        <v>0</v>
      </c>
      <c r="H32" s="81" t="s">
        <v>13</v>
      </c>
      <c r="I32" s="14"/>
      <c r="K32" s="45">
        <f t="shared" si="2"/>
        <v>0</v>
      </c>
      <c r="L32" s="46" t="s">
        <v>13</v>
      </c>
    </row>
    <row r="33" spans="2:20" ht="15" customHeight="1">
      <c r="B33" s="74" t="s">
        <v>94</v>
      </c>
      <c r="C33" s="16" t="s">
        <v>34</v>
      </c>
      <c r="D33" s="16">
        <v>5000</v>
      </c>
      <c r="E33" s="17" t="s">
        <v>67</v>
      </c>
      <c r="F33" s="87"/>
      <c r="G33" s="8">
        <f t="shared" si="4"/>
        <v>0</v>
      </c>
      <c r="H33" s="81" t="s">
        <v>13</v>
      </c>
      <c r="I33" s="14"/>
      <c r="K33" s="45">
        <f t="shared" si="2"/>
        <v>0</v>
      </c>
      <c r="L33" s="46" t="s">
        <v>13</v>
      </c>
    </row>
    <row r="34" spans="2:20" ht="15" customHeight="1" thickBot="1">
      <c r="B34" s="74" t="s">
        <v>95</v>
      </c>
      <c r="C34" s="68" t="s">
        <v>36</v>
      </c>
      <c r="D34" s="68">
        <v>350</v>
      </c>
      <c r="E34" s="76" t="s">
        <v>37</v>
      </c>
      <c r="F34" s="86"/>
      <c r="G34" s="77">
        <f t="shared" ref="G34" si="5">D34*F34</f>
        <v>0</v>
      </c>
      <c r="H34" s="82" t="s">
        <v>13</v>
      </c>
      <c r="I34" s="14"/>
      <c r="K34" s="47">
        <f t="shared" ref="K34" si="6">G34*1.21</f>
        <v>0</v>
      </c>
      <c r="L34" s="48" t="s">
        <v>13</v>
      </c>
    </row>
    <row r="35" spans="2:20" ht="15" thickBot="1">
      <c r="B35" s="74" t="s">
        <v>95</v>
      </c>
      <c r="C35" s="68" t="s">
        <v>96</v>
      </c>
      <c r="D35" s="68">
        <v>220</v>
      </c>
      <c r="E35" s="76" t="s">
        <v>37</v>
      </c>
      <c r="F35" s="86"/>
      <c r="G35" s="77">
        <f t="shared" si="4"/>
        <v>0</v>
      </c>
      <c r="H35" s="82" t="s">
        <v>13</v>
      </c>
      <c r="I35" s="14"/>
      <c r="K35" s="47">
        <f t="shared" si="2"/>
        <v>0</v>
      </c>
      <c r="L35" s="48" t="s">
        <v>13</v>
      </c>
    </row>
    <row r="36" spans="2:20" ht="7.5" customHeight="1" thickBot="1">
      <c r="B36" s="12"/>
      <c r="C36" s="13"/>
      <c r="D36" s="13"/>
      <c r="E36" s="13"/>
      <c r="F36" s="15"/>
      <c r="G36" s="15"/>
      <c r="H36" s="14"/>
      <c r="I36" s="14"/>
      <c r="K36" s="39"/>
      <c r="L36" s="44"/>
    </row>
    <row r="37" spans="2:20" ht="15" customHeight="1">
      <c r="B37" s="18" t="s">
        <v>38</v>
      </c>
      <c r="C37" s="3" t="s">
        <v>39</v>
      </c>
      <c r="D37" s="4"/>
      <c r="E37" s="4"/>
      <c r="F37" s="19"/>
      <c r="G37" s="19"/>
      <c r="H37" s="20"/>
      <c r="I37" s="14"/>
      <c r="K37" s="49"/>
      <c r="L37" s="50"/>
      <c r="Q37" s="83"/>
      <c r="R37" s="84"/>
      <c r="S37" s="1"/>
      <c r="T37" s="39"/>
    </row>
    <row r="38" spans="2:20" ht="15" customHeight="1" thickBot="1">
      <c r="B38" s="21" t="s">
        <v>40</v>
      </c>
      <c r="C38" s="5" t="s">
        <v>41</v>
      </c>
      <c r="D38" s="5">
        <v>1</v>
      </c>
      <c r="E38" s="11" t="s">
        <v>42</v>
      </c>
      <c r="F38" s="85"/>
      <c r="G38" s="8">
        <f t="shared" ref="G38" si="7">D38*F38</f>
        <v>0</v>
      </c>
      <c r="H38" s="22" t="s">
        <v>13</v>
      </c>
      <c r="I38" s="14"/>
      <c r="K38" s="45">
        <f t="shared" si="2"/>
        <v>0</v>
      </c>
      <c r="L38" s="46" t="s">
        <v>13</v>
      </c>
      <c r="Q38" s="83"/>
      <c r="R38" s="84"/>
      <c r="S38" s="1"/>
      <c r="T38" s="39"/>
    </row>
    <row r="39" spans="2:20" ht="15" thickBot="1">
      <c r="B39" s="23" t="s">
        <v>43</v>
      </c>
      <c r="C39" s="24">
        <f>G39+H39</f>
        <v>0</v>
      </c>
      <c r="D39" s="25"/>
      <c r="E39" s="25"/>
      <c r="F39" s="26"/>
      <c r="G39" s="27">
        <f>SUM(G6:G38)</f>
        <v>0</v>
      </c>
      <c r="H39" s="28">
        <f>SUM(H6:H38)</f>
        <v>0</v>
      </c>
      <c r="I39" s="29"/>
    </row>
    <row r="40" spans="2:20" ht="6" customHeight="1" thickBot="1">
      <c r="B40" s="30"/>
    </row>
    <row r="41" spans="2:20">
      <c r="B41" s="55"/>
      <c r="C41" s="3" t="s">
        <v>44</v>
      </c>
      <c r="D41" s="4"/>
      <c r="E41" s="56" t="s">
        <v>45</v>
      </c>
      <c r="F41" s="56" t="s">
        <v>46</v>
      </c>
      <c r="G41" s="56" t="s">
        <v>47</v>
      </c>
      <c r="H41" s="57" t="s">
        <v>48</v>
      </c>
    </row>
    <row r="42" spans="2:20">
      <c r="B42" s="58" t="s">
        <v>49</v>
      </c>
      <c r="C42" s="31" t="s">
        <v>50</v>
      </c>
      <c r="D42" s="5">
        <v>100</v>
      </c>
      <c r="E42" s="5" t="s">
        <v>51</v>
      </c>
      <c r="F42" s="32">
        <f>C39</f>
        <v>0</v>
      </c>
      <c r="G42" s="32">
        <f>H42-F42</f>
        <v>0</v>
      </c>
      <c r="H42" s="59">
        <f>F42*1.21</f>
        <v>0</v>
      </c>
    </row>
    <row r="43" spans="2:20">
      <c r="B43" s="60" t="s">
        <v>52</v>
      </c>
      <c r="C43" s="33" t="s">
        <v>53</v>
      </c>
      <c r="D43" s="34">
        <f>IF(F42=0,0,(F43/F42)*100)</f>
        <v>0</v>
      </c>
      <c r="E43" s="33" t="s">
        <v>51</v>
      </c>
      <c r="F43" s="35">
        <f>G39</f>
        <v>0</v>
      </c>
      <c r="G43" s="35">
        <f t="shared" ref="G43" si="8">H43-F43</f>
        <v>0</v>
      </c>
      <c r="H43" s="61">
        <f t="shared" ref="H43:H44" si="9">F43*1.21</f>
        <v>0</v>
      </c>
    </row>
    <row r="44" spans="2:20">
      <c r="B44" s="62" t="s">
        <v>54</v>
      </c>
      <c r="C44" s="36" t="s">
        <v>55</v>
      </c>
      <c r="D44" s="37">
        <f>IF(F42=0,0,(F44/F42)*100)</f>
        <v>0</v>
      </c>
      <c r="E44" s="36" t="s">
        <v>51</v>
      </c>
      <c r="F44" s="38">
        <f>H39</f>
        <v>0</v>
      </c>
      <c r="G44" s="38">
        <f>H44-F44</f>
        <v>0</v>
      </c>
      <c r="H44" s="63">
        <f t="shared" si="9"/>
        <v>0</v>
      </c>
    </row>
    <row r="45" spans="2:20" ht="4.5" customHeight="1">
      <c r="B45" s="64"/>
      <c r="C45" s="13"/>
      <c r="D45" s="65"/>
      <c r="E45" s="13"/>
      <c r="F45" s="39"/>
      <c r="G45" s="39"/>
      <c r="H45" s="66"/>
    </row>
    <row r="46" spans="2:20" ht="15" customHeight="1">
      <c r="B46" s="21" t="s">
        <v>56</v>
      </c>
      <c r="C46" s="5" t="s">
        <v>57</v>
      </c>
      <c r="D46" s="5"/>
      <c r="E46" s="5" t="s">
        <v>58</v>
      </c>
      <c r="F46" s="32">
        <f>F43</f>
        <v>0</v>
      </c>
      <c r="G46" s="32">
        <f>F46*0.21</f>
        <v>0</v>
      </c>
      <c r="H46" s="59">
        <f>F46*1.21</f>
        <v>0</v>
      </c>
      <c r="O46" s="1"/>
    </row>
    <row r="47" spans="2:20" ht="15" customHeight="1" thickBot="1">
      <c r="B47" s="67" t="s">
        <v>59</v>
      </c>
      <c r="C47" s="68" t="s">
        <v>60</v>
      </c>
      <c r="D47" s="69">
        <f>IF(F47=0,0,F46/F47)</f>
        <v>0</v>
      </c>
      <c r="E47" s="68" t="s">
        <v>58</v>
      </c>
      <c r="F47" s="70">
        <f>G39</f>
        <v>0</v>
      </c>
      <c r="G47" s="70">
        <f t="shared" ref="G47" si="10">F47*0.21</f>
        <v>0</v>
      </c>
      <c r="H47" s="71">
        <f t="shared" ref="H47" si="11">F47*1.21</f>
        <v>0</v>
      </c>
    </row>
    <row r="48" spans="2:20" ht="15" customHeight="1">
      <c r="B48" s="40"/>
      <c r="C48" s="13"/>
      <c r="E48" s="13"/>
    </row>
    <row r="49" spans="2:4" ht="15" customHeight="1">
      <c r="B49" s="40" t="s">
        <v>61</v>
      </c>
      <c r="C49" s="41">
        <v>44923</v>
      </c>
      <c r="D49" s="13" t="s">
        <v>62</v>
      </c>
    </row>
    <row r="50" spans="2:4" ht="15" customHeight="1"/>
    <row r="51" spans="2:4" ht="15" customHeight="1"/>
    <row r="52" spans="2:4" ht="15" customHeight="1"/>
    <row r="53" spans="2:4" ht="15" customHeight="1"/>
  </sheetData>
  <mergeCells count="7">
    <mergeCell ref="K3:L3"/>
    <mergeCell ref="B1:H1"/>
    <mergeCell ref="B3:B4"/>
    <mergeCell ref="C3:C4"/>
    <mergeCell ref="D3:D4"/>
    <mergeCell ref="E3:E4"/>
    <mergeCell ref="F3:H3"/>
  </mergeCells>
  <phoneticPr fontId="7" type="noConversion"/>
  <pageMargins left="0.7" right="0.7" top="0.78740157499999996" bottom="0.78740157499999996" header="0.3" footer="0.3"/>
  <pageSetup paperSize="9" scale="58" orientation="portrait" r:id="rId1"/>
  <ignoredErrors>
    <ignoredError sqref="B18:B1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2023-09-20T10:06:23Z</dcterms:created>
  <dcterms:modified xsi:type="dcterms:W3CDTF">2024-01-18T16:22:50Z</dcterms:modified>
</cp:coreProperties>
</file>