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01 - Komunikace" sheetId="2" r:id="rId2"/>
    <sheet name="SO02 - Vodovod" sheetId="3" r:id="rId3"/>
    <sheet name="SO03 - Kanalizace splašková" sheetId="4" r:id="rId4"/>
    <sheet name="SO04 - Veřejné osvětlení" sheetId="5" r:id="rId5"/>
    <sheet name="Pokyny pro vyplnění" sheetId="6" r:id="rId6"/>
  </sheets>
  <definedNames>
    <definedName name="_xlnm.Print_Area" localSheetId="0">'Rekapitulace stavby'!$D$4:$AO$33,'Rekapitulace stavby'!$C$39:$AQ$56</definedName>
    <definedName name="_xlnm.Print_Titles" localSheetId="0">'Rekapitulace stavby'!$49:$49</definedName>
    <definedName name="_xlnm._FilterDatabase" localSheetId="1" hidden="1">'SO01 - Komunikace'!$C$85:$K$223</definedName>
    <definedName name="_xlnm.Print_Area" localSheetId="1">'SO01 - Komunikace'!$C$4:$J$36,'SO01 - Komunikace'!$C$42:$J$67,'SO01 - Komunikace'!$C$73:$K$223</definedName>
    <definedName name="_xlnm.Print_Titles" localSheetId="1">'SO01 - Komunikace'!$85:$85</definedName>
    <definedName name="_xlnm._FilterDatabase" localSheetId="2" hidden="1">'SO02 - Vodovod'!$C$85:$K$264</definedName>
    <definedName name="_xlnm.Print_Area" localSheetId="2">'SO02 - Vodovod'!$C$4:$J$36,'SO02 - Vodovod'!$C$42:$J$67,'SO02 - Vodovod'!$C$73:$K$264</definedName>
    <definedName name="_xlnm.Print_Titles" localSheetId="2">'SO02 - Vodovod'!$85:$85</definedName>
    <definedName name="_xlnm._FilterDatabase" localSheetId="3" hidden="1">'SO03 - Kanalizace splašková'!$C$84:$K$224</definedName>
    <definedName name="_xlnm.Print_Area" localSheetId="3">'SO03 - Kanalizace splašková'!$C$4:$J$36,'SO03 - Kanalizace splašková'!$C$42:$J$66,'SO03 - Kanalizace splašková'!$C$72:$K$224</definedName>
    <definedName name="_xlnm.Print_Titles" localSheetId="3">'SO03 - Kanalizace splašková'!$84:$84</definedName>
    <definedName name="_xlnm._FilterDatabase" localSheetId="4" hidden="1">'SO04 - Veřejné osvětlení'!$C$83:$K$145</definedName>
    <definedName name="_xlnm.Print_Area" localSheetId="4">'SO04 - Veřejné osvětlení'!$C$4:$J$36,'SO04 - Veřejné osvětlení'!$C$42:$J$65,'SO04 - Veřejné osvětlení'!$C$71:$K$145</definedName>
    <definedName name="_xlnm.Print_Titles" localSheetId="4">'SO04 - Veřejné osvětlení'!$83:$83</definedName>
    <definedName name="_xlnm.Print_Area" localSheetId="5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5"/>
  <c r="AX55"/>
  <c i="5" r="BI145"/>
  <c r="BH145"/>
  <c r="BG145"/>
  <c r="BF145"/>
  <c r="T145"/>
  <c r="T144"/>
  <c r="T143"/>
  <c r="R145"/>
  <c r="R144"/>
  <c r="R143"/>
  <c r="P145"/>
  <c r="P144"/>
  <c r="P143"/>
  <c r="BK145"/>
  <c r="BK144"/>
  <c r="J144"/>
  <c r="BK143"/>
  <c r="J143"/>
  <c r="J145"/>
  <c r="BE145"/>
  <c r="J64"/>
  <c r="J6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T115"/>
  <c r="T114"/>
  <c r="R116"/>
  <c r="R115"/>
  <c r="R114"/>
  <c r="P116"/>
  <c r="P115"/>
  <c r="P114"/>
  <c r="BK116"/>
  <c r="BK115"/>
  <c r="J115"/>
  <c r="BK114"/>
  <c r="J114"/>
  <c r="J116"/>
  <c r="BE116"/>
  <c r="J62"/>
  <c r="J61"/>
  <c r="BI113"/>
  <c r="BH113"/>
  <c r="BG113"/>
  <c r="BF113"/>
  <c r="T113"/>
  <c r="T112"/>
  <c r="R113"/>
  <c r="R112"/>
  <c r="P113"/>
  <c r="P112"/>
  <c r="BK113"/>
  <c r="BK112"/>
  <c r="J112"/>
  <c r="J113"/>
  <c r="BE113"/>
  <c r="J60"/>
  <c r="BI111"/>
  <c r="BH111"/>
  <c r="BG111"/>
  <c r="BF111"/>
  <c r="T111"/>
  <c r="T110"/>
  <c r="R111"/>
  <c r="R110"/>
  <c r="P111"/>
  <c r="P110"/>
  <c r="BK111"/>
  <c r="BK110"/>
  <c r="J110"/>
  <c r="J111"/>
  <c r="BE111"/>
  <c r="J59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5"/>
  <c r="BH105"/>
  <c r="BG105"/>
  <c r="BF105"/>
  <c r="T105"/>
  <c r="R105"/>
  <c r="P105"/>
  <c r="BK105"/>
  <c r="J105"/>
  <c r="BE105"/>
  <c r="BI102"/>
  <c r="BH102"/>
  <c r="BG102"/>
  <c r="BF102"/>
  <c r="T102"/>
  <c r="R102"/>
  <c r="P102"/>
  <c r="BK102"/>
  <c r="J102"/>
  <c r="BE102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7"/>
  <c r="F34"/>
  <c i="1" r="BD55"/>
  <c i="5" r="BH87"/>
  <c r="F33"/>
  <c i="1" r="BC55"/>
  <c i="5" r="BG87"/>
  <c r="F32"/>
  <c i="1" r="BB55"/>
  <c i="5" r="BF87"/>
  <c r="J31"/>
  <c i="1" r="AW55"/>
  <c i="5" r="F31"/>
  <c i="1" r="BA55"/>
  <c i="5" r="T87"/>
  <c r="T86"/>
  <c r="T85"/>
  <c r="T84"/>
  <c r="R87"/>
  <c r="R86"/>
  <c r="R85"/>
  <c r="R84"/>
  <c r="P87"/>
  <c r="P86"/>
  <c r="P85"/>
  <c r="P84"/>
  <c i="1" r="AU55"/>
  <c i="5" r="BK87"/>
  <c r="BK86"/>
  <c r="J86"/>
  <c r="BK85"/>
  <c r="J85"/>
  <c r="BK84"/>
  <c r="J84"/>
  <c r="J56"/>
  <c r="J27"/>
  <c i="1" r="AG55"/>
  <c i="5" r="J87"/>
  <c r="BE87"/>
  <c r="J30"/>
  <c i="1" r="AV55"/>
  <c i="5" r="F30"/>
  <c i="1" r="AZ55"/>
  <c i="5" r="J58"/>
  <c r="J57"/>
  <c r="J80"/>
  <c r="F80"/>
  <c r="F78"/>
  <c r="E76"/>
  <c r="J51"/>
  <c r="F51"/>
  <c r="F49"/>
  <c r="E47"/>
  <c r="J36"/>
  <c r="J18"/>
  <c r="E18"/>
  <c r="F81"/>
  <c r="F52"/>
  <c r="J17"/>
  <c r="J12"/>
  <c r="J78"/>
  <c r="J49"/>
  <c r="E7"/>
  <c r="E74"/>
  <c r="E45"/>
  <c i="1" r="AY54"/>
  <c r="AX54"/>
  <c i="4" r="BI224"/>
  <c r="BH224"/>
  <c r="BG224"/>
  <c r="BF224"/>
  <c r="T224"/>
  <c r="T223"/>
  <c r="R224"/>
  <c r="R223"/>
  <c r="P224"/>
  <c r="P223"/>
  <c r="BK224"/>
  <c r="BK223"/>
  <c r="J223"/>
  <c r="J224"/>
  <c r="BE224"/>
  <c r="J65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T219"/>
  <c r="T218"/>
  <c r="R220"/>
  <c r="R219"/>
  <c r="R218"/>
  <c r="P220"/>
  <c r="P219"/>
  <c r="P218"/>
  <c r="BK220"/>
  <c r="BK219"/>
  <c r="J219"/>
  <c r="BK218"/>
  <c r="J218"/>
  <c r="J220"/>
  <c r="BE220"/>
  <c r="J64"/>
  <c r="J63"/>
  <c r="BI217"/>
  <c r="BH217"/>
  <c r="BG217"/>
  <c r="BF217"/>
  <c r="T217"/>
  <c r="T216"/>
  <c r="R217"/>
  <c r="R216"/>
  <c r="P217"/>
  <c r="P216"/>
  <c r="BK217"/>
  <c r="BK216"/>
  <c r="J216"/>
  <c r="J217"/>
  <c r="BE217"/>
  <c r="J62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6"/>
  <c r="BH126"/>
  <c r="BG126"/>
  <c r="BF126"/>
  <c r="T126"/>
  <c r="T125"/>
  <c r="R126"/>
  <c r="R125"/>
  <c r="P126"/>
  <c r="P125"/>
  <c r="BK126"/>
  <c r="BK125"/>
  <c r="J125"/>
  <c r="J126"/>
  <c r="BE126"/>
  <c r="J60"/>
  <c r="BI124"/>
  <c r="BH124"/>
  <c r="BG124"/>
  <c r="BF124"/>
  <c r="T124"/>
  <c r="R124"/>
  <c r="P124"/>
  <c r="BK124"/>
  <c r="J124"/>
  <c r="BE124"/>
  <c r="BI123"/>
  <c r="BH123"/>
  <c r="BG123"/>
  <c r="BF123"/>
  <c r="T123"/>
  <c r="T122"/>
  <c r="R123"/>
  <c r="R122"/>
  <c r="P123"/>
  <c r="P122"/>
  <c r="BK123"/>
  <c r="BK122"/>
  <c r="J122"/>
  <c r="J123"/>
  <c r="BE123"/>
  <c r="J59"/>
  <c r="BI117"/>
  <c r="BH117"/>
  <c r="BG117"/>
  <c r="BF117"/>
  <c r="T117"/>
  <c r="R117"/>
  <c r="P117"/>
  <c r="BK117"/>
  <c r="J117"/>
  <c r="BE117"/>
  <c r="BI113"/>
  <c r="BH113"/>
  <c r="BG113"/>
  <c r="BF113"/>
  <c r="T113"/>
  <c r="R113"/>
  <c r="P113"/>
  <c r="BK113"/>
  <c r="J113"/>
  <c r="BE113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88"/>
  <c r="F34"/>
  <c i="1" r="BD54"/>
  <c i="4" r="BH88"/>
  <c r="F33"/>
  <c i="1" r="BC54"/>
  <c i="4" r="BG88"/>
  <c r="F32"/>
  <c i="1" r="BB54"/>
  <c i="4" r="BF88"/>
  <c r="J31"/>
  <c i="1" r="AW54"/>
  <c i="4" r="F31"/>
  <c i="1" r="BA54"/>
  <c i="4" r="T88"/>
  <c r="T87"/>
  <c r="T86"/>
  <c r="T85"/>
  <c r="R88"/>
  <c r="R87"/>
  <c r="R86"/>
  <c r="R85"/>
  <c r="P88"/>
  <c r="P87"/>
  <c r="P86"/>
  <c r="P85"/>
  <c i="1" r="AU54"/>
  <c i="4" r="BK88"/>
  <c r="BK87"/>
  <c r="J87"/>
  <c r="BK86"/>
  <c r="J86"/>
  <c r="BK85"/>
  <c r="J85"/>
  <c r="J56"/>
  <c r="J27"/>
  <c i="1" r="AG54"/>
  <c i="4" r="J88"/>
  <c r="BE88"/>
  <c r="J30"/>
  <c i="1" r="AV54"/>
  <c i="4" r="F30"/>
  <c i="1" r="AZ54"/>
  <c i="4" r="J58"/>
  <c r="J57"/>
  <c r="J81"/>
  <c r="F81"/>
  <c r="F79"/>
  <c r="E77"/>
  <c r="J51"/>
  <c r="F51"/>
  <c r="F49"/>
  <c r="E47"/>
  <c r="J36"/>
  <c r="J18"/>
  <c r="E18"/>
  <c r="F82"/>
  <c r="F52"/>
  <c r="J17"/>
  <c r="J12"/>
  <c r="J79"/>
  <c r="J49"/>
  <c r="E7"/>
  <c r="E75"/>
  <c r="E45"/>
  <c i="1" r="AY53"/>
  <c r="AX53"/>
  <c i="3" r="BI264"/>
  <c r="BH264"/>
  <c r="BG264"/>
  <c r="BF264"/>
  <c r="T264"/>
  <c r="T263"/>
  <c r="R264"/>
  <c r="R263"/>
  <c r="P264"/>
  <c r="P263"/>
  <c r="BK264"/>
  <c r="BK263"/>
  <c r="J263"/>
  <c r="J264"/>
  <c r="BE264"/>
  <c r="J66"/>
  <c r="BI262"/>
  <c r="BH262"/>
  <c r="BG262"/>
  <c r="BF262"/>
  <c r="T262"/>
  <c r="R262"/>
  <c r="P262"/>
  <c r="BK262"/>
  <c r="J262"/>
  <c r="BE262"/>
  <c r="BI261"/>
  <c r="BH261"/>
  <c r="BG261"/>
  <c r="BF261"/>
  <c r="T261"/>
  <c r="R261"/>
  <c r="P261"/>
  <c r="BK261"/>
  <c r="J261"/>
  <c r="BE261"/>
  <c r="BI260"/>
  <c r="BH260"/>
  <c r="BG260"/>
  <c r="BF260"/>
  <c r="T260"/>
  <c r="T259"/>
  <c r="T258"/>
  <c r="R260"/>
  <c r="R259"/>
  <c r="R258"/>
  <c r="P260"/>
  <c r="P259"/>
  <c r="P258"/>
  <c r="BK260"/>
  <c r="BK259"/>
  <c r="J259"/>
  <c r="BK258"/>
  <c r="J258"/>
  <c r="J260"/>
  <c r="BE260"/>
  <c r="J65"/>
  <c r="J64"/>
  <c r="BI257"/>
  <c r="BH257"/>
  <c r="BG257"/>
  <c r="BF257"/>
  <c r="T257"/>
  <c r="T256"/>
  <c r="R257"/>
  <c r="R256"/>
  <c r="P257"/>
  <c r="P256"/>
  <c r="BK257"/>
  <c r="BK256"/>
  <c r="J256"/>
  <c r="J257"/>
  <c r="BE257"/>
  <c r="J63"/>
  <c r="BI255"/>
  <c r="BH255"/>
  <c r="BG255"/>
  <c r="BF255"/>
  <c r="T255"/>
  <c r="R255"/>
  <c r="P255"/>
  <c r="BK255"/>
  <c r="J255"/>
  <c r="BE255"/>
  <c r="BI253"/>
  <c r="BH253"/>
  <c r="BG253"/>
  <c r="BF253"/>
  <c r="T253"/>
  <c r="T252"/>
  <c r="R253"/>
  <c r="R252"/>
  <c r="P253"/>
  <c r="P252"/>
  <c r="BK253"/>
  <c r="BK252"/>
  <c r="J252"/>
  <c r="J253"/>
  <c r="BE253"/>
  <c r="J6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1"/>
  <c r="BH241"/>
  <c r="BG241"/>
  <c r="BF241"/>
  <c r="T241"/>
  <c r="R241"/>
  <c r="P241"/>
  <c r="BK241"/>
  <c r="J241"/>
  <c r="BE241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0"/>
  <c r="BH230"/>
  <c r="BG230"/>
  <c r="BF230"/>
  <c r="T230"/>
  <c r="R230"/>
  <c r="P230"/>
  <c r="BK230"/>
  <c r="J230"/>
  <c r="BE230"/>
  <c r="BI225"/>
  <c r="BH225"/>
  <c r="BG225"/>
  <c r="BF225"/>
  <c r="T225"/>
  <c r="R225"/>
  <c r="P225"/>
  <c r="BK225"/>
  <c r="J225"/>
  <c r="BE225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37"/>
  <c r="BH137"/>
  <c r="BG137"/>
  <c r="BF137"/>
  <c r="T137"/>
  <c r="R137"/>
  <c r="P137"/>
  <c r="BK137"/>
  <c r="J137"/>
  <c r="BE137"/>
  <c r="BI133"/>
  <c r="BH133"/>
  <c r="BG133"/>
  <c r="BF133"/>
  <c r="T133"/>
  <c r="R133"/>
  <c r="P133"/>
  <c r="BK133"/>
  <c r="J133"/>
  <c r="BE133"/>
  <c r="BI129"/>
  <c r="BH129"/>
  <c r="BG129"/>
  <c r="BF129"/>
  <c r="T129"/>
  <c r="T128"/>
  <c r="R129"/>
  <c r="R128"/>
  <c r="P129"/>
  <c r="P128"/>
  <c r="BK129"/>
  <c r="BK128"/>
  <c r="J128"/>
  <c r="J129"/>
  <c r="BE129"/>
  <c r="J61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R123"/>
  <c r="R122"/>
  <c r="P123"/>
  <c r="P122"/>
  <c r="BK123"/>
  <c r="BK122"/>
  <c r="J122"/>
  <c r="J123"/>
  <c r="BE123"/>
  <c r="J60"/>
  <c r="BI118"/>
  <c r="BH118"/>
  <c r="BG118"/>
  <c r="BF118"/>
  <c r="T118"/>
  <c r="T117"/>
  <c r="R118"/>
  <c r="R117"/>
  <c r="P118"/>
  <c r="P117"/>
  <c r="BK118"/>
  <c r="BK117"/>
  <c r="J117"/>
  <c r="J118"/>
  <c r="BE118"/>
  <c r="J59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89"/>
  <c r="F34"/>
  <c i="1" r="BD53"/>
  <c i="3" r="BH89"/>
  <c r="F33"/>
  <c i="1" r="BC53"/>
  <c i="3" r="BG89"/>
  <c r="F32"/>
  <c i="1" r="BB53"/>
  <c i="3" r="BF89"/>
  <c r="J31"/>
  <c i="1" r="AW53"/>
  <c i="3" r="F31"/>
  <c i="1" r="BA53"/>
  <c i="3" r="T89"/>
  <c r="T88"/>
  <c r="T87"/>
  <c r="T86"/>
  <c r="R89"/>
  <c r="R88"/>
  <c r="R87"/>
  <c r="R86"/>
  <c r="P89"/>
  <c r="P88"/>
  <c r="P87"/>
  <c r="P86"/>
  <c i="1" r="AU53"/>
  <c i="3" r="BK89"/>
  <c r="BK88"/>
  <c r="J88"/>
  <c r="BK87"/>
  <c r="J87"/>
  <c r="BK86"/>
  <c r="J86"/>
  <c r="J56"/>
  <c r="J27"/>
  <c i="1" r="AG53"/>
  <c i="3" r="J89"/>
  <c r="BE89"/>
  <c r="J30"/>
  <c i="1" r="AV53"/>
  <c i="3" r="F30"/>
  <c i="1" r="AZ53"/>
  <c i="3" r="J58"/>
  <c r="J57"/>
  <c r="J82"/>
  <c r="F82"/>
  <c r="F80"/>
  <c r="E78"/>
  <c r="J51"/>
  <c r="F51"/>
  <c r="F49"/>
  <c r="E47"/>
  <c r="J36"/>
  <c r="J18"/>
  <c r="E18"/>
  <c r="F83"/>
  <c r="F52"/>
  <c r="J17"/>
  <c r="J12"/>
  <c r="J80"/>
  <c r="J49"/>
  <c r="E7"/>
  <c r="E76"/>
  <c r="E45"/>
  <c i="1" r="AY52"/>
  <c r="AX52"/>
  <c i="2" r="BI223"/>
  <c r="BH223"/>
  <c r="BG223"/>
  <c r="BF223"/>
  <c r="T223"/>
  <c r="T222"/>
  <c r="R223"/>
  <c r="R222"/>
  <c r="P223"/>
  <c r="P222"/>
  <c r="BK223"/>
  <c r="BK222"/>
  <c r="J222"/>
  <c r="J223"/>
  <c r="BE223"/>
  <c r="J66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T218"/>
  <c r="T217"/>
  <c r="R219"/>
  <c r="R218"/>
  <c r="R217"/>
  <c r="P219"/>
  <c r="P218"/>
  <c r="P217"/>
  <c r="BK219"/>
  <c r="BK218"/>
  <c r="J218"/>
  <c r="BK217"/>
  <c r="J217"/>
  <c r="J219"/>
  <c r="BE219"/>
  <c r="J65"/>
  <c r="J64"/>
  <c r="BI216"/>
  <c r="BH216"/>
  <c r="BG216"/>
  <c r="BF216"/>
  <c r="T216"/>
  <c r="T215"/>
  <c r="R216"/>
  <c r="R215"/>
  <c r="P216"/>
  <c r="P215"/>
  <c r="BK216"/>
  <c r="BK215"/>
  <c r="J215"/>
  <c r="J216"/>
  <c r="BE216"/>
  <c r="J63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T189"/>
  <c r="R190"/>
  <c r="R189"/>
  <c r="P190"/>
  <c r="P189"/>
  <c r="BK190"/>
  <c r="BK189"/>
  <c r="J189"/>
  <c r="J190"/>
  <c r="BE190"/>
  <c r="J62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3"/>
  <c r="BH173"/>
  <c r="BG173"/>
  <c r="BF173"/>
  <c r="T173"/>
  <c r="R173"/>
  <c r="P173"/>
  <c r="BK173"/>
  <c r="J173"/>
  <c r="BE173"/>
  <c r="BI168"/>
  <c r="BH168"/>
  <c r="BG168"/>
  <c r="BF168"/>
  <c r="T168"/>
  <c r="R168"/>
  <c r="P168"/>
  <c r="BK168"/>
  <c r="J168"/>
  <c r="BE168"/>
  <c r="BI163"/>
  <c r="BH163"/>
  <c r="BG163"/>
  <c r="BF163"/>
  <c r="T163"/>
  <c r="R163"/>
  <c r="P163"/>
  <c r="BK163"/>
  <c r="J163"/>
  <c r="BE163"/>
  <c r="BI158"/>
  <c r="BH158"/>
  <c r="BG158"/>
  <c r="BF158"/>
  <c r="T158"/>
  <c r="R158"/>
  <c r="P158"/>
  <c r="BK158"/>
  <c r="J158"/>
  <c r="BE158"/>
  <c r="BI154"/>
  <c r="BH154"/>
  <c r="BG154"/>
  <c r="BF154"/>
  <c r="T154"/>
  <c r="R154"/>
  <c r="P154"/>
  <c r="BK154"/>
  <c r="J154"/>
  <c r="BE154"/>
  <c r="BI147"/>
  <c r="BH147"/>
  <c r="BG147"/>
  <c r="BF147"/>
  <c r="T147"/>
  <c r="R147"/>
  <c r="P147"/>
  <c r="BK147"/>
  <c r="J147"/>
  <c r="BE147"/>
  <c r="BI141"/>
  <c r="BH141"/>
  <c r="BG141"/>
  <c r="BF141"/>
  <c r="T141"/>
  <c r="R141"/>
  <c r="P141"/>
  <c r="BK141"/>
  <c r="J141"/>
  <c r="BE141"/>
  <c r="BI136"/>
  <c r="BH136"/>
  <c r="BG136"/>
  <c r="BF136"/>
  <c r="T136"/>
  <c r="T135"/>
  <c r="R136"/>
  <c r="R135"/>
  <c r="P136"/>
  <c r="P135"/>
  <c r="BK136"/>
  <c r="BK135"/>
  <c r="J135"/>
  <c r="J136"/>
  <c r="BE136"/>
  <c r="J61"/>
  <c r="BI132"/>
  <c r="BH132"/>
  <c r="BG132"/>
  <c r="BF132"/>
  <c r="T132"/>
  <c r="R132"/>
  <c r="P132"/>
  <c r="BK132"/>
  <c r="J132"/>
  <c r="BE132"/>
  <c r="BI129"/>
  <c r="BH129"/>
  <c r="BG129"/>
  <c r="BF129"/>
  <c r="T129"/>
  <c r="T128"/>
  <c r="R129"/>
  <c r="R128"/>
  <c r="P129"/>
  <c r="P128"/>
  <c r="BK129"/>
  <c r="BK128"/>
  <c r="J128"/>
  <c r="J129"/>
  <c r="BE129"/>
  <c r="J60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BH116"/>
  <c r="BG116"/>
  <c r="BF116"/>
  <c r="T116"/>
  <c r="T115"/>
  <c r="R116"/>
  <c r="R115"/>
  <c r="P116"/>
  <c r="P115"/>
  <c r="BK116"/>
  <c r="BK115"/>
  <c r="J115"/>
  <c r="J116"/>
  <c r="BE116"/>
  <c r="J59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89"/>
  <c r="F34"/>
  <c i="1" r="BD52"/>
  <c i="2" r="BH89"/>
  <c r="F33"/>
  <c i="1" r="BC52"/>
  <c i="2" r="BG89"/>
  <c r="F32"/>
  <c i="1" r="BB52"/>
  <c i="2" r="BF89"/>
  <c r="J31"/>
  <c i="1" r="AW52"/>
  <c i="2" r="F31"/>
  <c i="1" r="BA52"/>
  <c i="2" r="T89"/>
  <c r="T88"/>
  <c r="T87"/>
  <c r="T86"/>
  <c r="R89"/>
  <c r="R88"/>
  <c r="R87"/>
  <c r="R86"/>
  <c r="P89"/>
  <c r="P88"/>
  <c r="P87"/>
  <c r="P86"/>
  <c i="1" r="AU52"/>
  <c i="2" r="BK89"/>
  <c r="BK88"/>
  <c r="J88"/>
  <c r="BK87"/>
  <c r="J87"/>
  <c r="BK86"/>
  <c r="J86"/>
  <c r="J56"/>
  <c r="J27"/>
  <c i="1" r="AG52"/>
  <c i="2" r="J89"/>
  <c r="BE89"/>
  <c r="J30"/>
  <c i="1" r="AV52"/>
  <c i="2" r="F30"/>
  <c i="1" r="AZ52"/>
  <c i="2" r="J58"/>
  <c r="J57"/>
  <c r="J82"/>
  <c r="F82"/>
  <c r="F80"/>
  <c r="E78"/>
  <c r="J51"/>
  <c r="F51"/>
  <c r="F49"/>
  <c r="E47"/>
  <c r="J36"/>
  <c r="J18"/>
  <c r="E18"/>
  <c r="F83"/>
  <c r="F52"/>
  <c r="J17"/>
  <c r="J12"/>
  <c r="J80"/>
  <c r="J49"/>
  <c r="E7"/>
  <c r="E76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5"/>
  <c r="AN55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<sst xmlns="http://schemas.openxmlformats.org/spreadsheetml/2006/main">
  <si>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</si>
  <si>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</si>
  <si>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</si>
  <si>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</si>
  <si>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</si>
  <si>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</si>
  <si>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</si>
  <si>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{7c4cf843-3d8b-4dd3-b252-45e65b613653}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</si>
  <si>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</si>
  <si>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</si>
  <si>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</si>
  <si>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</si>
  <si>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</si>
  <si>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</si>
  <si>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</si>
  <si>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</si>
  <si>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</si>
  <si>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20171206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</si>
  <si>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</si>
  <si>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</si>
  <si>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Sovínky, rozvojová oblast Z4 - technická infrastruktura</t>
  </si>
  <si>
    <t>KSO:</t>
  </si>
  <si>
    <t>CC-CZ:</t>
  </si>
  <si>
    <t>Místo:</t>
  </si>
  <si>
    <t>Sovínky</t>
  </si>
  <si>
    <t>Datum:</t>
  </si>
  <si>
    <t>6. 12. 2017</t>
  </si>
  <si>
    <t>Zadavatel:</t>
  </si>
  <si>
    <t>IČ:</t>
  </si>
  <si>
    <t>Městys Sovínky</t>
  </si>
  <si>
    <t>DIČ:</t>
  </si>
  <si>
    <t>Uchazeč:</t>
  </si>
  <si>
    <t>Vyplň údaj</t>
  </si>
  <si>
    <t>Projektant:</t>
  </si>
  <si>
    <t>74924401</t>
  </si>
  <si>
    <t>Ing. Zbyněk Vyhlas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</si>
  <si>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</si>
  <si>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</si>
  <si>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</si>
  <si>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</si>
  <si>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</si>
  <si>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</si>
  <si>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</si>
  <si>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</si>
  <si>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</si>
  <si>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</si>
  <si>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</si>
  <si>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</si>
  <si>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</si>
  <si>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</si>
  <si>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</si>
  <si>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</si>
  <si>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</si>
  <si>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</si>
  <si>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</si>
  <si>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</si>
  <si>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</si>
  <si>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</si>
  <si>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</si>
  <si>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</si>
  <si>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</si>
  <si>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</si>
  <si>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</si>
  <si>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</si>
  <si>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</si>
  <si>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</si>
  <si>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</si>
  <si>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</si>
  <si>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</si>
  <si>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</si>
  <si>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</si>
  <si>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</si>
  <si>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</si>
  <si>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</si>
  <si>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</si>
  <si>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</si>
  <si>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</si>
  <si>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</si>
  <si>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Komunikace</t>
  </si>
  <si>
    <t>STA</t>
  </si>
  <si>
    <t>1</t>
  </si>
  <si>
    <t>{1cad0f31-75e5-447f-9163-bee6ababb4f0}</t>
  </si>
  <si>
    <t>2</t>
  </si>
  <si>
    <t>SO02</t>
  </si>
  <si>
    <t>Vodovod</t>
  </si>
  <si>
    <t>{b93e263e-b35a-4ead-a135-f15b6c7e1155}</t>
  </si>
  <si>
    <t>SO03</t>
  </si>
  <si>
    <t>Kanalizace splašková</t>
  </si>
  <si>
    <t>{f08b80be-1bef-43ee-a954-e9e1d0704730}</t>
  </si>
  <si>
    <t>SO04</t>
  </si>
  <si>
    <t>Veřejné osvětlení</t>
  </si>
  <si>
    <t>{1baa50dd-8a31-4ee9-96de-7f4b01b16922}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</si>
  <si>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</si>
  <si>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</si>
  <si>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</si>
  <si>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</si>
  <si>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</si>
  <si>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</si>
  <si>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</si>
  <si>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SO01 - Komunikace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</si>
  <si>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</si>
  <si>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</si>
  <si>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</si>
  <si>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</si>
  <si>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</si>
  <si>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</si>
  <si>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</si>
  <si>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</si>
  <si>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</si>
  <si>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 Komunikace pozemní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</si>
  <si>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</si>
  <si>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</si>
  <si>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</si>
  <si>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</si>
  <si>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</si>
  <si>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</si>
  <si>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</si>
  <si>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</si>
  <si>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</si>
  <si>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</si>
  <si>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</si>
  <si>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</si>
  <si>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</si>
  <si>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</si>
  <si>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</si>
  <si>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</si>
  <si>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</si>
  <si>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</si>
  <si>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</si>
  <si>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</si>
  <si>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</si>
  <si>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</si>
  <si>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</si>
  <si>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</si>
  <si>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122302202</t>
  </si>
  <si>
    <t>Odkopávky a prokopávky nezapažené pro silnice objemu do 1000 m3 v hornině tř. 4</t>
  </si>
  <si>
    <t>m3</t>
  </si>
  <si>
    <t>CS ÚRS 2017 01</t>
  </si>
  <si>
    <t>4</t>
  </si>
  <si>
    <t>-1118878183</t>
  </si>
  <si>
    <t>VV</t>
  </si>
  <si>
    <t>(1929,26+715,2+28,7)*(0,35+0,44)</t>
  </si>
  <si>
    <t>155,0*(0,35+0,47)</t>
  </si>
  <si>
    <t>220,0*(0,39+0,35)</t>
  </si>
  <si>
    <t>36,0*(0,47+0,35)</t>
  </si>
  <si>
    <t>Součet</t>
  </si>
  <si>
    <t>3</t>
  </si>
  <si>
    <t>122302209</t>
  </si>
  <si>
    <t>Příplatek k odkopávkám a prokopávkám pro silnice v hornině tř. 4 za lepivost</t>
  </si>
  <si>
    <t>623936655</t>
  </si>
  <si>
    <t>162301101</t>
  </si>
  <si>
    <t>Vodorovné přemístění do 500 m výkopku/sypaniny z horniny tř. 1 až 4</t>
  </si>
  <si>
    <t>739450555</t>
  </si>
  <si>
    <t>2431,216*1,3</t>
  </si>
  <si>
    <t>5</t>
  </si>
  <si>
    <t>162701105</t>
  </si>
  <si>
    <t>Vodorovné přemístění do 10000 m výkopku/sypaniny z horniny tř. 1 až 4</t>
  </si>
  <si>
    <t>CS ÚRS 2017 02</t>
  </si>
  <si>
    <t>-1090768315</t>
  </si>
  <si>
    <t>6</t>
  </si>
  <si>
    <t>167101102</t>
  </si>
  <si>
    <t>Nakládání výkopku z hornin tř. 1 až 4 přes 100 m3</t>
  </si>
  <si>
    <t>-2147042866</t>
  </si>
  <si>
    <t>7</t>
  </si>
  <si>
    <t>171201201</t>
  </si>
  <si>
    <t>Uložení sypaniny na skládky</t>
  </si>
  <si>
    <t>1117052945</t>
  </si>
  <si>
    <t>8</t>
  </si>
  <si>
    <t>171201211</t>
  </si>
  <si>
    <t>Poplatek za uložení odpadu ze sypaniny na skládce (skládkovné)</t>
  </si>
  <si>
    <t>t</t>
  </si>
  <si>
    <t>-186704540</t>
  </si>
  <si>
    <t>3160,581*1,6</t>
  </si>
  <si>
    <t>9</t>
  </si>
  <si>
    <t>181102302</t>
  </si>
  <si>
    <t>Úprava pláně v zářezech se zhutněním</t>
  </si>
  <si>
    <t>m2</t>
  </si>
  <si>
    <t>-347464465</t>
  </si>
  <si>
    <t>1929,26+715,2+28,7+155+220+36</t>
  </si>
  <si>
    <t>10</t>
  </si>
  <si>
    <t>181301105</t>
  </si>
  <si>
    <t>Rozprostření ornice tl vrstvy do 300 mm pl do 500 m2 v rovině nebo ve svahu do 1:5</t>
  </si>
  <si>
    <t>1964741028</t>
  </si>
  <si>
    <t>(127,0+115,0+165,0)*1,5+160,0*2,0+40,0*3,0</t>
  </si>
  <si>
    <t>11</t>
  </si>
  <si>
    <t>181411121</t>
  </si>
  <si>
    <t>Založení lučního trávníku výsevem plochy do 1000 m2 v rovině a ve svahu do 1:5</t>
  </si>
  <si>
    <t>2058530773</t>
  </si>
  <si>
    <t>12</t>
  </si>
  <si>
    <t>M</t>
  </si>
  <si>
    <t>005724100</t>
  </si>
  <si>
    <t>osivo směs travní parková</t>
  </si>
  <si>
    <t>kg</t>
  </si>
  <si>
    <t>1405796879</t>
  </si>
  <si>
    <t>1050,5*0,02</t>
  </si>
  <si>
    <t>Zakládání</t>
  </si>
  <si>
    <t>56</t>
  </si>
  <si>
    <t>211561111</t>
  </si>
  <si>
    <t>Výplň odvodňovacích žeber nebo trativodů kamenivem hrubým drceným frakce 4 až 16 mm</t>
  </si>
  <si>
    <t>-1042484125</t>
  </si>
  <si>
    <t>372,0*1,0*0,5</t>
  </si>
  <si>
    <t>57</t>
  </si>
  <si>
    <t>212572121</t>
  </si>
  <si>
    <t>Lože pro trativody z kameniva drobného těženého</t>
  </si>
  <si>
    <t>-1308184190</t>
  </si>
  <si>
    <t>372,0*1,0*0,05</t>
  </si>
  <si>
    <t>53</t>
  </si>
  <si>
    <t>212755216</t>
  </si>
  <si>
    <t>Trativody z drenážních trubek plastových flexibilních D 160 mm bez lože</t>
  </si>
  <si>
    <t>m</t>
  </si>
  <si>
    <t>1998230125</t>
  </si>
  <si>
    <t>110,0+150,0+112,0</t>
  </si>
  <si>
    <t>54</t>
  </si>
  <si>
    <t>213141111</t>
  </si>
  <si>
    <t>Zřízení vrstvy z geotextilie v rovině nebo ve sklonu do 1:5 š do 3 m</t>
  </si>
  <si>
    <t>2012331797</t>
  </si>
  <si>
    <t>372,000*3,2</t>
  </si>
  <si>
    <t>55</t>
  </si>
  <si>
    <t>693110040</t>
  </si>
  <si>
    <t>geotextilie tkaná (polypropylen) PK-TEX PP 60 280 g/m2</t>
  </si>
  <si>
    <t>-960742116</t>
  </si>
  <si>
    <t>1190,4*1,15 'Přepočtené koeficientem množství</t>
  </si>
  <si>
    <t>Svislé a kompletní konstrukce</t>
  </si>
  <si>
    <t>52</t>
  </si>
  <si>
    <t>564831111</t>
  </si>
  <si>
    <t>Podklad ze štěrkodrtě ŠD tl 100 mm</t>
  </si>
  <si>
    <t>-7216329</t>
  </si>
  <si>
    <t>"gabion" (15,0+69,0)*0,8</t>
  </si>
  <si>
    <t>51</t>
  </si>
  <si>
    <t>326214111</t>
  </si>
  <si>
    <t>Zdivo z lomového kamene do drátěných košů gabionů s urovnáním hran</t>
  </si>
  <si>
    <t>762139447</t>
  </si>
  <si>
    <t>"gabion" (5,0+10,0)*0,8*1,0+69,0*0,8*1,0</t>
  </si>
  <si>
    <t xml:space="preserve"> Komunikace pozemní</t>
  </si>
  <si>
    <t>13</t>
  </si>
  <si>
    <t>564801112</t>
  </si>
  <si>
    <t>Podklad ze štěrkodrtě ŠD tl 40 mm</t>
  </si>
  <si>
    <t>-1684696239</t>
  </si>
  <si>
    <t>"vjezd" 5,5*1,5*3+5,5*4,0*7+5,5*1,5*5</t>
  </si>
  <si>
    <t>"zatr.tvárniice" 14,5*2,0*2+5,5*2,0*2+12,5*2,0*3</t>
  </si>
  <si>
    <t>"zvýš.stav.práh" 7,5*3,0+4,5*3,0</t>
  </si>
  <si>
    <t>47</t>
  </si>
  <si>
    <t>564851111</t>
  </si>
  <si>
    <t>Podklad ze štěrkodrtě ŠD tl 150 mm</t>
  </si>
  <si>
    <t>793153204</t>
  </si>
  <si>
    <t>"výměna aktivní zóny" 2673,13+220+36+155</t>
  </si>
  <si>
    <t>"zatr.tvárnice" 14,5*2,0*2+5,5*2,0*2+12,5*2,0*3</t>
  </si>
  <si>
    <t>46</t>
  </si>
  <si>
    <t>564861111</t>
  </si>
  <si>
    <t>Podklad ze štěrkodrtě ŠD tl 200 mm</t>
  </si>
  <si>
    <t>-1161716653</t>
  </si>
  <si>
    <t>"větev A" 17,0*6,6+4,6*4,6+124,0*6,1+12,5*2,0+15,5*2,0+150,0*5,1+18,5*1,0*2+2,5*15,0+15,0*9,6</t>
  </si>
  <si>
    <t>"větev B" 127,0*5,1+45,0*1,5</t>
  </si>
  <si>
    <t>"větev B" 7,0*4,1</t>
  </si>
  <si>
    <t>"výměna aktivní zóny" 2673,16+256+155</t>
  </si>
  <si>
    <t>50</t>
  </si>
  <si>
    <t>567122111</t>
  </si>
  <si>
    <t>Podklad ze směsi stmelené cementem SC C 8/10 (KSC I) tl 120 mm</t>
  </si>
  <si>
    <t>1238384068</t>
  </si>
  <si>
    <t>567122112</t>
  </si>
  <si>
    <t>Podklad ze směsi stmelené cementem SC C 8/10 (KSC I) tl 130 mm</t>
  </si>
  <si>
    <t>-588463111</t>
  </si>
  <si>
    <t>"větev A" 17,0*6,0+4,0*4,0+124,0*5,5+12,5*2,0+15,5*2,0+150,0*4,5+18,5*1,0*2+2,5*15,0+15,0*9,0</t>
  </si>
  <si>
    <t>"větev B" 127,0*4,5+45,0*1,5</t>
  </si>
  <si>
    <t>"větev B" 7,0*3,5</t>
  </si>
  <si>
    <t>16</t>
  </si>
  <si>
    <t>573231108</t>
  </si>
  <si>
    <t>Postřik živičný spojovací ze silniční emulze v množství 0,50 kg/m2</t>
  </si>
  <si>
    <t>280065574</t>
  </si>
  <si>
    <t>18</t>
  </si>
  <si>
    <t>577134141</t>
  </si>
  <si>
    <t>Asfaltový beton vrstva obrusná ACO 11 (ABS) tř. I tl 40 mm š přes 3 m z modifikovaného asfaltu</t>
  </si>
  <si>
    <t>1679457620</t>
  </si>
  <si>
    <t>45</t>
  </si>
  <si>
    <t>577165122</t>
  </si>
  <si>
    <t>Asfaltový beton vrstva ložní ACL 16 (ABH) tl 70 mm š přes 3 m z nemodifikovaného asfaltu</t>
  </si>
  <si>
    <t>-1695600814</t>
  </si>
  <si>
    <t>19</t>
  </si>
  <si>
    <t>596212213</t>
  </si>
  <si>
    <t>Kladení zámkové dlažby pozemních komunikací tl 80 mm skupiny A pl přes 300 m2 do lože</t>
  </si>
  <si>
    <t>-1091378862</t>
  </si>
  <si>
    <t>20</t>
  </si>
  <si>
    <t>592453170</t>
  </si>
  <si>
    <t>dlažba betonová tl.8 cm přírodní, obdélník 200x100mm</t>
  </si>
  <si>
    <t>-975414708</t>
  </si>
  <si>
    <t>256*1,05 'Přepočtené koeficientem množství</t>
  </si>
  <si>
    <t>48</t>
  </si>
  <si>
    <t>596412210</t>
  </si>
  <si>
    <t>Kladení dlažby z vegetačních tvárnic pozemních komunikací tl 80 mm do 50 m2</t>
  </si>
  <si>
    <t>633486963</t>
  </si>
  <si>
    <t>49</t>
  </si>
  <si>
    <t>592281050</t>
  </si>
  <si>
    <t>tvárnice betonová zatravňovací TZX 50/50 50x50x8 cm</t>
  </si>
  <si>
    <t>kus</t>
  </si>
  <si>
    <t>-1805901280</t>
  </si>
  <si>
    <t>155*1,05 'Přepočtené koeficientem množství</t>
  </si>
  <si>
    <t>Ostatní konstrukce a práce, bourání</t>
  </si>
  <si>
    <t>39</t>
  </si>
  <si>
    <t>914111111</t>
  </si>
  <si>
    <t>Montáž svislé dopravní značky do velikosti 1 m2 objímkami na sloupek nebo konzolu</t>
  </si>
  <si>
    <t>-557491957</t>
  </si>
  <si>
    <t>40</t>
  </si>
  <si>
    <t>404440000</t>
  </si>
  <si>
    <t>značka dopravní svislá výstražná FeZn A1 - A30, P1,P4 700 mm</t>
  </si>
  <si>
    <t>-800163662</t>
  </si>
  <si>
    <t>41</t>
  </si>
  <si>
    <t>404452250</t>
  </si>
  <si>
    <t>sloupek Zn 60 - 350</t>
  </si>
  <si>
    <t>363840313</t>
  </si>
  <si>
    <t>42</t>
  </si>
  <si>
    <t>404452530</t>
  </si>
  <si>
    <t>víčko plastové na sloupek 60</t>
  </si>
  <si>
    <t>-813340462</t>
  </si>
  <si>
    <t>43</t>
  </si>
  <si>
    <t>404452560</t>
  </si>
  <si>
    <t>upínací svorka na sloupek US 60</t>
  </si>
  <si>
    <t>898213008</t>
  </si>
  <si>
    <t>58</t>
  </si>
  <si>
    <t>916131213</t>
  </si>
  <si>
    <t>Osazení silničního obrubníku betonového stojatého s boční opěrou do lože z betonu prostého</t>
  </si>
  <si>
    <t>-112674813</t>
  </si>
  <si>
    <t>123,0+6,0*2+115,0+14,5*2+170,0+165,0+6,5*2+12,0*3+105,0+1,0+135,0+10,0</t>
  </si>
  <si>
    <t>59</t>
  </si>
  <si>
    <t>592174650</t>
  </si>
  <si>
    <t>obrubník betonový silniční Standard 100x15x25 cm</t>
  </si>
  <si>
    <t>-1239349800</t>
  </si>
  <si>
    <t>914*1,05 'Přepočtené koeficientem množství</t>
  </si>
  <si>
    <t>916331112</t>
  </si>
  <si>
    <t>Osazení zahradního obrubníku betonového do lože z betonu s boční opěrou</t>
  </si>
  <si>
    <t>-1187275016</t>
  </si>
  <si>
    <t>"vjezd" 5,5*15,0+1,5*8*2+4,0*7,0*2</t>
  </si>
  <si>
    <t>22</t>
  </si>
  <si>
    <t>592172100</t>
  </si>
  <si>
    <t>obrubník betonový zahradní ABO 014-19 šedý 100 x 5 x 25 cm</t>
  </si>
  <si>
    <t>-791695678</t>
  </si>
  <si>
    <t>162,5*1,05 'Přepočtené koeficientem množství</t>
  </si>
  <si>
    <t>44</t>
  </si>
  <si>
    <t>916781111</t>
  </si>
  <si>
    <t>Zpomalovací plastový práh pro přejezdovou rychlost 30 km/h</t>
  </si>
  <si>
    <t>-543743698</t>
  </si>
  <si>
    <t>5,0*5</t>
  </si>
  <si>
    <t>23</t>
  </si>
  <si>
    <t>916991121</t>
  </si>
  <si>
    <t>Lože pod obrubníky, krajníky nebo obruby z dlažebních kostek z betonu prostého</t>
  </si>
  <si>
    <t>1580244448</t>
  </si>
  <si>
    <t>162,5*0,2*0,3+914,0*0,3*0,3</t>
  </si>
  <si>
    <t>24</t>
  </si>
  <si>
    <t>919731122</t>
  </si>
  <si>
    <t>Zarovnání styčné plochy podkladu nebo krytu živičného tl do 100 mm</t>
  </si>
  <si>
    <t>-194792265</t>
  </si>
  <si>
    <t>20,0+6,0+6,0</t>
  </si>
  <si>
    <t>25</t>
  </si>
  <si>
    <t>919735112</t>
  </si>
  <si>
    <t>Řezání stávajícího živičného krytu hl do 100 mm</t>
  </si>
  <si>
    <t>1224989936</t>
  </si>
  <si>
    <t>30</t>
  </si>
  <si>
    <t>938909311</t>
  </si>
  <si>
    <t>Čištění vozovek metením strojně podkladu nebo krytu betonového nebo živičného</t>
  </si>
  <si>
    <t>-472668333</t>
  </si>
  <si>
    <t>998</t>
  </si>
  <si>
    <t>Přesun hmot</t>
  </si>
  <si>
    <t>34</t>
  </si>
  <si>
    <t>998225111</t>
  </si>
  <si>
    <t>Přesun hmot pro pozemní komunikace s krytem z kamene, monolitickým betonovým nebo živičným</t>
  </si>
  <si>
    <t>786813933</t>
  </si>
  <si>
    <t>VRN</t>
  </si>
  <si>
    <t>Vedlejší rozpočtové náklady</t>
  </si>
  <si>
    <t>VRN1</t>
  </si>
  <si>
    <t>Průzkumné, geodetické a projektové práce</t>
  </si>
  <si>
    <t>35</t>
  </si>
  <si>
    <t>012002000</t>
  </si>
  <si>
    <t>Geodetické práce</t>
  </si>
  <si>
    <t>soubor</t>
  </si>
  <si>
    <t>1024</t>
  </si>
  <si>
    <t>-445574483</t>
  </si>
  <si>
    <t>36</t>
  </si>
  <si>
    <t>013002000R</t>
  </si>
  <si>
    <t>Projektová dokumentace skutečného provedení</t>
  </si>
  <si>
    <t>-1277106513</t>
  </si>
  <si>
    <t>37</t>
  </si>
  <si>
    <t>014002000R</t>
  </si>
  <si>
    <t>Vytyčení podzemních sítí a zařízení</t>
  </si>
  <si>
    <t>1481550081</t>
  </si>
  <si>
    <t>VRN3</t>
  </si>
  <si>
    <t>Zařízení staveniště</t>
  </si>
  <si>
    <t>38</t>
  </si>
  <si>
    <t>030001000</t>
  </si>
  <si>
    <t>%</t>
  </si>
  <si>
    <t>1982746456</t>
  </si>
  <si>
    <t>SO02 - Vodovod</t>
  </si>
  <si>
    <t xml:space="preserve">    4 - Vodorovné konstrukce</t>
  </si>
  <si>
    <t xml:space="preserve">    8 - Trubní vedení</t>
  </si>
  <si>
    <t>132201202</t>
  </si>
  <si>
    <t>Hloubení rýh š do 2000 mm v hornině tř. 3 objemu do 1000 m3</t>
  </si>
  <si>
    <t>1541418714</t>
  </si>
  <si>
    <t>(453,0+73,3)*1,0*1,75</t>
  </si>
  <si>
    <t>"přípojky" 89,0*0,8*1,5</t>
  </si>
  <si>
    <t>132201209</t>
  </si>
  <si>
    <t>Příplatek za lepivost k hloubení rýh š do 2000 mm v hornině tř. 3</t>
  </si>
  <si>
    <t>458097235</t>
  </si>
  <si>
    <t>151101101</t>
  </si>
  <si>
    <t>Zřízení příložného pažení a rozepření stěn rýh hl do 2 m</t>
  </si>
  <si>
    <t>2086463158</t>
  </si>
  <si>
    <t>(453+74)*1,75</t>
  </si>
  <si>
    <t>151101111</t>
  </si>
  <si>
    <t>Odstranění příložného pažení a rozepření stěn rýh hl do 2 m</t>
  </si>
  <si>
    <t>1184289938</t>
  </si>
  <si>
    <t>393070028</t>
  </si>
  <si>
    <t>1027,825*1,3</t>
  </si>
  <si>
    <t>1613600628</t>
  </si>
  <si>
    <t>1336,173-677,25</t>
  </si>
  <si>
    <t>796061390</t>
  </si>
  <si>
    <t>-265614223</t>
  </si>
  <si>
    <t>-419969703</t>
  </si>
  <si>
    <t>591,283*1,6</t>
  </si>
  <si>
    <t>174101102</t>
  </si>
  <si>
    <t>Zásyp v uzavřených prostorech sypaninou se zhutněním</t>
  </si>
  <si>
    <t>-162347224</t>
  </si>
  <si>
    <t>"řad" (453+74)*1,0*1,15</t>
  </si>
  <si>
    <t>"přípojky" 89,0*0,8*1,0</t>
  </si>
  <si>
    <t>175111101</t>
  </si>
  <si>
    <t>Obsypání potrubí ručně sypaninou bez prohození, uloženou do 3 m</t>
  </si>
  <si>
    <t>1062390201</t>
  </si>
  <si>
    <t>"řad" (453+74)*1,0*0,5</t>
  </si>
  <si>
    <t>"přípojky" 89,0*0,8*0,5</t>
  </si>
  <si>
    <t>583312000</t>
  </si>
  <si>
    <t>štěrkopísek (Bratčice) netříděný zásypový materiál</t>
  </si>
  <si>
    <t>2082504193</t>
  </si>
  <si>
    <t>299,1*2 'Přepočtené koeficientem množství</t>
  </si>
  <si>
    <t>Vodorovné konstrukce</t>
  </si>
  <si>
    <t>451573111</t>
  </si>
  <si>
    <t>Lože pod potrubí otevřený výkop ze štěrkopísku</t>
  </si>
  <si>
    <t>1084037872</t>
  </si>
  <si>
    <t>"řad" (453+74)*0,1*1,0</t>
  </si>
  <si>
    <t>"přípojky" 89,0*0,8*0,1</t>
  </si>
  <si>
    <t>62</t>
  </si>
  <si>
    <t>-298665880</t>
  </si>
  <si>
    <t>63</t>
  </si>
  <si>
    <t>-1561167030</t>
  </si>
  <si>
    <t>64</t>
  </si>
  <si>
    <t>-762040214</t>
  </si>
  <si>
    <t>65</t>
  </si>
  <si>
    <t>-698058783</t>
  </si>
  <si>
    <t>66</t>
  </si>
  <si>
    <t>-551869579</t>
  </si>
  <si>
    <t>Trubní vedení</t>
  </si>
  <si>
    <t>857241131</t>
  </si>
  <si>
    <t>Montáž litinových tvarovek jednoosých hrdlových otevřený výkop s integrovaným těsněním DN 80</t>
  </si>
  <si>
    <t>-1796411026</t>
  </si>
  <si>
    <t>"VO1" 1,0</t>
  </si>
  <si>
    <t>"VO2" 2,0</t>
  </si>
  <si>
    <t>899999001R</t>
  </si>
  <si>
    <t xml:space="preserve">tvarovka IS litinová voda Hawle SYNOFLEX 7974 - spojka přímá DN 80, pr.85-105 epoxid </t>
  </si>
  <si>
    <t>1032041893</t>
  </si>
  <si>
    <t>"V01" 1,0</t>
  </si>
  <si>
    <t>14</t>
  </si>
  <si>
    <t>857242122</t>
  </si>
  <si>
    <t>Montáž litinových tvarovek jednoosých přírubových otevřený výkop DN 80</t>
  </si>
  <si>
    <t>1912402359</t>
  </si>
  <si>
    <t>"VO1" 4,0+3,0+4,0</t>
  </si>
  <si>
    <t>"VO2" 2,0+1,0</t>
  </si>
  <si>
    <t>899999008R</t>
  </si>
  <si>
    <t xml:space="preserve">tvarovka IS litinová voda Hawle přírubová 5045 - koleno patní S2000, pro PE a PVC 80/DN 90 epoxid </t>
  </si>
  <si>
    <t>695953158</t>
  </si>
  <si>
    <t>899999011R</t>
  </si>
  <si>
    <t xml:space="preserve">tvarovka IS litinová voda Hawle přírubová 8535 - koleno S2000, pro PE a PVC 90/90° epoxid </t>
  </si>
  <si>
    <t>647215046</t>
  </si>
  <si>
    <t>"VO1" 3,0</t>
  </si>
  <si>
    <t>899999012R</t>
  </si>
  <si>
    <t>oblouk S2000 d90 11° 8557</t>
  </si>
  <si>
    <t>-1641877894</t>
  </si>
  <si>
    <t>"VO1" 4,0</t>
  </si>
  <si>
    <t>"VO2" 1,0</t>
  </si>
  <si>
    <t>899999018R</t>
  </si>
  <si>
    <t xml:space="preserve">oblouk BB 22° - dlouhé provedení, bezešvý PE 100 d= 90 SDR 11 </t>
  </si>
  <si>
    <t>-1894605370</t>
  </si>
  <si>
    <t>32</t>
  </si>
  <si>
    <t>857263131</t>
  </si>
  <si>
    <t>Montáž litinových tvarovek odbočných hrdlových otevřený výkop s integrovaným těsněním DN 100</t>
  </si>
  <si>
    <t>548844990</t>
  </si>
  <si>
    <t>"VO2" 11,0</t>
  </si>
  <si>
    <t>33</t>
  </si>
  <si>
    <t>899999020R</t>
  </si>
  <si>
    <t xml:space="preserve">tvarovka IS plastová voda Nicoll elektro objímka s lehce vyrazitelným dorazem MB PE 100 90 mm SDR 11 </t>
  </si>
  <si>
    <t>1692954537</t>
  </si>
  <si>
    <t>72</t>
  </si>
  <si>
    <t>871161141</t>
  </si>
  <si>
    <t>Montáž potrubí z PE100 SDR 11 otevřený výkop svařovaných na tupo D 32 x 3,0 mm</t>
  </si>
  <si>
    <t>425425534</t>
  </si>
  <si>
    <t>73</t>
  </si>
  <si>
    <t>286131100</t>
  </si>
  <si>
    <t>potrubí vodovodní PE100 PN16 SDR11 6 m, 100 m, 32 x 3,0 mm</t>
  </si>
  <si>
    <t>-603904847</t>
  </si>
  <si>
    <t>89*1,05 'Přepočtené koeficientem množství</t>
  </si>
  <si>
    <t>28</t>
  </si>
  <si>
    <t>871241101</t>
  </si>
  <si>
    <t>Montáž potrubí z PVC SDR 11 těsněných gumovým kroužkem otevřený výkop D 90 x 4,3 mm</t>
  </si>
  <si>
    <t>1921732082</t>
  </si>
  <si>
    <t>"VO1" 12*38</t>
  </si>
  <si>
    <t>"VO2" 12*11</t>
  </si>
  <si>
    <t>29</t>
  </si>
  <si>
    <t>899999017R</t>
  </si>
  <si>
    <t xml:space="preserve">trubka IS plastová voda - v tyčích PE-HD, PE 100 RC SDR 11 90x8,2 mm, 12 m, PN 16 </t>
  </si>
  <si>
    <t>461943424</t>
  </si>
  <si>
    <t>"VO1" 38,0</t>
  </si>
  <si>
    <t>877241101</t>
  </si>
  <si>
    <t>Montáž elektrospojek na potrubí z PE trub d 90</t>
  </si>
  <si>
    <t>621427405</t>
  </si>
  <si>
    <t>"VO1" 2,0+62,0</t>
  </si>
  <si>
    <t>899999006R</t>
  </si>
  <si>
    <t>tvarovka IS plastová voda Nicoll elektro objímka redukovaná MR PE 100 90/63 mm SDR 11</t>
  </si>
  <si>
    <t>-250539462</t>
  </si>
  <si>
    <t>"VO1" 2,0</t>
  </si>
  <si>
    <t>27</t>
  </si>
  <si>
    <t>899999016R</t>
  </si>
  <si>
    <t>1050000917</t>
  </si>
  <si>
    <t>"VO1" 62,0</t>
  </si>
  <si>
    <t>877241118</t>
  </si>
  <si>
    <t>Montáž elektrozáslepek na potrubí z PE trub d 90</t>
  </si>
  <si>
    <t>881086421</t>
  </si>
  <si>
    <t>26</t>
  </si>
  <si>
    <t>899999015R</t>
  </si>
  <si>
    <t xml:space="preserve">tvarovka IS plastová voda Nicoll elektro záslepka MV PE 100 90 mm SDR 11 </t>
  </si>
  <si>
    <t>-885270771</t>
  </si>
  <si>
    <t>877265213</t>
  </si>
  <si>
    <t>Montáž elektro T-kusů na potrubí z PE trub d 110</t>
  </si>
  <si>
    <t>-1346477184</t>
  </si>
  <si>
    <t>899999005R</t>
  </si>
  <si>
    <t xml:space="preserve">tvarovka IS plastová voda Nicoll přivařovací na tupo T-kus BT PE 100 dlouhé provedení 90 mm SDR 11 </t>
  </si>
  <si>
    <t>1357636657</t>
  </si>
  <si>
    <t>891241112</t>
  </si>
  <si>
    <t>Montáž vodovodních šoupátek otevřený výkop DN 80</t>
  </si>
  <si>
    <t>237830166</t>
  </si>
  <si>
    <t>"VO1" 7,0</t>
  </si>
  <si>
    <t>"přípojky" 15,0</t>
  </si>
  <si>
    <t>899999002R</t>
  </si>
  <si>
    <t>šoupátko IS s nástrčnými hrdly Hawle uzavírací voda 4040E2 - pro PE a PVC, SYSTEM 2000 DN 80</t>
  </si>
  <si>
    <t>-458831690</t>
  </si>
  <si>
    <t>76</t>
  </si>
  <si>
    <t>899999030R</t>
  </si>
  <si>
    <t xml:space="preserve">šoupátko IS s nástrčnými hrdly Hawle uzavírací přípojkové 2670 - vevařovací, z POM 1"-32, PN 10 bílá </t>
  </si>
  <si>
    <t>2123318672</t>
  </si>
  <si>
    <t>899999003R</t>
  </si>
  <si>
    <t xml:space="preserve">zemní souprava IS pro šoupátka Hawle teleskopická 9500E2 pro DN 50-100, délka 1,3-1,8 m černá </t>
  </si>
  <si>
    <t>1130237277</t>
  </si>
  <si>
    <t>"VO1" 11,0</t>
  </si>
  <si>
    <t>891243321</t>
  </si>
  <si>
    <t>Montáž ventilů odvzdušňovacích přírubových DN 80</t>
  </si>
  <si>
    <t>569178867</t>
  </si>
  <si>
    <t>899999013R</t>
  </si>
  <si>
    <t xml:space="preserve">zavzdušňovací a odvzdušňovací souprava DN 80/1555 , PN 16 </t>
  </si>
  <si>
    <t>2036542032</t>
  </si>
  <si>
    <t>891247111</t>
  </si>
  <si>
    <t>Montáž hydrantů podzemních DN 80</t>
  </si>
  <si>
    <t>-15760276</t>
  </si>
  <si>
    <t>17</t>
  </si>
  <si>
    <t>899999009R</t>
  </si>
  <si>
    <t xml:space="preserve">hydrant IS podzemní Hawle litinový K244 - MB1 DN 80/1,5 m, PN16 </t>
  </si>
  <si>
    <t>-1146450871</t>
  </si>
  <si>
    <t>891262122</t>
  </si>
  <si>
    <t>Montáž kanalizačních šoupátek otevřený výkop DN 100</t>
  </si>
  <si>
    <t>-133720153</t>
  </si>
  <si>
    <t>899999007R</t>
  </si>
  <si>
    <t xml:space="preserve">šoupátko IS s nástrčnými hrdly Hawle uzavírací voda 4343E2 - COMBI "T", SYSTEM 2000 pr. 90/90, PN 16 epoxid </t>
  </si>
  <si>
    <t>1746488841</t>
  </si>
  <si>
    <t>74</t>
  </si>
  <si>
    <t>891269111</t>
  </si>
  <si>
    <t>Montáž navrtávacích pasů na potrubí z jakýchkoli trub DN 100</t>
  </si>
  <si>
    <t>265484639</t>
  </si>
  <si>
    <t>75</t>
  </si>
  <si>
    <t>422714140</t>
  </si>
  <si>
    <t>pas navrtávací z tvárné litiny AVK SINGLE DN 100, rozsah (114-119), odbočky 1",5/4",6/4",2"</t>
  </si>
  <si>
    <t>-704833548</t>
  </si>
  <si>
    <t>892271111</t>
  </si>
  <si>
    <t>Tlaková zkouška vodou potrubí DN 100 nebo 125</t>
  </si>
  <si>
    <t>1954391420</t>
  </si>
  <si>
    <t>899401112</t>
  </si>
  <si>
    <t>Osazení poklopů litinových šoupátkových</t>
  </si>
  <si>
    <t>-1333352874</t>
  </si>
  <si>
    <t>899999004R</t>
  </si>
  <si>
    <t xml:space="preserve">poklop IS šoupátkový Hawle teleskopický 1750 KASI h=195-285 mm, tvárná litina černý </t>
  </si>
  <si>
    <t>-1927282325</t>
  </si>
  <si>
    <t>899401113</t>
  </si>
  <si>
    <t>Osazení poklopů litinových hydrantových</t>
  </si>
  <si>
    <t>-407163140</t>
  </si>
  <si>
    <t>"VO1" 3,0+1,0</t>
  </si>
  <si>
    <t>899999010R</t>
  </si>
  <si>
    <t>poklop IS hydrantový Hawle teleskopický samonivelační s logem HAWLE HYDRANT</t>
  </si>
  <si>
    <t>961021436</t>
  </si>
  <si>
    <t>899999014R</t>
  </si>
  <si>
    <t>poklop IS ventilový Hawle tuhý 1790 - šedá litina GG 200 za- a odvzdušňovací souprava</t>
  </si>
  <si>
    <t>915282443</t>
  </si>
  <si>
    <t>899721111</t>
  </si>
  <si>
    <t>Signalizační vodič DN do 150 mm na potrubí PVC</t>
  </si>
  <si>
    <t>-2101322872</t>
  </si>
  <si>
    <t>899722114</t>
  </si>
  <si>
    <t>Krytí potrubí z plastů výstražnou fólií z PVC 40 cm</t>
  </si>
  <si>
    <t>-983674509</t>
  </si>
  <si>
    <t>"řad" (453+74)</t>
  </si>
  <si>
    <t>"přípojky" 89,0</t>
  </si>
  <si>
    <t>60</t>
  </si>
  <si>
    <t>722290237</t>
  </si>
  <si>
    <t>Proplach a dezinfekce vodovodního potrubí do DN 200</t>
  </si>
  <si>
    <t>1533506294</t>
  </si>
  <si>
    <t>61</t>
  </si>
  <si>
    <t>899999021R</t>
  </si>
  <si>
    <t>Napojení na stávající vodovod</t>
  </si>
  <si>
    <t>-152319763</t>
  </si>
  <si>
    <t>69</t>
  </si>
  <si>
    <t>722110811</t>
  </si>
  <si>
    <t>Demontáž potrubí litinové přírubové do DN 80</t>
  </si>
  <si>
    <t>28994939</t>
  </si>
  <si>
    <t>67</t>
  </si>
  <si>
    <t>-1134511758</t>
  </si>
  <si>
    <t>44*2+74*2</t>
  </si>
  <si>
    <t>68</t>
  </si>
  <si>
    <t>-1649061676</t>
  </si>
  <si>
    <t>70</t>
  </si>
  <si>
    <t>998276101</t>
  </si>
  <si>
    <t>Přesun hmot pro trubní vedení z trub z plastických hmot otevřený výkop</t>
  </si>
  <si>
    <t>-739569206</t>
  </si>
  <si>
    <t>1435205790</t>
  </si>
  <si>
    <t>1350820946</t>
  </si>
  <si>
    <t>-2023964148</t>
  </si>
  <si>
    <t>-1467586423</t>
  </si>
  <si>
    <t>SO03 - Kanalizace splašková</t>
  </si>
  <si>
    <t>-550129556</t>
  </si>
  <si>
    <t>288,0*1,0*2,4+119,0*1,0*1,9</t>
  </si>
  <si>
    <t>"přípojky" 89,0*0,8*2,0</t>
  </si>
  <si>
    <t>244701307</t>
  </si>
  <si>
    <t>90</t>
  </si>
  <si>
    <t>133201101</t>
  </si>
  <si>
    <t>Hloubení šachet v hornině tř. 3 objemu do 100 m3</t>
  </si>
  <si>
    <t>382460937</t>
  </si>
  <si>
    <t>9*1,5*1,5*2,0</t>
  </si>
  <si>
    <t>91</t>
  </si>
  <si>
    <t>133201109</t>
  </si>
  <si>
    <t>Příplatek za lepivost u hloubení šachet v hornině tř. 3</t>
  </si>
  <si>
    <t>-909778792</t>
  </si>
  <si>
    <t>1489039126</t>
  </si>
  <si>
    <t>288*2,4+119*1,9</t>
  </si>
  <si>
    <t>100057228</t>
  </si>
  <si>
    <t>-131322118</t>
  </si>
  <si>
    <t>(1059,7+40,5)*1,3</t>
  </si>
  <si>
    <t>1423678740</t>
  </si>
  <si>
    <t>1430,26-784,944</t>
  </si>
  <si>
    <t>-1177434827</t>
  </si>
  <si>
    <t>1132203486</t>
  </si>
  <si>
    <t>-635142052</t>
  </si>
  <si>
    <t>490,59*1,6</t>
  </si>
  <si>
    <t>-1137348031</t>
  </si>
  <si>
    <t>288,0*1,0*1,9+119*1,0*1,3+0,5*1,5*2,0*4*9</t>
  </si>
  <si>
    <t>1220730349</t>
  </si>
  <si>
    <t>(288+119)*1,0*0,5</t>
  </si>
  <si>
    <t>1881494751</t>
  </si>
  <si>
    <t>"řad" 407,0</t>
  </si>
  <si>
    <t>"přípojky" 89,0*0,8*0,5*2</t>
  </si>
  <si>
    <t>"šachty" 0,5*1,5*2,0*4*9*2</t>
  </si>
  <si>
    <t>359901111</t>
  </si>
  <si>
    <t>Vyčištění stok</t>
  </si>
  <si>
    <t>-1657647026</t>
  </si>
  <si>
    <t>359901211</t>
  </si>
  <si>
    <t>Monitoring stoky jakékoli výšky na nové kanalizaci</t>
  </si>
  <si>
    <t>918523259</t>
  </si>
  <si>
    <t>1563207100</t>
  </si>
  <si>
    <t>"řad" (288+119)*0,1*1,0</t>
  </si>
  <si>
    <t>85</t>
  </si>
  <si>
    <t>452112111</t>
  </si>
  <si>
    <t>Osazení betonových prstenců nebo rámů v do 100 mm</t>
  </si>
  <si>
    <t>1212352854</t>
  </si>
  <si>
    <t>2+3+3</t>
  </si>
  <si>
    <t>86</t>
  </si>
  <si>
    <t>592241360</t>
  </si>
  <si>
    <t>prstenec betonový vyrovnávací TBW-Q 625/80/90 62,5x8x9 cm</t>
  </si>
  <si>
    <t>757189387</t>
  </si>
  <si>
    <t>87</t>
  </si>
  <si>
    <t>592241370</t>
  </si>
  <si>
    <t>prstenec betonový vyrovnávací TBW-Q 625/100/90 62,5x10x9 cm</t>
  </si>
  <si>
    <t>-1840516618</t>
  </si>
  <si>
    <t>88</t>
  </si>
  <si>
    <t>592241350</t>
  </si>
  <si>
    <t>prstenec betonový vyrovnávací TBW-Q 625/60/90 62,5x6x9 cm</t>
  </si>
  <si>
    <t>-47752398</t>
  </si>
  <si>
    <t>452313141</t>
  </si>
  <si>
    <t>Podkladní bloky z betonu prostého tř. C 16/20 otevřený výkop</t>
  </si>
  <si>
    <t>2072260530</t>
  </si>
  <si>
    <t>10*0,5*0,5*0,5</t>
  </si>
  <si>
    <t>-279339474</t>
  </si>
  <si>
    <t>"V10" 2,0</t>
  </si>
  <si>
    <t>1679843186</t>
  </si>
  <si>
    <t>1886596473</t>
  </si>
  <si>
    <t>"V10" 1,0+2,0+1,0</t>
  </si>
  <si>
    <t>-47594140</t>
  </si>
  <si>
    <t>899999019R</t>
  </si>
  <si>
    <t>oblouk BB 45° d90 SDR11 ,na tupo</t>
  </si>
  <si>
    <t>-43116164</t>
  </si>
  <si>
    <t>"V10" 1,0</t>
  </si>
  <si>
    <t>899999022R</t>
  </si>
  <si>
    <t xml:space="preserve">oblouk BB 30° PE100 SDR11 D90/30° </t>
  </si>
  <si>
    <t>-759123941</t>
  </si>
  <si>
    <t>-1470012741</t>
  </si>
  <si>
    <t>"V10" 119,0</t>
  </si>
  <si>
    <t xml:space="preserve">trubka IS plastová kanal - v tyčích PE-HD, PE 100 RC SDR 11 90x8,2 mm, 12 m, PN 16 </t>
  </si>
  <si>
    <t>-1529550937</t>
  </si>
  <si>
    <t>"V10" 11,0</t>
  </si>
  <si>
    <t>93</t>
  </si>
  <si>
    <t>871315221</t>
  </si>
  <si>
    <t>Kanalizační potrubí z tvrdého PVC jednovrstvé tuhost třídy SN8 DN 160</t>
  </si>
  <si>
    <t>-387531600</t>
  </si>
  <si>
    <t>8,0*5,0+7,0*7,0</t>
  </si>
  <si>
    <t>871355241</t>
  </si>
  <si>
    <t>Kanalizační potrubí z tvrdého PVC vícevrstvé tuhost třídy SN12 DN 200</t>
  </si>
  <si>
    <t>378675985</t>
  </si>
  <si>
    <t>871365241</t>
  </si>
  <si>
    <t>Kanalizační potrubí z tvrdého PVC vícevrstvé tuhost třídy SN12 DN 250</t>
  </si>
  <si>
    <t>337321021</t>
  </si>
  <si>
    <t>1219995237</t>
  </si>
  <si>
    <t>"V10" 20,0+1,0</t>
  </si>
  <si>
    <t xml:space="preserve">tvarovka IS plastová kanal Nicoll elektro objímka s lehce vyrazitelným dorazem MB PE 100 90 mm SDR 11 </t>
  </si>
  <si>
    <t>645339154</t>
  </si>
  <si>
    <t>"V10" 20,0</t>
  </si>
  <si>
    <t>899999023R</t>
  </si>
  <si>
    <t>tvarovka IS plastová kanal Nicoll přivařovací na tupo Odbočka BT 45° PE 100 dlouhé provedení 90 mm SDR 11</t>
  </si>
  <si>
    <t>-1827903720</t>
  </si>
  <si>
    <t>877350440</t>
  </si>
  <si>
    <t>Montáž šachtových vložek na potrubí z PP trub korugovaných DN 200</t>
  </si>
  <si>
    <t>1321374566</t>
  </si>
  <si>
    <t>286174810</t>
  </si>
  <si>
    <t>vložka šachtová PRAGMA+ID 10, DN 200</t>
  </si>
  <si>
    <t>-218842412</t>
  </si>
  <si>
    <t>94</t>
  </si>
  <si>
    <t>877360320</t>
  </si>
  <si>
    <t>Montáž odboček na potrubí z PP trub hladkých plnostěnných DN 250</t>
  </si>
  <si>
    <t>-261238060</t>
  </si>
  <si>
    <t>95</t>
  </si>
  <si>
    <t>286172100</t>
  </si>
  <si>
    <t>odbočka PP Master 45° DN 250/DN150</t>
  </si>
  <si>
    <t>1827173018</t>
  </si>
  <si>
    <t>71</t>
  </si>
  <si>
    <t>877360440</t>
  </si>
  <si>
    <t>Montáž šachtových vložek na potrubí z PP trub korugovaných DN 250</t>
  </si>
  <si>
    <t>321095523</t>
  </si>
  <si>
    <t>286174820</t>
  </si>
  <si>
    <t>vložka šachtová PRAGMA+ID 10, DN 250</t>
  </si>
  <si>
    <t>786183328</t>
  </si>
  <si>
    <t>1704826199</t>
  </si>
  <si>
    <t>šoupátko IS s nástrčnými hrdly Hawle uzavírací kanal 4040E2 - pro PE a PVC, SYSTEM 2000 DN 80</t>
  </si>
  <si>
    <t>-571348212</t>
  </si>
  <si>
    <t>1435560776</t>
  </si>
  <si>
    <t>-743394187</t>
  </si>
  <si>
    <t>77</t>
  </si>
  <si>
    <t>894411311</t>
  </si>
  <si>
    <t>Osazení železobetonových dílců pro šachty skruží rovných</t>
  </si>
  <si>
    <t>1801273437</t>
  </si>
  <si>
    <t>6+5+2</t>
  </si>
  <si>
    <t>78</t>
  </si>
  <si>
    <t>592241000</t>
  </si>
  <si>
    <t>skruž betonová TBS-Q 100x25x9 cm</t>
  </si>
  <si>
    <t>2025077242</t>
  </si>
  <si>
    <t>79</t>
  </si>
  <si>
    <t>592241020</t>
  </si>
  <si>
    <t>skruž betonová TBS-Q 100x50x9 cm</t>
  </si>
  <si>
    <t>632883983</t>
  </si>
  <si>
    <t>80</t>
  </si>
  <si>
    <t>592241040</t>
  </si>
  <si>
    <t>skruž betonová TBS-Q 100x100x9 cm</t>
  </si>
  <si>
    <t>-2099778728</t>
  </si>
  <si>
    <t>81</t>
  </si>
  <si>
    <t>894412411</t>
  </si>
  <si>
    <t>Osazení železobetonových dílců pro šachty skruží přechodových</t>
  </si>
  <si>
    <t>-177804887</t>
  </si>
  <si>
    <t>82</t>
  </si>
  <si>
    <t>592241200</t>
  </si>
  <si>
    <t>skruž betonová přechodová TBR-Q 625/600/90 SP 62,5/100x60x9 cm</t>
  </si>
  <si>
    <t>954236930</t>
  </si>
  <si>
    <t>83</t>
  </si>
  <si>
    <t>894414111</t>
  </si>
  <si>
    <t>Osazení železobetonových dílců pro šachty skruží základových (dno)</t>
  </si>
  <si>
    <t>275039534</t>
  </si>
  <si>
    <t>84</t>
  </si>
  <si>
    <t>592243370</t>
  </si>
  <si>
    <t>dno betonové šachty kanalizační přímé TBZ-Q.1 100/60 V max. 40 100/60x40 cm</t>
  </si>
  <si>
    <t>366102849</t>
  </si>
  <si>
    <t>899104112</t>
  </si>
  <si>
    <t>Osazení poklopů litinových nebo ocelových včetně rámů pro třídu zatížení D400, E600</t>
  </si>
  <si>
    <t>1157126562</t>
  </si>
  <si>
    <t>592246610</t>
  </si>
  <si>
    <t>poklop šachtový D1 /betonová výplň+ litina/ D 400 - BEGU, s odvětráním</t>
  </si>
  <si>
    <t>-1685270849</t>
  </si>
  <si>
    <t>-213805550</t>
  </si>
  <si>
    <t>37697196</t>
  </si>
  <si>
    <t>89</t>
  </si>
  <si>
    <t>8999999025R</t>
  </si>
  <si>
    <t>Čerpací stanice ČS10</t>
  </si>
  <si>
    <t>1473635824</t>
  </si>
  <si>
    <t>-441418210</t>
  </si>
  <si>
    <t>680406736</t>
  </si>
  <si>
    <t>119+288</t>
  </si>
  <si>
    <t>Napojení na stávající kanalizaci</t>
  </si>
  <si>
    <t>-209131193</t>
  </si>
  <si>
    <t>-627544398</t>
  </si>
  <si>
    <t>-389532614</t>
  </si>
  <si>
    <t>-473921531</t>
  </si>
  <si>
    <t>-181659957</t>
  </si>
  <si>
    <t>1258410185</t>
  </si>
  <si>
    <t>SO04 - Veřejné osvětlení</t>
  </si>
  <si>
    <t>PSV - Práce a dodávky PSV</t>
  </si>
  <si>
    <t xml:space="preserve">    748 - Elektromontáže - osvětlovací zařízení a svítidla</t>
  </si>
  <si>
    <t>31</t>
  </si>
  <si>
    <t>-1974723910</t>
  </si>
  <si>
    <t>330,0*0,35*0,7</t>
  </si>
  <si>
    <t>345764659</t>
  </si>
  <si>
    <t>402730820</t>
  </si>
  <si>
    <t>1687575333</t>
  </si>
  <si>
    <t>80,85*1,3-34,65</t>
  </si>
  <si>
    <t>411461590</t>
  </si>
  <si>
    <t>-1321941946</t>
  </si>
  <si>
    <t>-2057834872</t>
  </si>
  <si>
    <t>70,455*1,6</t>
  </si>
  <si>
    <t>-51400481</t>
  </si>
  <si>
    <t>80,85-34,65</t>
  </si>
  <si>
    <t>640226878</t>
  </si>
  <si>
    <t>330,0*0,35*0,3</t>
  </si>
  <si>
    <t>1690904920</t>
  </si>
  <si>
    <t>34,65*1,8</t>
  </si>
  <si>
    <t>199999001R</t>
  </si>
  <si>
    <t>Výkop kab. rýhy 35x70, ručně</t>
  </si>
  <si>
    <t>-1765032891</t>
  </si>
  <si>
    <t>199999002R</t>
  </si>
  <si>
    <t>Zához kab. rýhy 35x70, ručně</t>
  </si>
  <si>
    <t>-1802578190</t>
  </si>
  <si>
    <t>299999001R</t>
  </si>
  <si>
    <t>Základ stožáru v=6m</t>
  </si>
  <si>
    <t>293211354</t>
  </si>
  <si>
    <t>998223011</t>
  </si>
  <si>
    <t>-1367695837</t>
  </si>
  <si>
    <t>PSV</t>
  </si>
  <si>
    <t>Práce a dodávky PSV</t>
  </si>
  <si>
    <t>748</t>
  </si>
  <si>
    <t>Elektromontáže - osvětlovací zařízení a svítidla</t>
  </si>
  <si>
    <t>748999001R</t>
  </si>
  <si>
    <t>Montáž a zapojení svítidla VYRTYCH BETY 70S</t>
  </si>
  <si>
    <t>-1928937380</t>
  </si>
  <si>
    <t>748999002R</t>
  </si>
  <si>
    <t>Svítidlo VYRTYCH BETY 70S vč. sv. zdroje</t>
  </si>
  <si>
    <t>1173048802</t>
  </si>
  <si>
    <t>748999003R</t>
  </si>
  <si>
    <t>Montáž stožáru KOOPERATIVA K6</t>
  </si>
  <si>
    <t>1152761568</t>
  </si>
  <si>
    <t>748999004R</t>
  </si>
  <si>
    <t>Stožár KOOPERATIVA K6</t>
  </si>
  <si>
    <t>-1828624179</t>
  </si>
  <si>
    <t>748999005R</t>
  </si>
  <si>
    <t>Zapojení stožárové výzbroje SCHM 1,5-35</t>
  </si>
  <si>
    <t>109198455</t>
  </si>
  <si>
    <t>748999006R</t>
  </si>
  <si>
    <t>Stožárová výzbroj SCHM 1,5-35</t>
  </si>
  <si>
    <t>1325896325</t>
  </si>
  <si>
    <t>748999007R</t>
  </si>
  <si>
    <t>Položení kabelu CYKY-J 3x1,5</t>
  </si>
  <si>
    <t>-896101958</t>
  </si>
  <si>
    <t>748999008R</t>
  </si>
  <si>
    <t>Kabel CYKY-J 3x1,5</t>
  </si>
  <si>
    <t>-969204592</t>
  </si>
  <si>
    <t>748999009R</t>
  </si>
  <si>
    <t>Položení kabelu CYKY-J 4x16</t>
  </si>
  <si>
    <t>-300275218</t>
  </si>
  <si>
    <t>748999010R</t>
  </si>
  <si>
    <t>Kabel CYKY-J 4x16</t>
  </si>
  <si>
    <t>707462286</t>
  </si>
  <si>
    <t>748999011R</t>
  </si>
  <si>
    <t>Položení kab. chráničky KOPOFLEX pr.63</t>
  </si>
  <si>
    <t>1660660295</t>
  </si>
  <si>
    <t>748999012R</t>
  </si>
  <si>
    <t>Kabelová chránička KOPOFLEX pr.63</t>
  </si>
  <si>
    <t>300694314</t>
  </si>
  <si>
    <t>748999013R</t>
  </si>
  <si>
    <t>Položení a obetonování kab. chráničky KOPODUR pr.110</t>
  </si>
  <si>
    <t>-1006686598</t>
  </si>
  <si>
    <t>748999014R</t>
  </si>
  <si>
    <t>Kabelová chránička KOPODUR pr.110</t>
  </si>
  <si>
    <t>-140942710</t>
  </si>
  <si>
    <t>748999015R</t>
  </si>
  <si>
    <t>Položení zemnícího pásku FeZn 30x4</t>
  </si>
  <si>
    <t>-400446644</t>
  </si>
  <si>
    <t>748999016R</t>
  </si>
  <si>
    <t>Zemnící pásek FeZn 30x4</t>
  </si>
  <si>
    <t>-466851831</t>
  </si>
  <si>
    <t>748999017R</t>
  </si>
  <si>
    <t>Položení zemnícího drátu FeZn pr.8</t>
  </si>
  <si>
    <t>-1919343266</t>
  </si>
  <si>
    <t>748999018R</t>
  </si>
  <si>
    <t>Zemnící drát FeZn pr.8</t>
  </si>
  <si>
    <t>-1575835827</t>
  </si>
  <si>
    <t>748999019R</t>
  </si>
  <si>
    <t>Montáž a zapojení rozvaděče RVOS1</t>
  </si>
  <si>
    <t>-1265214556</t>
  </si>
  <si>
    <t>748999020R</t>
  </si>
  <si>
    <t>Rozvaděč RVO (1vývod) vč. pilíře</t>
  </si>
  <si>
    <t>-675673931</t>
  </si>
  <si>
    <t>748999021R</t>
  </si>
  <si>
    <t>Montáž zemnící svorky připojovací</t>
  </si>
  <si>
    <t>1374145612</t>
  </si>
  <si>
    <t>748999022R</t>
  </si>
  <si>
    <t>Zemnící svorka připojovací</t>
  </si>
  <si>
    <t>-113331430</t>
  </si>
  <si>
    <t>748999023R</t>
  </si>
  <si>
    <t>Montáž zemnící svorky křížové</t>
  </si>
  <si>
    <t>1767289479</t>
  </si>
  <si>
    <t>748999024R</t>
  </si>
  <si>
    <t>Zemnící svorka křížová pásek-drát</t>
  </si>
  <si>
    <t>-926780516</t>
  </si>
  <si>
    <t>748999025R</t>
  </si>
  <si>
    <t>Položení výstražné fólie s bleskem</t>
  </si>
  <si>
    <t>1727526416</t>
  </si>
  <si>
    <t>748999026R</t>
  </si>
  <si>
    <t>Výstražná fólie s bleskem</t>
  </si>
  <si>
    <t>-224577903</t>
  </si>
  <si>
    <t>748999027R</t>
  </si>
  <si>
    <t>Výchozí revizní zpráva - elektro</t>
  </si>
  <si>
    <t>-2146767941</t>
  </si>
  <si>
    <t>-1840333092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</si>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</sst>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2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4" fontId="20" fillId="0" borderId="8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4" fontId="3" fillId="5" borderId="10" xfId="0" applyNumberFormat="1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2" fillId="0" borderId="18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9" fillId="0" borderId="18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23" xfId="0" applyNumberFormat="1" applyFont="1" applyBorder="1" applyAlignment="1">
      <alignment vertical="center"/>
    </xf>
    <xf numFmtId="4" fontId="29" fillId="0" borderId="24" xfId="0" applyNumberFormat="1" applyFont="1" applyBorder="1" applyAlignment="1">
      <alignment vertical="center"/>
    </xf>
    <xf numFmtId="166" fontId="29" fillId="0" borderId="24" xfId="0" applyNumberFormat="1" applyFont="1" applyBorder="1" applyAlignment="1">
      <alignment vertical="center"/>
    </xf>
    <xf numFmtId="4" fontId="29" fillId="0" borderId="25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8" fillId="0" borderId="0" xfId="0" applyFont="1" applyBorder="1" applyAlignment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>
      <alignment vertical="center"/>
    </xf>
    <xf numFmtId="0" fontId="0" fillId="6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0" fillId="6" borderId="6" xfId="0" applyFont="1" applyFill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6" xfId="0" applyNumberFormat="1" applyFont="1" applyBorder="1" applyAlignment="1"/>
    <xf numFmtId="166" fontId="32" fillId="0" borderId="17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35" fillId="0" borderId="28" xfId="0" applyFont="1" applyBorder="1" applyAlignment="1" applyProtection="1">
      <alignment horizontal="center" vertical="center"/>
      <protection locked="0"/>
    </xf>
    <xf numFmtId="49" fontId="35" fillId="0" borderId="28" xfId="0" applyNumberFormat="1" applyFont="1" applyBorder="1" applyAlignment="1" applyProtection="1">
      <alignment horizontal="left" vertical="center" wrapText="1"/>
      <protection locked="0"/>
    </xf>
    <xf numFmtId="0" fontId="35" fillId="0" borderId="28" xfId="0" applyFont="1" applyBorder="1" applyAlignment="1" applyProtection="1">
      <alignment horizontal="left" vertical="center" wrapText="1"/>
      <protection locked="0"/>
    </xf>
    <xf numFmtId="0" fontId="35" fillId="0" borderId="28" xfId="0" applyFont="1" applyBorder="1" applyAlignment="1" applyProtection="1">
      <alignment horizontal="center" vertical="center" wrapText="1"/>
      <protection locked="0"/>
    </xf>
    <xf numFmtId="167" fontId="35" fillId="0" borderId="28" xfId="0" applyNumberFormat="1" applyFont="1" applyBorder="1" applyAlignment="1" applyProtection="1">
      <alignment vertical="center"/>
      <protection locked="0"/>
    </xf>
    <xf numFmtId="4" fontId="35" fillId="4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  <protection locked="0"/>
    </xf>
    <xf numFmtId="0" fontId="35" fillId="0" borderId="5" xfId="0" applyFont="1" applyBorder="1" applyAlignment="1">
      <alignment vertical="center"/>
    </xf>
    <xf numFmtId="0" fontId="35" fillId="4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167" fontId="0" fillId="4" borderId="28" xfId="0" applyNumberFormat="1" applyFont="1" applyFill="1" applyBorder="1" applyAlignment="1" applyProtection="1">
      <alignment vertical="center"/>
      <protection locked="0"/>
    </xf>
    <xf numFmtId="0" fontId="1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0" fillId="0" borderId="0" xfId="0" applyAlignment="1">
      <alignment vertical="top"/>
      <protection locked="0"/>
    </xf>
    <xf numFmtId="0" fontId="36" fillId="0" borderId="29" xfId="0" applyFont="1" applyBorder="1" applyAlignment="1">
      <alignment vertical="center" wrapText="1"/>
      <protection locked="0"/>
    </xf>
    <xf numFmtId="0" fontId="36" fillId="0" borderId="30" xfId="0" applyFont="1" applyBorder="1" applyAlignment="1">
      <alignment vertical="center" wrapText="1"/>
      <protection locked="0"/>
    </xf>
    <xf numFmtId="0" fontId="36" fillId="0" borderId="31" xfId="0" applyFont="1" applyBorder="1" applyAlignment="1">
      <alignment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7" fillId="0" borderId="1" xfId="0" applyFont="1" applyBorder="1" applyAlignment="1">
      <alignment horizontal="center" vertical="center" wrapText="1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vertical="center" wrapText="1"/>
      <protection locked="0"/>
    </xf>
    <xf numFmtId="0" fontId="38" fillId="0" borderId="34" xfId="0" applyFont="1" applyBorder="1" applyAlignment="1">
      <alignment horizontal="left" wrapText="1"/>
      <protection locked="0"/>
    </xf>
    <xf numFmtId="0" fontId="36" fillId="0" borderId="33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horizontal="left"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39" fillId="0" borderId="32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49" fontId="39" fillId="0" borderId="1" xfId="0" applyNumberFormat="1" applyFont="1" applyBorder="1" applyAlignment="1">
      <alignment horizontal="left" vertical="center" wrapText="1"/>
      <protection locked="0"/>
    </xf>
    <xf numFmtId="49" fontId="39" fillId="0" borderId="1" xfId="0" applyNumberFormat="1" applyFont="1" applyBorder="1" applyAlignment="1">
      <alignment vertical="center" wrapText="1"/>
      <protection locked="0"/>
    </xf>
    <xf numFmtId="0" fontId="36" fillId="0" borderId="35" xfId="0" applyFont="1" applyBorder="1" applyAlignment="1">
      <alignment vertical="center" wrapText="1"/>
      <protection locked="0"/>
    </xf>
    <xf numFmtId="0" fontId="40" fillId="0" borderId="34" xfId="0" applyFont="1" applyBorder="1" applyAlignment="1">
      <alignment vertical="center" wrapText="1"/>
      <protection locked="0"/>
    </xf>
    <xf numFmtId="0" fontId="36" fillId="0" borderId="36" xfId="0" applyFont="1" applyBorder="1" applyAlignment="1">
      <alignment vertical="center" wrapText="1"/>
      <protection locked="0"/>
    </xf>
    <xf numFmtId="0" fontId="36" fillId="0" borderId="1" xfId="0" applyFont="1" applyBorder="1" applyAlignment="1">
      <alignment vertical="top"/>
      <protection locked="0"/>
    </xf>
    <xf numFmtId="0" fontId="36" fillId="0" borderId="0" xfId="0" applyFont="1" applyAlignment="1">
      <alignment vertical="top"/>
      <protection locked="0"/>
    </xf>
    <xf numFmtId="0" fontId="36" fillId="0" borderId="29" xfId="0" applyFont="1" applyBorder="1" applyAlignment="1">
      <alignment horizontal="left" vertical="center"/>
      <protection locked="0"/>
    </xf>
    <xf numFmtId="0" fontId="36" fillId="0" borderId="30" xfId="0" applyFont="1" applyBorder="1" applyAlignment="1">
      <alignment horizontal="left" vertical="center"/>
      <protection locked="0"/>
    </xf>
    <xf numFmtId="0" fontId="36" fillId="0" borderId="31" xfId="0" applyFont="1" applyBorder="1" applyAlignment="1">
      <alignment horizontal="left" vertical="center"/>
      <protection locked="0"/>
    </xf>
    <xf numFmtId="0" fontId="36" fillId="0" borderId="32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6" fillId="0" borderId="33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/>
      <protection locked="0"/>
    </xf>
    <xf numFmtId="0" fontId="41" fillId="0" borderId="0" xfId="0" applyFont="1" applyAlignment="1">
      <alignment horizontal="left" vertical="center"/>
      <protection locked="0"/>
    </xf>
    <xf numFmtId="0" fontId="38" fillId="0" borderId="34" xfId="0" applyFont="1" applyBorder="1" applyAlignment="1">
      <alignment horizontal="left" vertical="center"/>
      <protection locked="0"/>
    </xf>
    <xf numFmtId="0" fontId="38" fillId="0" borderId="34" xfId="0" applyFont="1" applyBorder="1" applyAlignment="1">
      <alignment horizontal="center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39" fillId="0" borderId="0" xfId="0" applyFont="1" applyAlignment="1">
      <alignment horizontal="left" vertical="center"/>
      <protection locked="0"/>
    </xf>
    <xf numFmtId="0" fontId="39" fillId="0" borderId="1" xfId="0" applyFont="1" applyBorder="1" applyAlignment="1">
      <alignment horizontal="center" vertical="center"/>
      <protection locked="0"/>
    </xf>
    <xf numFmtId="0" fontId="39" fillId="0" borderId="32" xfId="0" applyFont="1" applyBorder="1" applyAlignment="1">
      <alignment horizontal="left" vertical="center"/>
      <protection locked="0"/>
    </xf>
    <xf numFmtId="0" fontId="39" fillId="0" borderId="1" xfId="0" applyFont="1" applyFill="1" applyBorder="1" applyAlignment="1">
      <alignment horizontal="left" vertical="center"/>
      <protection locked="0"/>
    </xf>
    <xf numFmtId="0" fontId="39" fillId="0" borderId="1" xfId="0" applyFont="1" applyFill="1" applyBorder="1" applyAlignment="1">
      <alignment horizontal="center" vertical="center"/>
      <protection locked="0"/>
    </xf>
    <xf numFmtId="0" fontId="36" fillId="0" borderId="35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6" fillId="0" borderId="36" xfId="0" applyFont="1" applyBorder="1" applyAlignment="1">
      <alignment horizontal="left" vertical="center"/>
      <protection locked="0"/>
    </xf>
    <xf numFmtId="0" fontId="36" fillId="0" borderId="1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6" fillId="0" borderId="1" xfId="0" applyFont="1" applyBorder="1" applyAlignment="1">
      <alignment horizontal="left" vertical="center" wrapText="1"/>
      <protection locked="0"/>
    </xf>
    <xf numFmtId="0" fontId="39" fillId="0" borderId="1" xfId="0" applyFont="1" applyBorder="1" applyAlignment="1">
      <alignment horizontal="center" vertical="center" wrapText="1"/>
      <protection locked="0"/>
    </xf>
    <xf numFmtId="0" fontId="36" fillId="0" borderId="29" xfId="0" applyFont="1" applyBorder="1" applyAlignment="1">
      <alignment horizontal="left" vertical="center" wrapText="1"/>
      <protection locked="0"/>
    </xf>
    <xf numFmtId="0" fontId="36" fillId="0" borderId="30" xfId="0" applyFont="1" applyBorder="1" applyAlignment="1">
      <alignment horizontal="left" vertical="center" wrapText="1"/>
      <protection locked="0"/>
    </xf>
    <xf numFmtId="0" fontId="36" fillId="0" borderId="31" xfId="0" applyFont="1" applyBorder="1" applyAlignment="1">
      <alignment horizontal="left" vertical="center" wrapText="1"/>
      <protection locked="0"/>
    </xf>
    <xf numFmtId="0" fontId="36" fillId="0" borderId="32" xfId="0" applyFont="1" applyBorder="1" applyAlignment="1">
      <alignment horizontal="left" vertical="center" wrapText="1"/>
      <protection locked="0"/>
    </xf>
    <xf numFmtId="0" fontId="36" fillId="0" borderId="33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 wrapText="1"/>
      <protection locked="0"/>
    </xf>
    <xf numFmtId="0" fontId="39" fillId="0" borderId="32" xfId="0" applyFont="1" applyBorder="1" applyAlignment="1">
      <alignment horizontal="left" vertical="center" wrapText="1"/>
      <protection locked="0"/>
    </xf>
    <xf numFmtId="0" fontId="39" fillId="0" borderId="33" xfId="0" applyFont="1" applyBorder="1" applyAlignment="1">
      <alignment horizontal="left" vertical="center" wrapText="1"/>
      <protection locked="0"/>
    </xf>
    <xf numFmtId="0" fontId="39" fillId="0" borderId="33" xfId="0" applyFont="1" applyBorder="1" applyAlignment="1">
      <alignment horizontal="left" vertical="center"/>
      <protection locked="0"/>
    </xf>
    <xf numFmtId="0" fontId="39" fillId="0" borderId="35" xfId="0" applyFont="1" applyBorder="1" applyAlignment="1">
      <alignment horizontal="left" vertical="center" wrapText="1"/>
      <protection locked="0"/>
    </xf>
    <xf numFmtId="0" fontId="39" fillId="0" borderId="34" xfId="0" applyFont="1" applyBorder="1" applyAlignment="1">
      <alignment horizontal="left" vertical="center" wrapText="1"/>
      <protection locked="0"/>
    </xf>
    <xf numFmtId="0" fontId="39" fillId="0" borderId="36" xfId="0" applyFont="1" applyBorder="1" applyAlignment="1">
      <alignment horizontal="left" vertical="center" wrapText="1"/>
      <protection locked="0"/>
    </xf>
    <xf numFmtId="0" fontId="39" fillId="0" borderId="1" xfId="0" applyFont="1" applyBorder="1" applyAlignment="1">
      <alignment horizontal="left" vertical="top"/>
      <protection locked="0"/>
    </xf>
    <xf numFmtId="0" fontId="39" fillId="0" borderId="1" xfId="0" applyFont="1" applyBorder="1" applyAlignment="1">
      <alignment horizontal="center" vertical="top"/>
      <protection locked="0"/>
    </xf>
    <xf numFmtId="0" fontId="39" fillId="0" borderId="35" xfId="0" applyFont="1" applyBorder="1" applyAlignment="1">
      <alignment horizontal="left" vertical="center"/>
      <protection locked="0"/>
    </xf>
    <xf numFmtId="0" fontId="39" fillId="0" borderId="36" xfId="0" applyFont="1" applyBorder="1" applyAlignment="1">
      <alignment horizontal="left" vertical="center"/>
      <protection locked="0"/>
    </xf>
    <xf numFmtId="0" fontId="41" fillId="0" borderId="0" xfId="0" applyFont="1" applyAlignment="1">
      <alignment vertical="center"/>
      <protection locked="0"/>
    </xf>
    <xf numFmtId="0" fontId="38" fillId="0" borderId="1" xfId="0" applyFont="1" applyBorder="1" applyAlignment="1">
      <alignment vertical="center"/>
      <protection locked="0"/>
    </xf>
    <xf numFmtId="0" fontId="41" fillId="0" borderId="34" xfId="0" applyFont="1" applyBorder="1" applyAlignment="1">
      <alignment vertical="center"/>
      <protection locked="0"/>
    </xf>
    <xf numFmtId="0" fontId="38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39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8" fillId="0" borderId="34" xfId="0" applyFont="1" applyBorder="1" applyAlignment="1">
      <alignment horizontal="left"/>
      <protection locked="0"/>
    </xf>
    <xf numFmtId="0" fontId="41" fillId="0" borderId="34" xfId="0" applyFont="1" applyBorder="1" applyAlignment="1">
      <protection locked="0"/>
    </xf>
    <xf numFmtId="0" fontId="36" fillId="0" borderId="32" xfId="0" applyFont="1" applyBorder="1" applyAlignment="1">
      <alignment vertical="top"/>
      <protection locked="0"/>
    </xf>
    <xf numFmtId="0" fontId="36" fillId="0" borderId="33" xfId="0" applyFont="1" applyBorder="1" applyAlignment="1">
      <alignment vertical="top"/>
      <protection locked="0"/>
    </xf>
    <xf numFmtId="0" fontId="36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left" vertical="top"/>
      <protection locked="0"/>
    </xf>
    <xf numFmtId="0" fontId="36" fillId="0" borderId="35" xfId="0" applyFont="1" applyBorder="1" applyAlignment="1">
      <alignment vertical="top"/>
      <protection locked="0"/>
    </xf>
    <xf numFmtId="0" fontId="36" fillId="0" borderId="34" xfId="0" applyFont="1" applyBorder="1" applyAlignment="1">
      <alignment vertical="top"/>
      <protection locked="0"/>
    </xf>
    <xf numFmtId="0" fontId="36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ht="36.96" customHeight="1">
      <c r="AR2" s="22" t="s">
        <v>8</v>
      </c>
      <c r="BS2" s="23" t="s">
        <v>9</v>
      </c>
      <c r="BT2" s="23" t="s">
        <v>10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9</v>
      </c>
      <c r="BT3" s="23" t="s">
        <v>11</v>
      </c>
    </row>
    <row r="4" ht="36.96" customHeight="1">
      <c r="B4" s="27"/>
      <c r="C4" s="28"/>
      <c r="D4" s="29" t="s">
        <v>12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13</v>
      </c>
      <c r="BE4" s="32" t="s">
        <v>14</v>
      </c>
      <c r="BS4" s="23" t="s">
        <v>15</v>
      </c>
    </row>
    <row r="5" ht="14.4" customHeight="1">
      <c r="B5" s="27"/>
      <c r="C5" s="28"/>
      <c r="D5" s="33" t="s">
        <v>16</v>
      </c>
      <c r="E5" s="28"/>
      <c r="F5" s="28"/>
      <c r="G5" s="28"/>
      <c r="H5" s="28"/>
      <c r="I5" s="28"/>
      <c r="J5" s="28"/>
      <c r="K5" s="34" t="s">
        <v>17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18</v>
      </c>
      <c r="BS5" s="23" t="s">
        <v>9</v>
      </c>
    </row>
    <row r="6" ht="36.96" customHeight="1">
      <c r="B6" s="27"/>
      <c r="C6" s="28"/>
      <c r="D6" s="36" t="s">
        <v>19</v>
      </c>
      <c r="E6" s="28"/>
      <c r="F6" s="28"/>
      <c r="G6" s="28"/>
      <c r="H6" s="28"/>
      <c r="I6" s="28"/>
      <c r="J6" s="28"/>
      <c r="K6" s="37" t="s">
        <v>20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9</v>
      </c>
    </row>
    <row r="7" ht="14.4" customHeight="1">
      <c r="B7" s="27"/>
      <c r="C7" s="28"/>
      <c r="D7" s="39" t="s">
        <v>21</v>
      </c>
      <c r="E7" s="28"/>
      <c r="F7" s="28"/>
      <c r="G7" s="28"/>
      <c r="H7" s="28"/>
      <c r="I7" s="28"/>
      <c r="J7" s="28"/>
      <c r="K7" s="34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5</v>
      </c>
      <c r="AO7" s="28"/>
      <c r="AP7" s="28"/>
      <c r="AQ7" s="30"/>
      <c r="BE7" s="38"/>
      <c r="BS7" s="23" t="s">
        <v>9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9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9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5</v>
      </c>
      <c r="AO10" s="28"/>
      <c r="AP10" s="28"/>
      <c r="AQ10" s="30"/>
      <c r="BE10" s="38"/>
      <c r="BS10" s="23" t="s">
        <v>9</v>
      </c>
    </row>
    <row r="11" ht="18.48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30</v>
      </c>
      <c r="AL11" s="28"/>
      <c r="AM11" s="28"/>
      <c r="AN11" s="34" t="s">
        <v>5</v>
      </c>
      <c r="AO11" s="28"/>
      <c r="AP11" s="28"/>
      <c r="AQ11" s="30"/>
      <c r="BE11" s="38"/>
      <c r="BS11" s="23" t="s">
        <v>9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9</v>
      </c>
    </row>
    <row r="13" ht="14.4" customHeight="1">
      <c r="B13" s="27"/>
      <c r="C13" s="28"/>
      <c r="D13" s="39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32</v>
      </c>
      <c r="AO13" s="28"/>
      <c r="AP13" s="28"/>
      <c r="AQ13" s="30"/>
      <c r="BE13" s="38"/>
      <c r="BS13" s="23" t="s">
        <v>9</v>
      </c>
    </row>
    <row r="14">
      <c r="B14" s="27"/>
      <c r="C14" s="28"/>
      <c r="D14" s="28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28"/>
      <c r="AM14" s="28"/>
      <c r="AN14" s="41" t="s">
        <v>32</v>
      </c>
      <c r="AO14" s="28"/>
      <c r="AP14" s="28"/>
      <c r="AQ14" s="30"/>
      <c r="BE14" s="38"/>
      <c r="BS14" s="23" t="s">
        <v>9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34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30</v>
      </c>
      <c r="AL17" s="28"/>
      <c r="AM17" s="28"/>
      <c r="AN17" s="34" t="s">
        <v>5</v>
      </c>
      <c r="AO17" s="28"/>
      <c r="AP17" s="28"/>
      <c r="AQ17" s="30"/>
      <c r="BE17" s="38"/>
      <c r="BS17" s="23" t="s">
        <v>36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9</v>
      </c>
    </row>
    <row r="19" ht="14.4" customHeight="1">
      <c r="B19" s="27"/>
      <c r="C19" s="28"/>
      <c r="D19" s="39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9</v>
      </c>
    </row>
    <row r="20" ht="16.5" customHeight="1">
      <c r="B20" s="27"/>
      <c r="C20" s="28"/>
      <c r="D20" s="28"/>
      <c r="E20" s="43" t="s">
        <v>5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36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45"/>
    </row>
    <row r="39" s="1" customFormat="1" ht="36.96" customHeight="1">
      <c r="B39" s="45"/>
      <c r="C39" s="71" t="s">
        <v>51</v>
      </c>
      <c r="AR39" s="45"/>
    </row>
    <row r="40" s="1" customFormat="1" ht="6.96" customHeight="1">
      <c r="B40" s="45"/>
      <c r="AR40" s="45"/>
    </row>
    <row r="41" s="3" customFormat="1" ht="14.4" customHeight="1">
      <c r="B41" s="72"/>
      <c r="C41" s="73" t="s">
        <v>16</v>
      </c>
      <c r="L41" s="3" t="str">
        <f>K5</f>
        <v>20171206</v>
      </c>
      <c r="AR41" s="72"/>
    </row>
    <row r="42" s="4" customFormat="1" ht="36.96" customHeight="1">
      <c r="B42" s="74"/>
      <c r="C42" s="75" t="s">
        <v>19</v>
      </c>
      <c r="L42" s="76" t="str">
        <f>K6</f>
        <v>Sovínky, rozvojová oblast Z4 - technická infrastruktura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R42" s="74"/>
    </row>
    <row r="43" s="1" customFormat="1" ht="6.96" customHeight="1">
      <c r="B43" s="45"/>
      <c r="AR43" s="45"/>
    </row>
    <row r="44" s="1" customFormat="1">
      <c r="B44" s="45"/>
      <c r="C44" s="73" t="s">
        <v>23</v>
      </c>
      <c r="L44" s="77" t="str">
        <f>IF(K8="","",K8)</f>
        <v>Sovínky</v>
      </c>
      <c r="AI44" s="73" t="s">
        <v>25</v>
      </c>
      <c r="AM44" s="78" t="str">
        <f>IF(AN8= "","",AN8)</f>
        <v>6. 12. 2017</v>
      </c>
      <c r="AN44" s="78"/>
      <c r="AR44" s="45"/>
    </row>
    <row r="45" s="1" customFormat="1" ht="6.96" customHeight="1">
      <c r="B45" s="45"/>
      <c r="AR45" s="45"/>
    </row>
    <row r="46" s="1" customFormat="1">
      <c r="B46" s="45"/>
      <c r="C46" s="73" t="s">
        <v>27</v>
      </c>
      <c r="L46" s="3" t="str">
        <f>IF(E11= "","",E11)</f>
        <v>Městys Sovínky</v>
      </c>
      <c r="AI46" s="73" t="s">
        <v>33</v>
      </c>
      <c r="AM46" s="3" t="str">
        <f>IF(E17="","",E17)</f>
        <v>Ing. Zbyněk Vyhlas</v>
      </c>
      <c r="AN46" s="3"/>
      <c r="AO46" s="3"/>
      <c r="AP46" s="3"/>
      <c r="AR46" s="45"/>
      <c r="AS46" s="79" t="s">
        <v>52</v>
      </c>
      <c r="AT46" s="80"/>
      <c r="AU46" s="81"/>
      <c r="AV46" s="81"/>
      <c r="AW46" s="81"/>
      <c r="AX46" s="81"/>
      <c r="AY46" s="81"/>
      <c r="AZ46" s="81"/>
      <c r="BA46" s="81"/>
      <c r="BB46" s="81"/>
      <c r="BC46" s="81"/>
      <c r="BD46" s="82"/>
    </row>
    <row r="47" s="1" customFormat="1">
      <c r="B47" s="45"/>
      <c r="C47" s="73" t="s">
        <v>31</v>
      </c>
      <c r="L47" s="3" t="str">
        <f>IF(E14= "Vyplň údaj","",E14)</f>
        <v/>
      </c>
      <c r="AR47" s="45"/>
      <c r="AS47" s="83"/>
      <c r="AT47" s="54"/>
      <c r="AU47" s="46"/>
      <c r="AV47" s="46"/>
      <c r="AW47" s="46"/>
      <c r="AX47" s="46"/>
      <c r="AY47" s="46"/>
      <c r="AZ47" s="46"/>
      <c r="BA47" s="46"/>
      <c r="BB47" s="46"/>
      <c r="BC47" s="46"/>
      <c r="BD47" s="84"/>
    </row>
    <row r="48" s="1" customFormat="1" ht="10.8" customHeight="1">
      <c r="B48" s="45"/>
      <c r="AR48" s="45"/>
      <c r="AS48" s="8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84"/>
    </row>
    <row r="49" s="1" customFormat="1" ht="29.28" customHeight="1">
      <c r="B49" s="45"/>
      <c r="C49" s="85" t="s">
        <v>53</v>
      </c>
      <c r="D49" s="86"/>
      <c r="E49" s="86"/>
      <c r="F49" s="86"/>
      <c r="G49" s="86"/>
      <c r="H49" s="87"/>
      <c r="I49" s="88" t="s">
        <v>54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9" t="s">
        <v>55</v>
      </c>
      <c r="AH49" s="86"/>
      <c r="AI49" s="86"/>
      <c r="AJ49" s="86"/>
      <c r="AK49" s="86"/>
      <c r="AL49" s="86"/>
      <c r="AM49" s="86"/>
      <c r="AN49" s="88" t="s">
        <v>56</v>
      </c>
      <c r="AO49" s="86"/>
      <c r="AP49" s="86"/>
      <c r="AQ49" s="90" t="s">
        <v>57</v>
      </c>
      <c r="AR49" s="45"/>
      <c r="AS49" s="91" t="s">
        <v>58</v>
      </c>
      <c r="AT49" s="92" t="s">
        <v>59</v>
      </c>
      <c r="AU49" s="92" t="s">
        <v>60</v>
      </c>
      <c r="AV49" s="92" t="s">
        <v>61</v>
      </c>
      <c r="AW49" s="92" t="s">
        <v>62</v>
      </c>
      <c r="AX49" s="92" t="s">
        <v>63</v>
      </c>
      <c r="AY49" s="92" t="s">
        <v>64</v>
      </c>
      <c r="AZ49" s="92" t="s">
        <v>65</v>
      </c>
      <c r="BA49" s="92" t="s">
        <v>66</v>
      </c>
      <c r="BB49" s="92" t="s">
        <v>67</v>
      </c>
      <c r="BC49" s="92" t="s">
        <v>68</v>
      </c>
      <c r="BD49" s="93" t="s">
        <v>69</v>
      </c>
    </row>
    <row r="50" s="1" customFormat="1" ht="10.8" customHeight="1">
      <c r="B50" s="45"/>
      <c r="AR50" s="45"/>
      <c r="AS50" s="94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2"/>
    </row>
    <row r="51" s="4" customFormat="1" ht="32.4" customHeight="1">
      <c r="B51" s="74"/>
      <c r="C51" s="95" t="s">
        <v>70</v>
      </c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7">
        <f>ROUND(SUM(AG52:AG55),2)</f>
        <v>0</v>
      </c>
      <c r="AH51" s="97"/>
      <c r="AI51" s="97"/>
      <c r="AJ51" s="97"/>
      <c r="AK51" s="97"/>
      <c r="AL51" s="97"/>
      <c r="AM51" s="97"/>
      <c r="AN51" s="98">
        <f>SUM(AG51,AT51)</f>
        <v>0</v>
      </c>
      <c r="AO51" s="98"/>
      <c r="AP51" s="98"/>
      <c r="AQ51" s="99" t="s">
        <v>5</v>
      </c>
      <c r="AR51" s="74"/>
      <c r="AS51" s="100">
        <f>ROUND(SUM(AS52:AS55),2)</f>
        <v>0</v>
      </c>
      <c r="AT51" s="101">
        <f>ROUND(SUM(AV51:AW51),2)</f>
        <v>0</v>
      </c>
      <c r="AU51" s="102">
        <f>ROUND(SUM(AU52:AU55),5)</f>
        <v>0</v>
      </c>
      <c r="AV51" s="101">
        <f>ROUND(AZ51*L26,2)</f>
        <v>0</v>
      </c>
      <c r="AW51" s="101">
        <f>ROUND(BA51*L27,2)</f>
        <v>0</v>
      </c>
      <c r="AX51" s="101">
        <f>ROUND(BB51*L26,2)</f>
        <v>0</v>
      </c>
      <c r="AY51" s="101">
        <f>ROUND(BC51*L27,2)</f>
        <v>0</v>
      </c>
      <c r="AZ51" s="101">
        <f>ROUND(SUM(AZ52:AZ55),2)</f>
        <v>0</v>
      </c>
      <c r="BA51" s="101">
        <f>ROUND(SUM(BA52:BA55),2)</f>
        <v>0</v>
      </c>
      <c r="BB51" s="101">
        <f>ROUND(SUM(BB52:BB55),2)</f>
        <v>0</v>
      </c>
      <c r="BC51" s="101">
        <f>ROUND(SUM(BC52:BC55),2)</f>
        <v>0</v>
      </c>
      <c r="BD51" s="103">
        <f>ROUND(SUM(BD52:BD55),2)</f>
        <v>0</v>
      </c>
      <c r="BS51" s="75" t="s">
        <v>71</v>
      </c>
      <c r="BT51" s="75" t="s">
        <v>72</v>
      </c>
      <c r="BU51" s="104" t="s">
        <v>73</v>
      </c>
      <c r="BV51" s="75" t="s">
        <v>74</v>
      </c>
      <c r="BW51" s="75" t="s">
        <v>7</v>
      </c>
      <c r="BX51" s="75" t="s">
        <v>75</v>
      </c>
      <c r="CL51" s="75" t="s">
        <v>5</v>
      </c>
    </row>
    <row r="52" s="5" customFormat="1" ht="16.5" customHeight="1">
      <c r="A52" s="105" t="s">
        <v>76</v>
      </c>
      <c r="B52" s="106"/>
      <c r="C52" s="107"/>
      <c r="D52" s="108" t="s">
        <v>77</v>
      </c>
      <c r="E52" s="108"/>
      <c r="F52" s="108"/>
      <c r="G52" s="108"/>
      <c r="H52" s="108"/>
      <c r="I52" s="109"/>
      <c r="J52" s="108" t="s">
        <v>78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10">
        <f>'SO01 - Komunikace'!J27</f>
        <v>0</v>
      </c>
      <c r="AH52" s="109"/>
      <c r="AI52" s="109"/>
      <c r="AJ52" s="109"/>
      <c r="AK52" s="109"/>
      <c r="AL52" s="109"/>
      <c r="AM52" s="109"/>
      <c r="AN52" s="110">
        <f>SUM(AG52,AT52)</f>
        <v>0</v>
      </c>
      <c r="AO52" s="109"/>
      <c r="AP52" s="109"/>
      <c r="AQ52" s="111" t="s">
        <v>79</v>
      </c>
      <c r="AR52" s="106"/>
      <c r="AS52" s="112">
        <v>0</v>
      </c>
      <c r="AT52" s="113">
        <f>ROUND(SUM(AV52:AW52),2)</f>
        <v>0</v>
      </c>
      <c r="AU52" s="114">
        <f>'SO01 - Komunikace'!P86</f>
        <v>0</v>
      </c>
      <c r="AV52" s="113">
        <f>'SO01 - Komunikace'!J30</f>
        <v>0</v>
      </c>
      <c r="AW52" s="113">
        <f>'SO01 - Komunikace'!J31</f>
        <v>0</v>
      </c>
      <c r="AX52" s="113">
        <f>'SO01 - Komunikace'!J32</f>
        <v>0</v>
      </c>
      <c r="AY52" s="113">
        <f>'SO01 - Komunikace'!J33</f>
        <v>0</v>
      </c>
      <c r="AZ52" s="113">
        <f>'SO01 - Komunikace'!F30</f>
        <v>0</v>
      </c>
      <c r="BA52" s="113">
        <f>'SO01 - Komunikace'!F31</f>
        <v>0</v>
      </c>
      <c r="BB52" s="113">
        <f>'SO01 - Komunikace'!F32</f>
        <v>0</v>
      </c>
      <c r="BC52" s="113">
        <f>'SO01 - Komunikace'!F33</f>
        <v>0</v>
      </c>
      <c r="BD52" s="115">
        <f>'SO01 - Komunikace'!F34</f>
        <v>0</v>
      </c>
      <c r="BT52" s="116" t="s">
        <v>80</v>
      </c>
      <c r="BV52" s="116" t="s">
        <v>74</v>
      </c>
      <c r="BW52" s="116" t="s">
        <v>81</v>
      </c>
      <c r="BX52" s="116" t="s">
        <v>7</v>
      </c>
      <c r="CL52" s="116" t="s">
        <v>5</v>
      </c>
      <c r="CM52" s="116" t="s">
        <v>82</v>
      </c>
    </row>
    <row r="53" s="5" customFormat="1" ht="16.5" customHeight="1">
      <c r="A53" s="105" t="s">
        <v>76</v>
      </c>
      <c r="B53" s="106"/>
      <c r="C53" s="107"/>
      <c r="D53" s="108" t="s">
        <v>83</v>
      </c>
      <c r="E53" s="108"/>
      <c r="F53" s="108"/>
      <c r="G53" s="108"/>
      <c r="H53" s="108"/>
      <c r="I53" s="109"/>
      <c r="J53" s="108" t="s">
        <v>84</v>
      </c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10">
        <f>'SO02 - Vodovod'!J27</f>
        <v>0</v>
      </c>
      <c r="AH53" s="109"/>
      <c r="AI53" s="109"/>
      <c r="AJ53" s="109"/>
      <c r="AK53" s="109"/>
      <c r="AL53" s="109"/>
      <c r="AM53" s="109"/>
      <c r="AN53" s="110">
        <f>SUM(AG53,AT53)</f>
        <v>0</v>
      </c>
      <c r="AO53" s="109"/>
      <c r="AP53" s="109"/>
      <c r="AQ53" s="111" t="s">
        <v>79</v>
      </c>
      <c r="AR53" s="106"/>
      <c r="AS53" s="112">
        <v>0</v>
      </c>
      <c r="AT53" s="113">
        <f>ROUND(SUM(AV53:AW53),2)</f>
        <v>0</v>
      </c>
      <c r="AU53" s="114">
        <f>'SO02 - Vodovod'!P86</f>
        <v>0</v>
      </c>
      <c r="AV53" s="113">
        <f>'SO02 - Vodovod'!J30</f>
        <v>0</v>
      </c>
      <c r="AW53" s="113">
        <f>'SO02 - Vodovod'!J31</f>
        <v>0</v>
      </c>
      <c r="AX53" s="113">
        <f>'SO02 - Vodovod'!J32</f>
        <v>0</v>
      </c>
      <c r="AY53" s="113">
        <f>'SO02 - Vodovod'!J33</f>
        <v>0</v>
      </c>
      <c r="AZ53" s="113">
        <f>'SO02 - Vodovod'!F30</f>
        <v>0</v>
      </c>
      <c r="BA53" s="113">
        <f>'SO02 - Vodovod'!F31</f>
        <v>0</v>
      </c>
      <c r="BB53" s="113">
        <f>'SO02 - Vodovod'!F32</f>
        <v>0</v>
      </c>
      <c r="BC53" s="113">
        <f>'SO02 - Vodovod'!F33</f>
        <v>0</v>
      </c>
      <c r="BD53" s="115">
        <f>'SO02 - Vodovod'!F34</f>
        <v>0</v>
      </c>
      <c r="BT53" s="116" t="s">
        <v>80</v>
      </c>
      <c r="BV53" s="116" t="s">
        <v>74</v>
      </c>
      <c r="BW53" s="116" t="s">
        <v>85</v>
      </c>
      <c r="BX53" s="116" t="s">
        <v>7</v>
      </c>
      <c r="CL53" s="116" t="s">
        <v>5</v>
      </c>
      <c r="CM53" s="116" t="s">
        <v>82</v>
      </c>
    </row>
    <row r="54" s="5" customFormat="1" ht="16.5" customHeight="1">
      <c r="A54" s="105" t="s">
        <v>76</v>
      </c>
      <c r="B54" s="106"/>
      <c r="C54" s="107"/>
      <c r="D54" s="108" t="s">
        <v>86</v>
      </c>
      <c r="E54" s="108"/>
      <c r="F54" s="108"/>
      <c r="G54" s="108"/>
      <c r="H54" s="108"/>
      <c r="I54" s="109"/>
      <c r="J54" s="108" t="s">
        <v>87</v>
      </c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10">
        <f>'SO03 - Kanalizace splašková'!J27</f>
        <v>0</v>
      </c>
      <c r="AH54" s="109"/>
      <c r="AI54" s="109"/>
      <c r="AJ54" s="109"/>
      <c r="AK54" s="109"/>
      <c r="AL54" s="109"/>
      <c r="AM54" s="109"/>
      <c r="AN54" s="110">
        <f>SUM(AG54,AT54)</f>
        <v>0</v>
      </c>
      <c r="AO54" s="109"/>
      <c r="AP54" s="109"/>
      <c r="AQ54" s="111" t="s">
        <v>79</v>
      </c>
      <c r="AR54" s="106"/>
      <c r="AS54" s="112">
        <v>0</v>
      </c>
      <c r="AT54" s="113">
        <f>ROUND(SUM(AV54:AW54),2)</f>
        <v>0</v>
      </c>
      <c r="AU54" s="114">
        <f>'SO03 - Kanalizace splašková'!P85</f>
        <v>0</v>
      </c>
      <c r="AV54" s="113">
        <f>'SO03 - Kanalizace splašková'!J30</f>
        <v>0</v>
      </c>
      <c r="AW54" s="113">
        <f>'SO03 - Kanalizace splašková'!J31</f>
        <v>0</v>
      </c>
      <c r="AX54" s="113">
        <f>'SO03 - Kanalizace splašková'!J32</f>
        <v>0</v>
      </c>
      <c r="AY54" s="113">
        <f>'SO03 - Kanalizace splašková'!J33</f>
        <v>0</v>
      </c>
      <c r="AZ54" s="113">
        <f>'SO03 - Kanalizace splašková'!F30</f>
        <v>0</v>
      </c>
      <c r="BA54" s="113">
        <f>'SO03 - Kanalizace splašková'!F31</f>
        <v>0</v>
      </c>
      <c r="BB54" s="113">
        <f>'SO03 - Kanalizace splašková'!F32</f>
        <v>0</v>
      </c>
      <c r="BC54" s="113">
        <f>'SO03 - Kanalizace splašková'!F33</f>
        <v>0</v>
      </c>
      <c r="BD54" s="115">
        <f>'SO03 - Kanalizace splašková'!F34</f>
        <v>0</v>
      </c>
      <c r="BT54" s="116" t="s">
        <v>80</v>
      </c>
      <c r="BV54" s="116" t="s">
        <v>74</v>
      </c>
      <c r="BW54" s="116" t="s">
        <v>88</v>
      </c>
      <c r="BX54" s="116" t="s">
        <v>7</v>
      </c>
      <c r="CL54" s="116" t="s">
        <v>5</v>
      </c>
      <c r="CM54" s="116" t="s">
        <v>82</v>
      </c>
    </row>
    <row r="55" s="5" customFormat="1" ht="16.5" customHeight="1">
      <c r="A55" s="105" t="s">
        <v>76</v>
      </c>
      <c r="B55" s="106"/>
      <c r="C55" s="107"/>
      <c r="D55" s="108" t="s">
        <v>89</v>
      </c>
      <c r="E55" s="108"/>
      <c r="F55" s="108"/>
      <c r="G55" s="108"/>
      <c r="H55" s="108"/>
      <c r="I55" s="109"/>
      <c r="J55" s="108" t="s">
        <v>90</v>
      </c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10">
        <f>'SO04 - Veřejné osvětlení'!J27</f>
        <v>0</v>
      </c>
      <c r="AH55" s="109"/>
      <c r="AI55" s="109"/>
      <c r="AJ55" s="109"/>
      <c r="AK55" s="109"/>
      <c r="AL55" s="109"/>
      <c r="AM55" s="109"/>
      <c r="AN55" s="110">
        <f>SUM(AG55,AT55)</f>
        <v>0</v>
      </c>
      <c r="AO55" s="109"/>
      <c r="AP55" s="109"/>
      <c r="AQ55" s="111" t="s">
        <v>79</v>
      </c>
      <c r="AR55" s="106"/>
      <c r="AS55" s="117">
        <v>0</v>
      </c>
      <c r="AT55" s="118">
        <f>ROUND(SUM(AV55:AW55),2)</f>
        <v>0</v>
      </c>
      <c r="AU55" s="119">
        <f>'SO04 - Veřejné osvětlení'!P84</f>
        <v>0</v>
      </c>
      <c r="AV55" s="118">
        <f>'SO04 - Veřejné osvětlení'!J30</f>
        <v>0</v>
      </c>
      <c r="AW55" s="118">
        <f>'SO04 - Veřejné osvětlení'!J31</f>
        <v>0</v>
      </c>
      <c r="AX55" s="118">
        <f>'SO04 - Veřejné osvětlení'!J32</f>
        <v>0</v>
      </c>
      <c r="AY55" s="118">
        <f>'SO04 - Veřejné osvětlení'!J33</f>
        <v>0</v>
      </c>
      <c r="AZ55" s="118">
        <f>'SO04 - Veřejné osvětlení'!F30</f>
        <v>0</v>
      </c>
      <c r="BA55" s="118">
        <f>'SO04 - Veřejné osvětlení'!F31</f>
        <v>0</v>
      </c>
      <c r="BB55" s="118">
        <f>'SO04 - Veřejné osvětlení'!F32</f>
        <v>0</v>
      </c>
      <c r="BC55" s="118">
        <f>'SO04 - Veřejné osvětlení'!F33</f>
        <v>0</v>
      </c>
      <c r="BD55" s="120">
        <f>'SO04 - Veřejné osvětlení'!F34</f>
        <v>0</v>
      </c>
      <c r="BT55" s="116" t="s">
        <v>80</v>
      </c>
      <c r="BV55" s="116" t="s">
        <v>74</v>
      </c>
      <c r="BW55" s="116" t="s">
        <v>91</v>
      </c>
      <c r="BX55" s="116" t="s">
        <v>7</v>
      </c>
      <c r="CL55" s="116" t="s">
        <v>5</v>
      </c>
      <c r="CM55" s="116" t="s">
        <v>82</v>
      </c>
    </row>
    <row r="56" s="1" customFormat="1" ht="30" customHeight="1">
      <c r="B56" s="45"/>
      <c r="AR56" s="45"/>
    </row>
    <row r="57" s="1" customFormat="1" ht="6.96" customHeight="1"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45"/>
    </row>
  </sheetData>
  <mergeCells count="53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SO01 - Komunikace'!C2" display="/"/>
    <hyperlink ref="A53" location="'SO02 - Vodovod'!C2" display="/"/>
    <hyperlink ref="A54" location="'SO03 - Kanalizace splašková'!C2" display="/"/>
    <hyperlink ref="A55" location="'SO04 - Veřejné osvětlení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2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9"/>
      <c r="B1" s="122"/>
      <c r="C1" s="122"/>
      <c r="D1" s="123" t="s">
        <v>1</v>
      </c>
      <c r="E1" s="122"/>
      <c r="F1" s="124" t="s">
        <v>92</v>
      </c>
      <c r="G1" s="124" t="s">
        <v>93</v>
      </c>
      <c r="H1" s="124"/>
      <c r="I1" s="125"/>
      <c r="J1" s="124" t="s">
        <v>94</v>
      </c>
      <c r="K1" s="123" t="s">
        <v>95</v>
      </c>
      <c r="L1" s="124" t="s">
        <v>96</v>
      </c>
      <c r="M1" s="124"/>
      <c r="N1" s="124"/>
      <c r="O1" s="124"/>
      <c r="P1" s="124"/>
      <c r="Q1" s="124"/>
      <c r="R1" s="124"/>
      <c r="S1" s="124"/>
      <c r="T1" s="124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ht="36.96" customHeight="1">
      <c r="L2" s="22" t="s">
        <v>8</v>
      </c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26"/>
      <c r="J3" s="25"/>
      <c r="K3" s="26"/>
      <c r="AT3" s="23" t="s">
        <v>82</v>
      </c>
    </row>
    <row r="4" ht="36.96" customHeight="1">
      <c r="B4" s="27"/>
      <c r="C4" s="28"/>
      <c r="D4" s="29" t="s">
        <v>97</v>
      </c>
      <c r="E4" s="28"/>
      <c r="F4" s="28"/>
      <c r="G4" s="28"/>
      <c r="H4" s="28"/>
      <c r="I4" s="127"/>
      <c r="J4" s="28"/>
      <c r="K4" s="30"/>
      <c r="M4" s="31" t="s">
        <v>13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27"/>
      <c r="J5" s="28"/>
      <c r="K5" s="30"/>
    </row>
    <row r="6">
      <c r="B6" s="27"/>
      <c r="C6" s="28"/>
      <c r="D6" s="39" t="s">
        <v>19</v>
      </c>
      <c r="E6" s="28"/>
      <c r="F6" s="28"/>
      <c r="G6" s="28"/>
      <c r="H6" s="28"/>
      <c r="I6" s="127"/>
      <c r="J6" s="28"/>
      <c r="K6" s="30"/>
    </row>
    <row r="7" ht="16.5" customHeight="1">
      <c r="B7" s="27"/>
      <c r="C7" s="28"/>
      <c r="D7" s="28"/>
      <c r="E7" s="128" t="str">
        <f>'Rekapitulace stavby'!K6</f>
        <v>Sovínky, rozvojová oblast Z4 - technická infrastruktura</v>
      </c>
      <c r="F7" s="39"/>
      <c r="G7" s="39"/>
      <c r="H7" s="39"/>
      <c r="I7" s="127"/>
      <c r="J7" s="28"/>
      <c r="K7" s="30"/>
    </row>
    <row r="8" s="1" customFormat="1">
      <c r="B8" s="45"/>
      <c r="C8" s="46"/>
      <c r="D8" s="39" t="s">
        <v>98</v>
      </c>
      <c r="E8" s="46"/>
      <c r="F8" s="46"/>
      <c r="G8" s="46"/>
      <c r="H8" s="46"/>
      <c r="I8" s="129"/>
      <c r="J8" s="46"/>
      <c r="K8" s="50"/>
    </row>
    <row r="9" s="1" customFormat="1" ht="36.96" customHeight="1">
      <c r="B9" s="45"/>
      <c r="C9" s="46"/>
      <c r="D9" s="46"/>
      <c r="E9" s="130" t="s">
        <v>99</v>
      </c>
      <c r="F9" s="46"/>
      <c r="G9" s="46"/>
      <c r="H9" s="46"/>
      <c r="I9" s="12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29"/>
      <c r="J10" s="46"/>
      <c r="K10" s="50"/>
    </row>
    <row r="11" s="1" customFormat="1" ht="14.4" customHeight="1">
      <c r="B11" s="45"/>
      <c r="C11" s="46"/>
      <c r="D11" s="39" t="s">
        <v>21</v>
      </c>
      <c r="E11" s="46"/>
      <c r="F11" s="34" t="s">
        <v>5</v>
      </c>
      <c r="G11" s="46"/>
      <c r="H11" s="46"/>
      <c r="I11" s="131" t="s">
        <v>22</v>
      </c>
      <c r="J11" s="34" t="s">
        <v>5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31" t="s">
        <v>25</v>
      </c>
      <c r="J12" s="132" t="str">
        <f>'Rekapitulace stavby'!AN8</f>
        <v>6. 12. 2017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29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31" t="s">
        <v>28</v>
      </c>
      <c r="J14" s="34" t="s">
        <v>5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31" t="s">
        <v>30</v>
      </c>
      <c r="J15" s="34" t="s">
        <v>5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29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31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31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29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31" t="s">
        <v>28</v>
      </c>
      <c r="J20" s="34" t="s">
        <v>34</v>
      </c>
      <c r="K20" s="50"/>
    </row>
    <row r="21" s="1" customFormat="1" ht="18" customHeight="1">
      <c r="B21" s="45"/>
      <c r="C21" s="46"/>
      <c r="D21" s="46"/>
      <c r="E21" s="34" t="s">
        <v>35</v>
      </c>
      <c r="F21" s="46"/>
      <c r="G21" s="46"/>
      <c r="H21" s="46"/>
      <c r="I21" s="131" t="s">
        <v>30</v>
      </c>
      <c r="J21" s="34" t="s">
        <v>5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29"/>
      <c r="J22" s="46"/>
      <c r="K22" s="50"/>
    </row>
    <row r="23" s="1" customFormat="1" ht="14.4" customHeight="1">
      <c r="B23" s="45"/>
      <c r="C23" s="46"/>
      <c r="D23" s="39" t="s">
        <v>37</v>
      </c>
      <c r="E23" s="46"/>
      <c r="F23" s="46"/>
      <c r="G23" s="46"/>
      <c r="H23" s="46"/>
      <c r="I23" s="129"/>
      <c r="J23" s="46"/>
      <c r="K23" s="50"/>
    </row>
    <row r="24" s="6" customFormat="1" ht="16.5" customHeight="1">
      <c r="B24" s="133"/>
      <c r="C24" s="134"/>
      <c r="D24" s="134"/>
      <c r="E24" s="43" t="s">
        <v>5</v>
      </c>
      <c r="F24" s="43"/>
      <c r="G24" s="43"/>
      <c r="H24" s="43"/>
      <c r="I24" s="135"/>
      <c r="J24" s="134"/>
      <c r="K24" s="13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29"/>
      <c r="J25" s="46"/>
      <c r="K25" s="50"/>
    </row>
    <row r="26" s="1" customFormat="1" ht="6.96" customHeight="1">
      <c r="B26" s="45"/>
      <c r="C26" s="46"/>
      <c r="D26" s="81"/>
      <c r="E26" s="81"/>
      <c r="F26" s="81"/>
      <c r="G26" s="81"/>
      <c r="H26" s="81"/>
      <c r="I26" s="137"/>
      <c r="J26" s="81"/>
      <c r="K26" s="138"/>
    </row>
    <row r="27" s="1" customFormat="1" ht="25.44" customHeight="1">
      <c r="B27" s="45"/>
      <c r="C27" s="46"/>
      <c r="D27" s="139" t="s">
        <v>38</v>
      </c>
      <c r="E27" s="46"/>
      <c r="F27" s="46"/>
      <c r="G27" s="46"/>
      <c r="H27" s="46"/>
      <c r="I27" s="129"/>
      <c r="J27" s="140">
        <f>ROUND(J86,2)</f>
        <v>0</v>
      </c>
      <c r="K27" s="50"/>
    </row>
    <row r="28" s="1" customFormat="1" ht="6.96" customHeight="1">
      <c r="B28" s="45"/>
      <c r="C28" s="46"/>
      <c r="D28" s="81"/>
      <c r="E28" s="81"/>
      <c r="F28" s="81"/>
      <c r="G28" s="81"/>
      <c r="H28" s="81"/>
      <c r="I28" s="137"/>
      <c r="J28" s="81"/>
      <c r="K28" s="13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4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42">
        <f>ROUND(SUM(BE86:BE223), 2)</f>
        <v>0</v>
      </c>
      <c r="G30" s="46"/>
      <c r="H30" s="46"/>
      <c r="I30" s="143">
        <v>0.20999999999999999</v>
      </c>
      <c r="J30" s="142">
        <f>ROUND(ROUND((SUM(BE86:BE223)),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42">
        <f>ROUND(SUM(BF86:BF223), 2)</f>
        <v>0</v>
      </c>
      <c r="G31" s="46"/>
      <c r="H31" s="46"/>
      <c r="I31" s="143">
        <v>0.14999999999999999</v>
      </c>
      <c r="J31" s="142">
        <f>ROUND(ROUND((SUM(BF86:BF223)),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42">
        <f>ROUND(SUM(BG86:BG223), 2)</f>
        <v>0</v>
      </c>
      <c r="G32" s="46"/>
      <c r="H32" s="46"/>
      <c r="I32" s="143">
        <v>0.20999999999999999</v>
      </c>
      <c r="J32" s="14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42">
        <f>ROUND(SUM(BH86:BH223), 2)</f>
        <v>0</v>
      </c>
      <c r="G33" s="46"/>
      <c r="H33" s="46"/>
      <c r="I33" s="143">
        <v>0.14999999999999999</v>
      </c>
      <c r="J33" s="14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42">
        <f>ROUND(SUM(BI86:BI223), 2)</f>
        <v>0</v>
      </c>
      <c r="G34" s="46"/>
      <c r="H34" s="46"/>
      <c r="I34" s="143">
        <v>0</v>
      </c>
      <c r="J34" s="14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29"/>
      <c r="J35" s="46"/>
      <c r="K35" s="50"/>
    </row>
    <row r="36" s="1" customFormat="1" ht="25.44" customHeight="1">
      <c r="B36" s="45"/>
      <c r="C36" s="144"/>
      <c r="D36" s="145" t="s">
        <v>48</v>
      </c>
      <c r="E36" s="87"/>
      <c r="F36" s="87"/>
      <c r="G36" s="146" t="s">
        <v>49</v>
      </c>
      <c r="H36" s="147" t="s">
        <v>50</v>
      </c>
      <c r="I36" s="148"/>
      <c r="J36" s="149">
        <f>SUM(J27:J34)</f>
        <v>0</v>
      </c>
      <c r="K36" s="15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51"/>
      <c r="J37" s="67"/>
      <c r="K37" s="68"/>
    </row>
    <row r="41" s="1" customFormat="1" ht="6.96" customHeight="1">
      <c r="B41" s="69"/>
      <c r="C41" s="70"/>
      <c r="D41" s="70"/>
      <c r="E41" s="70"/>
      <c r="F41" s="70"/>
      <c r="G41" s="70"/>
      <c r="H41" s="70"/>
      <c r="I41" s="152"/>
      <c r="J41" s="70"/>
      <c r="K41" s="153"/>
    </row>
    <row r="42" s="1" customFormat="1" ht="36.96" customHeight="1">
      <c r="B42" s="45"/>
      <c r="C42" s="29" t="s">
        <v>100</v>
      </c>
      <c r="D42" s="46"/>
      <c r="E42" s="46"/>
      <c r="F42" s="46"/>
      <c r="G42" s="46"/>
      <c r="H42" s="46"/>
      <c r="I42" s="12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29"/>
      <c r="J43" s="46"/>
      <c r="K43" s="50"/>
    </row>
    <row r="44" s="1" customFormat="1" ht="14.4" customHeight="1">
      <c r="B44" s="45"/>
      <c r="C44" s="39" t="s">
        <v>19</v>
      </c>
      <c r="D44" s="46"/>
      <c r="E44" s="46"/>
      <c r="F44" s="46"/>
      <c r="G44" s="46"/>
      <c r="H44" s="46"/>
      <c r="I44" s="129"/>
      <c r="J44" s="46"/>
      <c r="K44" s="50"/>
    </row>
    <row r="45" s="1" customFormat="1" ht="16.5" customHeight="1">
      <c r="B45" s="45"/>
      <c r="C45" s="46"/>
      <c r="D45" s="46"/>
      <c r="E45" s="128" t="str">
        <f>E7</f>
        <v>Sovínky, rozvojová oblast Z4 - technická infrastruktura</v>
      </c>
      <c r="F45" s="39"/>
      <c r="G45" s="39"/>
      <c r="H45" s="39"/>
      <c r="I45" s="129"/>
      <c r="J45" s="46"/>
      <c r="K45" s="50"/>
    </row>
    <row r="46" s="1" customFormat="1" ht="14.4" customHeight="1">
      <c r="B46" s="45"/>
      <c r="C46" s="39" t="s">
        <v>98</v>
      </c>
      <c r="D46" s="46"/>
      <c r="E46" s="46"/>
      <c r="F46" s="46"/>
      <c r="G46" s="46"/>
      <c r="H46" s="46"/>
      <c r="I46" s="129"/>
      <c r="J46" s="46"/>
      <c r="K46" s="50"/>
    </row>
    <row r="47" s="1" customFormat="1" ht="17.25" customHeight="1">
      <c r="B47" s="45"/>
      <c r="C47" s="46"/>
      <c r="D47" s="46"/>
      <c r="E47" s="130" t="str">
        <f>E9</f>
        <v>SO01 - Komunikace</v>
      </c>
      <c r="F47" s="46"/>
      <c r="G47" s="46"/>
      <c r="H47" s="46"/>
      <c r="I47" s="12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29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Sovínky</v>
      </c>
      <c r="G49" s="46"/>
      <c r="H49" s="46"/>
      <c r="I49" s="131" t="s">
        <v>25</v>
      </c>
      <c r="J49" s="132" t="str">
        <f>IF(J12="","",J12)</f>
        <v>6. 12. 2017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29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Městys Sovínky</v>
      </c>
      <c r="G51" s="46"/>
      <c r="H51" s="46"/>
      <c r="I51" s="131" t="s">
        <v>33</v>
      </c>
      <c r="J51" s="43" t="str">
        <f>E21</f>
        <v>Ing. Zbyněk Vyhlas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29"/>
      <c r="J52" s="154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29"/>
      <c r="J53" s="46"/>
      <c r="K53" s="50"/>
    </row>
    <row r="54" s="1" customFormat="1" ht="29.28" customHeight="1">
      <c r="B54" s="45"/>
      <c r="C54" s="155" t="s">
        <v>101</v>
      </c>
      <c r="D54" s="144"/>
      <c r="E54" s="144"/>
      <c r="F54" s="144"/>
      <c r="G54" s="144"/>
      <c r="H54" s="144"/>
      <c r="I54" s="156"/>
      <c r="J54" s="157" t="s">
        <v>102</v>
      </c>
      <c r="K54" s="158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29"/>
      <c r="J55" s="46"/>
      <c r="K55" s="50"/>
    </row>
    <row r="56" s="1" customFormat="1" ht="29.28" customHeight="1">
      <c r="B56" s="45"/>
      <c r="C56" s="159" t="s">
        <v>103</v>
      </c>
      <c r="D56" s="46"/>
      <c r="E56" s="46"/>
      <c r="F56" s="46"/>
      <c r="G56" s="46"/>
      <c r="H56" s="46"/>
      <c r="I56" s="129"/>
      <c r="J56" s="140">
        <f>J86</f>
        <v>0</v>
      </c>
      <c r="K56" s="50"/>
      <c r="AU56" s="23" t="s">
        <v>104</v>
      </c>
    </row>
    <row r="57" s="7" customFormat="1" ht="24.96" customHeight="1">
      <c r="B57" s="160"/>
      <c r="C57" s="161"/>
      <c r="D57" s="162" t="s">
        <v>105</v>
      </c>
      <c r="E57" s="163"/>
      <c r="F57" s="163"/>
      <c r="G57" s="163"/>
      <c r="H57" s="163"/>
      <c r="I57" s="164"/>
      <c r="J57" s="165">
        <f>J87</f>
        <v>0</v>
      </c>
      <c r="K57" s="166"/>
    </row>
    <row r="58" s="8" customFormat="1" ht="19.92" customHeight="1">
      <c r="B58" s="167"/>
      <c r="C58" s="168"/>
      <c r="D58" s="169" t="s">
        <v>106</v>
      </c>
      <c r="E58" s="170"/>
      <c r="F58" s="170"/>
      <c r="G58" s="170"/>
      <c r="H58" s="170"/>
      <c r="I58" s="171"/>
      <c r="J58" s="172">
        <f>J88</f>
        <v>0</v>
      </c>
      <c r="K58" s="173"/>
    </row>
    <row r="59" s="8" customFormat="1" ht="19.92" customHeight="1">
      <c r="B59" s="167"/>
      <c r="C59" s="168"/>
      <c r="D59" s="169" t="s">
        <v>107</v>
      </c>
      <c r="E59" s="170"/>
      <c r="F59" s="170"/>
      <c r="G59" s="170"/>
      <c r="H59" s="170"/>
      <c r="I59" s="171"/>
      <c r="J59" s="172">
        <f>J115</f>
        <v>0</v>
      </c>
      <c r="K59" s="173"/>
    </row>
    <row r="60" s="8" customFormat="1" ht="19.92" customHeight="1">
      <c r="B60" s="167"/>
      <c r="C60" s="168"/>
      <c r="D60" s="169" t="s">
        <v>108</v>
      </c>
      <c r="E60" s="170"/>
      <c r="F60" s="170"/>
      <c r="G60" s="170"/>
      <c r="H60" s="170"/>
      <c r="I60" s="171"/>
      <c r="J60" s="172">
        <f>J128</f>
        <v>0</v>
      </c>
      <c r="K60" s="173"/>
    </row>
    <row r="61" s="8" customFormat="1" ht="19.92" customHeight="1">
      <c r="B61" s="167"/>
      <c r="C61" s="168"/>
      <c r="D61" s="169" t="s">
        <v>109</v>
      </c>
      <c r="E61" s="170"/>
      <c r="F61" s="170"/>
      <c r="G61" s="170"/>
      <c r="H61" s="170"/>
      <c r="I61" s="171"/>
      <c r="J61" s="172">
        <f>J135</f>
        <v>0</v>
      </c>
      <c r="K61" s="173"/>
    </row>
    <row r="62" s="8" customFormat="1" ht="19.92" customHeight="1">
      <c r="B62" s="167"/>
      <c r="C62" s="168"/>
      <c r="D62" s="169" t="s">
        <v>110</v>
      </c>
      <c r="E62" s="170"/>
      <c r="F62" s="170"/>
      <c r="G62" s="170"/>
      <c r="H62" s="170"/>
      <c r="I62" s="171"/>
      <c r="J62" s="172">
        <f>J189</f>
        <v>0</v>
      </c>
      <c r="K62" s="173"/>
    </row>
    <row r="63" s="8" customFormat="1" ht="19.92" customHeight="1">
      <c r="B63" s="167"/>
      <c r="C63" s="168"/>
      <c r="D63" s="169" t="s">
        <v>111</v>
      </c>
      <c r="E63" s="170"/>
      <c r="F63" s="170"/>
      <c r="G63" s="170"/>
      <c r="H63" s="170"/>
      <c r="I63" s="171"/>
      <c r="J63" s="172">
        <f>J215</f>
        <v>0</v>
      </c>
      <c r="K63" s="173"/>
    </row>
    <row r="64" s="7" customFormat="1" ht="24.96" customHeight="1">
      <c r="B64" s="160"/>
      <c r="C64" s="161"/>
      <c r="D64" s="162" t="s">
        <v>112</v>
      </c>
      <c r="E64" s="163"/>
      <c r="F64" s="163"/>
      <c r="G64" s="163"/>
      <c r="H64" s="163"/>
      <c r="I64" s="164"/>
      <c r="J64" s="165">
        <f>J217</f>
        <v>0</v>
      </c>
      <c r="K64" s="166"/>
    </row>
    <row r="65" s="8" customFormat="1" ht="19.92" customHeight="1">
      <c r="B65" s="167"/>
      <c r="C65" s="168"/>
      <c r="D65" s="169" t="s">
        <v>113</v>
      </c>
      <c r="E65" s="170"/>
      <c r="F65" s="170"/>
      <c r="G65" s="170"/>
      <c r="H65" s="170"/>
      <c r="I65" s="171"/>
      <c r="J65" s="172">
        <f>J218</f>
        <v>0</v>
      </c>
      <c r="K65" s="173"/>
    </row>
    <row r="66" s="8" customFormat="1" ht="19.92" customHeight="1">
      <c r="B66" s="167"/>
      <c r="C66" s="168"/>
      <c r="D66" s="169" t="s">
        <v>114</v>
      </c>
      <c r="E66" s="170"/>
      <c r="F66" s="170"/>
      <c r="G66" s="170"/>
      <c r="H66" s="170"/>
      <c r="I66" s="171"/>
      <c r="J66" s="172">
        <f>J222</f>
        <v>0</v>
      </c>
      <c r="K66" s="173"/>
    </row>
    <row r="67" s="1" customFormat="1" ht="21.84" customHeight="1">
      <c r="B67" s="45"/>
      <c r="C67" s="46"/>
      <c r="D67" s="46"/>
      <c r="E67" s="46"/>
      <c r="F67" s="46"/>
      <c r="G67" s="46"/>
      <c r="H67" s="46"/>
      <c r="I67" s="129"/>
      <c r="J67" s="46"/>
      <c r="K67" s="50"/>
    </row>
    <row r="68" s="1" customFormat="1" ht="6.96" customHeight="1">
      <c r="B68" s="66"/>
      <c r="C68" s="67"/>
      <c r="D68" s="67"/>
      <c r="E68" s="67"/>
      <c r="F68" s="67"/>
      <c r="G68" s="67"/>
      <c r="H68" s="67"/>
      <c r="I68" s="151"/>
      <c r="J68" s="67"/>
      <c r="K68" s="68"/>
    </row>
    <row r="72" s="1" customFormat="1" ht="6.96" customHeight="1">
      <c r="B72" s="69"/>
      <c r="C72" s="70"/>
      <c r="D72" s="70"/>
      <c r="E72" s="70"/>
      <c r="F72" s="70"/>
      <c r="G72" s="70"/>
      <c r="H72" s="70"/>
      <c r="I72" s="152"/>
      <c r="J72" s="70"/>
      <c r="K72" s="70"/>
      <c r="L72" s="45"/>
    </row>
    <row r="73" s="1" customFormat="1" ht="36.96" customHeight="1">
      <c r="B73" s="45"/>
      <c r="C73" s="71" t="s">
        <v>115</v>
      </c>
      <c r="L73" s="45"/>
    </row>
    <row r="74" s="1" customFormat="1" ht="6.96" customHeight="1">
      <c r="B74" s="45"/>
      <c r="L74" s="45"/>
    </row>
    <row r="75" s="1" customFormat="1" ht="14.4" customHeight="1">
      <c r="B75" s="45"/>
      <c r="C75" s="73" t="s">
        <v>19</v>
      </c>
      <c r="L75" s="45"/>
    </row>
    <row r="76" s="1" customFormat="1" ht="16.5" customHeight="1">
      <c r="B76" s="45"/>
      <c r="E76" s="174" t="str">
        <f>E7</f>
        <v>Sovínky, rozvojová oblast Z4 - technická infrastruktura</v>
      </c>
      <c r="F76" s="73"/>
      <c r="G76" s="73"/>
      <c r="H76" s="73"/>
      <c r="L76" s="45"/>
    </row>
    <row r="77" s="1" customFormat="1" ht="14.4" customHeight="1">
      <c r="B77" s="45"/>
      <c r="C77" s="73" t="s">
        <v>98</v>
      </c>
      <c r="L77" s="45"/>
    </row>
    <row r="78" s="1" customFormat="1" ht="17.25" customHeight="1">
      <c r="B78" s="45"/>
      <c r="E78" s="76" t="str">
        <f>E9</f>
        <v>SO01 - Komunikace</v>
      </c>
      <c r="F78" s="1"/>
      <c r="G78" s="1"/>
      <c r="H78" s="1"/>
      <c r="L78" s="45"/>
    </row>
    <row r="79" s="1" customFormat="1" ht="6.96" customHeight="1">
      <c r="B79" s="45"/>
      <c r="L79" s="45"/>
    </row>
    <row r="80" s="1" customFormat="1" ht="18" customHeight="1">
      <c r="B80" s="45"/>
      <c r="C80" s="73" t="s">
        <v>23</v>
      </c>
      <c r="F80" s="175" t="str">
        <f>F12</f>
        <v>Sovínky</v>
      </c>
      <c r="I80" s="176" t="s">
        <v>25</v>
      </c>
      <c r="J80" s="78" t="str">
        <f>IF(J12="","",J12)</f>
        <v>6. 12. 2017</v>
      </c>
      <c r="L80" s="45"/>
    </row>
    <row r="81" s="1" customFormat="1" ht="6.96" customHeight="1">
      <c r="B81" s="45"/>
      <c r="L81" s="45"/>
    </row>
    <row r="82" s="1" customFormat="1">
      <c r="B82" s="45"/>
      <c r="C82" s="73" t="s">
        <v>27</v>
      </c>
      <c r="F82" s="175" t="str">
        <f>E15</f>
        <v>Městys Sovínky</v>
      </c>
      <c r="I82" s="176" t="s">
        <v>33</v>
      </c>
      <c r="J82" s="175" t="str">
        <f>E21</f>
        <v>Ing. Zbyněk Vyhlas</v>
      </c>
      <c r="L82" s="45"/>
    </row>
    <row r="83" s="1" customFormat="1" ht="14.4" customHeight="1">
      <c r="B83" s="45"/>
      <c r="C83" s="73" t="s">
        <v>31</v>
      </c>
      <c r="F83" s="175" t="str">
        <f>IF(E18="","",E18)</f>
        <v/>
      </c>
      <c r="L83" s="45"/>
    </row>
    <row r="84" s="1" customFormat="1" ht="10.32" customHeight="1">
      <c r="B84" s="45"/>
      <c r="L84" s="45"/>
    </row>
    <row r="85" s="9" customFormat="1" ht="29.28" customHeight="1">
      <c r="B85" s="177"/>
      <c r="C85" s="178" t="s">
        <v>116</v>
      </c>
      <c r="D85" s="179" t="s">
        <v>57</v>
      </c>
      <c r="E85" s="179" t="s">
        <v>53</v>
      </c>
      <c r="F85" s="179" t="s">
        <v>117</v>
      </c>
      <c r="G85" s="179" t="s">
        <v>118</v>
      </c>
      <c r="H85" s="179" t="s">
        <v>119</v>
      </c>
      <c r="I85" s="180" t="s">
        <v>120</v>
      </c>
      <c r="J85" s="179" t="s">
        <v>102</v>
      </c>
      <c r="K85" s="181" t="s">
        <v>121</v>
      </c>
      <c r="L85" s="177"/>
      <c r="M85" s="91" t="s">
        <v>122</v>
      </c>
      <c r="N85" s="92" t="s">
        <v>42</v>
      </c>
      <c r="O85" s="92" t="s">
        <v>123</v>
      </c>
      <c r="P85" s="92" t="s">
        <v>124</v>
      </c>
      <c r="Q85" s="92" t="s">
        <v>125</v>
      </c>
      <c r="R85" s="92" t="s">
        <v>126</v>
      </c>
      <c r="S85" s="92" t="s">
        <v>127</v>
      </c>
      <c r="T85" s="93" t="s">
        <v>128</v>
      </c>
    </row>
    <row r="86" s="1" customFormat="1" ht="29.28" customHeight="1">
      <c r="B86" s="45"/>
      <c r="C86" s="95" t="s">
        <v>103</v>
      </c>
      <c r="J86" s="182">
        <f>BK86</f>
        <v>0</v>
      </c>
      <c r="L86" s="45"/>
      <c r="M86" s="94"/>
      <c r="N86" s="81"/>
      <c r="O86" s="81"/>
      <c r="P86" s="183">
        <f>P87+P217</f>
        <v>0</v>
      </c>
      <c r="Q86" s="81"/>
      <c r="R86" s="183">
        <f>R87+R217</f>
        <v>5859.8188961199994</v>
      </c>
      <c r="S86" s="81"/>
      <c r="T86" s="184">
        <f>T87+T217</f>
        <v>48.079999999999998</v>
      </c>
      <c r="AT86" s="23" t="s">
        <v>71</v>
      </c>
      <c r="AU86" s="23" t="s">
        <v>104</v>
      </c>
      <c r="BK86" s="185">
        <f>BK87+BK217</f>
        <v>0</v>
      </c>
    </row>
    <row r="87" s="10" customFormat="1" ht="37.44" customHeight="1">
      <c r="B87" s="186"/>
      <c r="D87" s="187" t="s">
        <v>71</v>
      </c>
      <c r="E87" s="188" t="s">
        <v>129</v>
      </c>
      <c r="F87" s="188" t="s">
        <v>130</v>
      </c>
      <c r="I87" s="189"/>
      <c r="J87" s="190">
        <f>BK87</f>
        <v>0</v>
      </c>
      <c r="L87" s="186"/>
      <c r="M87" s="191"/>
      <c r="N87" s="192"/>
      <c r="O87" s="192"/>
      <c r="P87" s="193">
        <f>P88+P115+P128+P135+P189+P215</f>
        <v>0</v>
      </c>
      <c r="Q87" s="192"/>
      <c r="R87" s="193">
        <f>R88+R115+R128+R135+R189+R215</f>
        <v>5859.8188961199994</v>
      </c>
      <c r="S87" s="192"/>
      <c r="T87" s="194">
        <f>T88+T115+T128+T135+T189+T215</f>
        <v>48.079999999999998</v>
      </c>
      <c r="AR87" s="187" t="s">
        <v>80</v>
      </c>
      <c r="AT87" s="195" t="s">
        <v>71</v>
      </c>
      <c r="AU87" s="195" t="s">
        <v>72</v>
      </c>
      <c r="AY87" s="187" t="s">
        <v>131</v>
      </c>
      <c r="BK87" s="196">
        <f>BK88+BK115+BK128+BK135+BK189+BK215</f>
        <v>0</v>
      </c>
    </row>
    <row r="88" s="10" customFormat="1" ht="19.92" customHeight="1">
      <c r="B88" s="186"/>
      <c r="D88" s="187" t="s">
        <v>71</v>
      </c>
      <c r="E88" s="197" t="s">
        <v>80</v>
      </c>
      <c r="F88" s="197" t="s">
        <v>132</v>
      </c>
      <c r="I88" s="189"/>
      <c r="J88" s="198">
        <f>BK88</f>
        <v>0</v>
      </c>
      <c r="L88" s="186"/>
      <c r="M88" s="191"/>
      <c r="N88" s="192"/>
      <c r="O88" s="192"/>
      <c r="P88" s="193">
        <f>SUM(P89:P114)</f>
        <v>0</v>
      </c>
      <c r="Q88" s="192"/>
      <c r="R88" s="193">
        <f>SUM(R89:R114)</f>
        <v>0.021010000000000001</v>
      </c>
      <c r="S88" s="192"/>
      <c r="T88" s="194">
        <f>SUM(T89:T114)</f>
        <v>0</v>
      </c>
      <c r="AR88" s="187" t="s">
        <v>80</v>
      </c>
      <c r="AT88" s="195" t="s">
        <v>71</v>
      </c>
      <c r="AU88" s="195" t="s">
        <v>80</v>
      </c>
      <c r="AY88" s="187" t="s">
        <v>131</v>
      </c>
      <c r="BK88" s="196">
        <f>SUM(BK89:BK114)</f>
        <v>0</v>
      </c>
    </row>
    <row r="89" s="1" customFormat="1" ht="25.5" customHeight="1">
      <c r="B89" s="199"/>
      <c r="C89" s="200" t="s">
        <v>82</v>
      </c>
      <c r="D89" s="200" t="s">
        <v>133</v>
      </c>
      <c r="E89" s="201" t="s">
        <v>134</v>
      </c>
      <c r="F89" s="202" t="s">
        <v>135</v>
      </c>
      <c r="G89" s="203" t="s">
        <v>136</v>
      </c>
      <c r="H89" s="204">
        <v>2431.2159999999999</v>
      </c>
      <c r="I89" s="205"/>
      <c r="J89" s="206">
        <f>ROUND(I89*H89,2)</f>
        <v>0</v>
      </c>
      <c r="K89" s="202" t="s">
        <v>137</v>
      </c>
      <c r="L89" s="45"/>
      <c r="M89" s="207" t="s">
        <v>5</v>
      </c>
      <c r="N89" s="208" t="s">
        <v>43</v>
      </c>
      <c r="O89" s="46"/>
      <c r="P89" s="209">
        <f>O89*H89</f>
        <v>0</v>
      </c>
      <c r="Q89" s="209">
        <v>0</v>
      </c>
      <c r="R89" s="209">
        <f>Q89*H89</f>
        <v>0</v>
      </c>
      <c r="S89" s="209">
        <v>0</v>
      </c>
      <c r="T89" s="210">
        <f>S89*H89</f>
        <v>0</v>
      </c>
      <c r="AR89" s="23" t="s">
        <v>138</v>
      </c>
      <c r="AT89" s="23" t="s">
        <v>133</v>
      </c>
      <c r="AU89" s="23" t="s">
        <v>82</v>
      </c>
      <c r="AY89" s="23" t="s">
        <v>131</v>
      </c>
      <c r="BE89" s="211">
        <f>IF(N89="základní",J89,0)</f>
        <v>0</v>
      </c>
      <c r="BF89" s="211">
        <f>IF(N89="snížená",J89,0)</f>
        <v>0</v>
      </c>
      <c r="BG89" s="211">
        <f>IF(N89="zákl. přenesená",J89,0)</f>
        <v>0</v>
      </c>
      <c r="BH89" s="211">
        <f>IF(N89="sníž. přenesená",J89,0)</f>
        <v>0</v>
      </c>
      <c r="BI89" s="211">
        <f>IF(N89="nulová",J89,0)</f>
        <v>0</v>
      </c>
      <c r="BJ89" s="23" t="s">
        <v>80</v>
      </c>
      <c r="BK89" s="211">
        <f>ROUND(I89*H89,2)</f>
        <v>0</v>
      </c>
      <c r="BL89" s="23" t="s">
        <v>138</v>
      </c>
      <c r="BM89" s="23" t="s">
        <v>139</v>
      </c>
    </row>
    <row r="90" s="11" customFormat="1">
      <c r="B90" s="212"/>
      <c r="D90" s="213" t="s">
        <v>140</v>
      </c>
      <c r="E90" s="214" t="s">
        <v>5</v>
      </c>
      <c r="F90" s="215" t="s">
        <v>141</v>
      </c>
      <c r="H90" s="216">
        <v>2111.7959999999998</v>
      </c>
      <c r="I90" s="217"/>
      <c r="L90" s="212"/>
      <c r="M90" s="218"/>
      <c r="N90" s="219"/>
      <c r="O90" s="219"/>
      <c r="P90" s="219"/>
      <c r="Q90" s="219"/>
      <c r="R90" s="219"/>
      <c r="S90" s="219"/>
      <c r="T90" s="220"/>
      <c r="AT90" s="214" t="s">
        <v>140</v>
      </c>
      <c r="AU90" s="214" t="s">
        <v>82</v>
      </c>
      <c r="AV90" s="11" t="s">
        <v>82</v>
      </c>
      <c r="AW90" s="11" t="s">
        <v>36</v>
      </c>
      <c r="AX90" s="11" t="s">
        <v>72</v>
      </c>
      <c r="AY90" s="214" t="s">
        <v>131</v>
      </c>
    </row>
    <row r="91" s="11" customFormat="1">
      <c r="B91" s="212"/>
      <c r="D91" s="213" t="s">
        <v>140</v>
      </c>
      <c r="E91" s="214" t="s">
        <v>5</v>
      </c>
      <c r="F91" s="215" t="s">
        <v>142</v>
      </c>
      <c r="H91" s="216">
        <v>127.09999999999999</v>
      </c>
      <c r="I91" s="217"/>
      <c r="L91" s="212"/>
      <c r="M91" s="218"/>
      <c r="N91" s="219"/>
      <c r="O91" s="219"/>
      <c r="P91" s="219"/>
      <c r="Q91" s="219"/>
      <c r="R91" s="219"/>
      <c r="S91" s="219"/>
      <c r="T91" s="220"/>
      <c r="AT91" s="214" t="s">
        <v>140</v>
      </c>
      <c r="AU91" s="214" t="s">
        <v>82</v>
      </c>
      <c r="AV91" s="11" t="s">
        <v>82</v>
      </c>
      <c r="AW91" s="11" t="s">
        <v>36</v>
      </c>
      <c r="AX91" s="11" t="s">
        <v>72</v>
      </c>
      <c r="AY91" s="214" t="s">
        <v>131</v>
      </c>
    </row>
    <row r="92" s="11" customFormat="1">
      <c r="B92" s="212"/>
      <c r="D92" s="213" t="s">
        <v>140</v>
      </c>
      <c r="E92" s="214" t="s">
        <v>5</v>
      </c>
      <c r="F92" s="215" t="s">
        <v>143</v>
      </c>
      <c r="H92" s="216">
        <v>162.80000000000001</v>
      </c>
      <c r="I92" s="217"/>
      <c r="L92" s="212"/>
      <c r="M92" s="218"/>
      <c r="N92" s="219"/>
      <c r="O92" s="219"/>
      <c r="P92" s="219"/>
      <c r="Q92" s="219"/>
      <c r="R92" s="219"/>
      <c r="S92" s="219"/>
      <c r="T92" s="220"/>
      <c r="AT92" s="214" t="s">
        <v>140</v>
      </c>
      <c r="AU92" s="214" t="s">
        <v>82</v>
      </c>
      <c r="AV92" s="11" t="s">
        <v>82</v>
      </c>
      <c r="AW92" s="11" t="s">
        <v>36</v>
      </c>
      <c r="AX92" s="11" t="s">
        <v>72</v>
      </c>
      <c r="AY92" s="214" t="s">
        <v>131</v>
      </c>
    </row>
    <row r="93" s="11" customFormat="1">
      <c r="B93" s="212"/>
      <c r="D93" s="213" t="s">
        <v>140</v>
      </c>
      <c r="E93" s="214" t="s">
        <v>5</v>
      </c>
      <c r="F93" s="215" t="s">
        <v>144</v>
      </c>
      <c r="H93" s="216">
        <v>29.52</v>
      </c>
      <c r="I93" s="217"/>
      <c r="L93" s="212"/>
      <c r="M93" s="218"/>
      <c r="N93" s="219"/>
      <c r="O93" s="219"/>
      <c r="P93" s="219"/>
      <c r="Q93" s="219"/>
      <c r="R93" s="219"/>
      <c r="S93" s="219"/>
      <c r="T93" s="220"/>
      <c r="AT93" s="214" t="s">
        <v>140</v>
      </c>
      <c r="AU93" s="214" t="s">
        <v>82</v>
      </c>
      <c r="AV93" s="11" t="s">
        <v>82</v>
      </c>
      <c r="AW93" s="11" t="s">
        <v>36</v>
      </c>
      <c r="AX93" s="11" t="s">
        <v>72</v>
      </c>
      <c r="AY93" s="214" t="s">
        <v>131</v>
      </c>
    </row>
    <row r="94" s="12" customFormat="1">
      <c r="B94" s="221"/>
      <c r="D94" s="213" t="s">
        <v>140</v>
      </c>
      <c r="E94" s="222" t="s">
        <v>5</v>
      </c>
      <c r="F94" s="223" t="s">
        <v>145</v>
      </c>
      <c r="H94" s="224">
        <v>2431.2159999999999</v>
      </c>
      <c r="I94" s="225"/>
      <c r="L94" s="221"/>
      <c r="M94" s="226"/>
      <c r="N94" s="227"/>
      <c r="O94" s="227"/>
      <c r="P94" s="227"/>
      <c r="Q94" s="227"/>
      <c r="R94" s="227"/>
      <c r="S94" s="227"/>
      <c r="T94" s="228"/>
      <c r="AT94" s="222" t="s">
        <v>140</v>
      </c>
      <c r="AU94" s="222" t="s">
        <v>82</v>
      </c>
      <c r="AV94" s="12" t="s">
        <v>138</v>
      </c>
      <c r="AW94" s="12" t="s">
        <v>36</v>
      </c>
      <c r="AX94" s="12" t="s">
        <v>80</v>
      </c>
      <c r="AY94" s="222" t="s">
        <v>131</v>
      </c>
    </row>
    <row r="95" s="1" customFormat="1" ht="25.5" customHeight="1">
      <c r="B95" s="199"/>
      <c r="C95" s="200" t="s">
        <v>146</v>
      </c>
      <c r="D95" s="200" t="s">
        <v>133</v>
      </c>
      <c r="E95" s="201" t="s">
        <v>147</v>
      </c>
      <c r="F95" s="202" t="s">
        <v>148</v>
      </c>
      <c r="G95" s="203" t="s">
        <v>136</v>
      </c>
      <c r="H95" s="204">
        <v>2431.2159999999999</v>
      </c>
      <c r="I95" s="205"/>
      <c r="J95" s="206">
        <f>ROUND(I95*H95,2)</f>
        <v>0</v>
      </c>
      <c r="K95" s="202" t="s">
        <v>137</v>
      </c>
      <c r="L95" s="45"/>
      <c r="M95" s="207" t="s">
        <v>5</v>
      </c>
      <c r="N95" s="208" t="s">
        <v>43</v>
      </c>
      <c r="O95" s="46"/>
      <c r="P95" s="209">
        <f>O95*H95</f>
        <v>0</v>
      </c>
      <c r="Q95" s="209">
        <v>0</v>
      </c>
      <c r="R95" s="209">
        <f>Q95*H95</f>
        <v>0</v>
      </c>
      <c r="S95" s="209">
        <v>0</v>
      </c>
      <c r="T95" s="210">
        <f>S95*H95</f>
        <v>0</v>
      </c>
      <c r="AR95" s="23" t="s">
        <v>138</v>
      </c>
      <c r="AT95" s="23" t="s">
        <v>133</v>
      </c>
      <c r="AU95" s="23" t="s">
        <v>82</v>
      </c>
      <c r="AY95" s="23" t="s">
        <v>131</v>
      </c>
      <c r="BE95" s="211">
        <f>IF(N95="základní",J95,0)</f>
        <v>0</v>
      </c>
      <c r="BF95" s="211">
        <f>IF(N95="snížená",J95,0)</f>
        <v>0</v>
      </c>
      <c r="BG95" s="211">
        <f>IF(N95="zákl. přenesená",J95,0)</f>
        <v>0</v>
      </c>
      <c r="BH95" s="211">
        <f>IF(N95="sníž. přenesená",J95,0)</f>
        <v>0</v>
      </c>
      <c r="BI95" s="211">
        <f>IF(N95="nulová",J95,0)</f>
        <v>0</v>
      </c>
      <c r="BJ95" s="23" t="s">
        <v>80</v>
      </c>
      <c r="BK95" s="211">
        <f>ROUND(I95*H95,2)</f>
        <v>0</v>
      </c>
      <c r="BL95" s="23" t="s">
        <v>138</v>
      </c>
      <c r="BM95" s="23" t="s">
        <v>149</v>
      </c>
    </row>
    <row r="96" s="1" customFormat="1" ht="16.5" customHeight="1">
      <c r="B96" s="199"/>
      <c r="C96" s="200" t="s">
        <v>138</v>
      </c>
      <c r="D96" s="200" t="s">
        <v>133</v>
      </c>
      <c r="E96" s="201" t="s">
        <v>150</v>
      </c>
      <c r="F96" s="202" t="s">
        <v>151</v>
      </c>
      <c r="G96" s="203" t="s">
        <v>136</v>
      </c>
      <c r="H96" s="204">
        <v>3160.5810000000001</v>
      </c>
      <c r="I96" s="205"/>
      <c r="J96" s="206">
        <f>ROUND(I96*H96,2)</f>
        <v>0</v>
      </c>
      <c r="K96" s="202" t="s">
        <v>137</v>
      </c>
      <c r="L96" s="45"/>
      <c r="M96" s="207" t="s">
        <v>5</v>
      </c>
      <c r="N96" s="208" t="s">
        <v>43</v>
      </c>
      <c r="O96" s="46"/>
      <c r="P96" s="209">
        <f>O96*H96</f>
        <v>0</v>
      </c>
      <c r="Q96" s="209">
        <v>0</v>
      </c>
      <c r="R96" s="209">
        <f>Q96*H96</f>
        <v>0</v>
      </c>
      <c r="S96" s="209">
        <v>0</v>
      </c>
      <c r="T96" s="210">
        <f>S96*H96</f>
        <v>0</v>
      </c>
      <c r="AR96" s="23" t="s">
        <v>138</v>
      </c>
      <c r="AT96" s="23" t="s">
        <v>133</v>
      </c>
      <c r="AU96" s="23" t="s">
        <v>82</v>
      </c>
      <c r="AY96" s="23" t="s">
        <v>131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23" t="s">
        <v>80</v>
      </c>
      <c r="BK96" s="211">
        <f>ROUND(I96*H96,2)</f>
        <v>0</v>
      </c>
      <c r="BL96" s="23" t="s">
        <v>138</v>
      </c>
      <c r="BM96" s="23" t="s">
        <v>152</v>
      </c>
    </row>
    <row r="97" s="11" customFormat="1">
      <c r="B97" s="212"/>
      <c r="D97" s="213" t="s">
        <v>140</v>
      </c>
      <c r="E97" s="214" t="s">
        <v>5</v>
      </c>
      <c r="F97" s="215" t="s">
        <v>153</v>
      </c>
      <c r="H97" s="216">
        <v>3160.5810000000001</v>
      </c>
      <c r="I97" s="217"/>
      <c r="L97" s="212"/>
      <c r="M97" s="218"/>
      <c r="N97" s="219"/>
      <c r="O97" s="219"/>
      <c r="P97" s="219"/>
      <c r="Q97" s="219"/>
      <c r="R97" s="219"/>
      <c r="S97" s="219"/>
      <c r="T97" s="220"/>
      <c r="AT97" s="214" t="s">
        <v>140</v>
      </c>
      <c r="AU97" s="214" t="s">
        <v>82</v>
      </c>
      <c r="AV97" s="11" t="s">
        <v>82</v>
      </c>
      <c r="AW97" s="11" t="s">
        <v>36</v>
      </c>
      <c r="AX97" s="11" t="s">
        <v>80</v>
      </c>
      <c r="AY97" s="214" t="s">
        <v>131</v>
      </c>
    </row>
    <row r="98" s="1" customFormat="1" ht="16.5" customHeight="1">
      <c r="B98" s="199"/>
      <c r="C98" s="200" t="s">
        <v>154</v>
      </c>
      <c r="D98" s="200" t="s">
        <v>133</v>
      </c>
      <c r="E98" s="201" t="s">
        <v>155</v>
      </c>
      <c r="F98" s="202" t="s">
        <v>156</v>
      </c>
      <c r="G98" s="203" t="s">
        <v>136</v>
      </c>
      <c r="H98" s="204">
        <v>3160.5810000000001</v>
      </c>
      <c r="I98" s="205"/>
      <c r="J98" s="206">
        <f>ROUND(I98*H98,2)</f>
        <v>0</v>
      </c>
      <c r="K98" s="202" t="s">
        <v>157</v>
      </c>
      <c r="L98" s="45"/>
      <c r="M98" s="207" t="s">
        <v>5</v>
      </c>
      <c r="N98" s="208" t="s">
        <v>43</v>
      </c>
      <c r="O98" s="46"/>
      <c r="P98" s="209">
        <f>O98*H98</f>
        <v>0</v>
      </c>
      <c r="Q98" s="209">
        <v>0</v>
      </c>
      <c r="R98" s="209">
        <f>Q98*H98</f>
        <v>0</v>
      </c>
      <c r="S98" s="209">
        <v>0</v>
      </c>
      <c r="T98" s="210">
        <f>S98*H98</f>
        <v>0</v>
      </c>
      <c r="AR98" s="23" t="s">
        <v>138</v>
      </c>
      <c r="AT98" s="23" t="s">
        <v>133</v>
      </c>
      <c r="AU98" s="23" t="s">
        <v>82</v>
      </c>
      <c r="AY98" s="23" t="s">
        <v>131</v>
      </c>
      <c r="BE98" s="211">
        <f>IF(N98="základní",J98,0)</f>
        <v>0</v>
      </c>
      <c r="BF98" s="211">
        <f>IF(N98="snížená",J98,0)</f>
        <v>0</v>
      </c>
      <c r="BG98" s="211">
        <f>IF(N98="zákl. přenesená",J98,0)</f>
        <v>0</v>
      </c>
      <c r="BH98" s="211">
        <f>IF(N98="sníž. přenesená",J98,0)</f>
        <v>0</v>
      </c>
      <c r="BI98" s="211">
        <f>IF(N98="nulová",J98,0)</f>
        <v>0</v>
      </c>
      <c r="BJ98" s="23" t="s">
        <v>80</v>
      </c>
      <c r="BK98" s="211">
        <f>ROUND(I98*H98,2)</f>
        <v>0</v>
      </c>
      <c r="BL98" s="23" t="s">
        <v>138</v>
      </c>
      <c r="BM98" s="23" t="s">
        <v>158</v>
      </c>
    </row>
    <row r="99" s="1" customFormat="1" ht="16.5" customHeight="1">
      <c r="B99" s="199"/>
      <c r="C99" s="200" t="s">
        <v>159</v>
      </c>
      <c r="D99" s="200" t="s">
        <v>133</v>
      </c>
      <c r="E99" s="201" t="s">
        <v>160</v>
      </c>
      <c r="F99" s="202" t="s">
        <v>161</v>
      </c>
      <c r="G99" s="203" t="s">
        <v>136</v>
      </c>
      <c r="H99" s="204">
        <v>3160.5810000000001</v>
      </c>
      <c r="I99" s="205"/>
      <c r="J99" s="206">
        <f>ROUND(I99*H99,2)</f>
        <v>0</v>
      </c>
      <c r="K99" s="202" t="s">
        <v>137</v>
      </c>
      <c r="L99" s="45"/>
      <c r="M99" s="207" t="s">
        <v>5</v>
      </c>
      <c r="N99" s="208" t="s">
        <v>43</v>
      </c>
      <c r="O99" s="46"/>
      <c r="P99" s="209">
        <f>O99*H99</f>
        <v>0</v>
      </c>
      <c r="Q99" s="209">
        <v>0</v>
      </c>
      <c r="R99" s="209">
        <f>Q99*H99</f>
        <v>0</v>
      </c>
      <c r="S99" s="209">
        <v>0</v>
      </c>
      <c r="T99" s="210">
        <f>S99*H99</f>
        <v>0</v>
      </c>
      <c r="AR99" s="23" t="s">
        <v>138</v>
      </c>
      <c r="AT99" s="23" t="s">
        <v>133</v>
      </c>
      <c r="AU99" s="23" t="s">
        <v>82</v>
      </c>
      <c r="AY99" s="23" t="s">
        <v>131</v>
      </c>
      <c r="BE99" s="211">
        <f>IF(N99="základní",J99,0)</f>
        <v>0</v>
      </c>
      <c r="BF99" s="211">
        <f>IF(N99="snížená",J99,0)</f>
        <v>0</v>
      </c>
      <c r="BG99" s="211">
        <f>IF(N99="zákl. přenesená",J99,0)</f>
        <v>0</v>
      </c>
      <c r="BH99" s="211">
        <f>IF(N99="sníž. přenesená",J99,0)</f>
        <v>0</v>
      </c>
      <c r="BI99" s="211">
        <f>IF(N99="nulová",J99,0)</f>
        <v>0</v>
      </c>
      <c r="BJ99" s="23" t="s">
        <v>80</v>
      </c>
      <c r="BK99" s="211">
        <f>ROUND(I99*H99,2)</f>
        <v>0</v>
      </c>
      <c r="BL99" s="23" t="s">
        <v>138</v>
      </c>
      <c r="BM99" s="23" t="s">
        <v>162</v>
      </c>
    </row>
    <row r="100" s="1" customFormat="1" ht="16.5" customHeight="1">
      <c r="B100" s="199"/>
      <c r="C100" s="200" t="s">
        <v>163</v>
      </c>
      <c r="D100" s="200" t="s">
        <v>133</v>
      </c>
      <c r="E100" s="201" t="s">
        <v>164</v>
      </c>
      <c r="F100" s="202" t="s">
        <v>165</v>
      </c>
      <c r="G100" s="203" t="s">
        <v>136</v>
      </c>
      <c r="H100" s="204">
        <v>3160.5810000000001</v>
      </c>
      <c r="I100" s="205"/>
      <c r="J100" s="206">
        <f>ROUND(I100*H100,2)</f>
        <v>0</v>
      </c>
      <c r="K100" s="202" t="s">
        <v>137</v>
      </c>
      <c r="L100" s="45"/>
      <c r="M100" s="207" t="s">
        <v>5</v>
      </c>
      <c r="N100" s="208" t="s">
        <v>43</v>
      </c>
      <c r="O100" s="46"/>
      <c r="P100" s="209">
        <f>O100*H100</f>
        <v>0</v>
      </c>
      <c r="Q100" s="209">
        <v>0</v>
      </c>
      <c r="R100" s="209">
        <f>Q100*H100</f>
        <v>0</v>
      </c>
      <c r="S100" s="209">
        <v>0</v>
      </c>
      <c r="T100" s="210">
        <f>S100*H100</f>
        <v>0</v>
      </c>
      <c r="AR100" s="23" t="s">
        <v>138</v>
      </c>
      <c r="AT100" s="23" t="s">
        <v>133</v>
      </c>
      <c r="AU100" s="23" t="s">
        <v>82</v>
      </c>
      <c r="AY100" s="23" t="s">
        <v>131</v>
      </c>
      <c r="BE100" s="211">
        <f>IF(N100="základní",J100,0)</f>
        <v>0</v>
      </c>
      <c r="BF100" s="211">
        <f>IF(N100="snížená",J100,0)</f>
        <v>0</v>
      </c>
      <c r="BG100" s="211">
        <f>IF(N100="zákl. přenesená",J100,0)</f>
        <v>0</v>
      </c>
      <c r="BH100" s="211">
        <f>IF(N100="sníž. přenesená",J100,0)</f>
        <v>0</v>
      </c>
      <c r="BI100" s="211">
        <f>IF(N100="nulová",J100,0)</f>
        <v>0</v>
      </c>
      <c r="BJ100" s="23" t="s">
        <v>80</v>
      </c>
      <c r="BK100" s="211">
        <f>ROUND(I100*H100,2)</f>
        <v>0</v>
      </c>
      <c r="BL100" s="23" t="s">
        <v>138</v>
      </c>
      <c r="BM100" s="23" t="s">
        <v>166</v>
      </c>
    </row>
    <row r="101" s="1" customFormat="1" ht="16.5" customHeight="1">
      <c r="B101" s="199"/>
      <c r="C101" s="200" t="s">
        <v>167</v>
      </c>
      <c r="D101" s="200" t="s">
        <v>133</v>
      </c>
      <c r="E101" s="201" t="s">
        <v>168</v>
      </c>
      <c r="F101" s="202" t="s">
        <v>169</v>
      </c>
      <c r="G101" s="203" t="s">
        <v>170</v>
      </c>
      <c r="H101" s="204">
        <v>5056.9300000000003</v>
      </c>
      <c r="I101" s="205"/>
      <c r="J101" s="206">
        <f>ROUND(I101*H101,2)</f>
        <v>0</v>
      </c>
      <c r="K101" s="202" t="s">
        <v>137</v>
      </c>
      <c r="L101" s="45"/>
      <c r="M101" s="207" t="s">
        <v>5</v>
      </c>
      <c r="N101" s="208" t="s">
        <v>43</v>
      </c>
      <c r="O101" s="46"/>
      <c r="P101" s="209">
        <f>O101*H101</f>
        <v>0</v>
      </c>
      <c r="Q101" s="209">
        <v>0</v>
      </c>
      <c r="R101" s="209">
        <f>Q101*H101</f>
        <v>0</v>
      </c>
      <c r="S101" s="209">
        <v>0</v>
      </c>
      <c r="T101" s="210">
        <f>S101*H101</f>
        <v>0</v>
      </c>
      <c r="AR101" s="23" t="s">
        <v>138</v>
      </c>
      <c r="AT101" s="23" t="s">
        <v>133</v>
      </c>
      <c r="AU101" s="23" t="s">
        <v>82</v>
      </c>
      <c r="AY101" s="23" t="s">
        <v>131</v>
      </c>
      <c r="BE101" s="211">
        <f>IF(N101="základní",J101,0)</f>
        <v>0</v>
      </c>
      <c r="BF101" s="211">
        <f>IF(N101="snížená",J101,0)</f>
        <v>0</v>
      </c>
      <c r="BG101" s="211">
        <f>IF(N101="zákl. přenesená",J101,0)</f>
        <v>0</v>
      </c>
      <c r="BH101" s="211">
        <f>IF(N101="sníž. přenesená",J101,0)</f>
        <v>0</v>
      </c>
      <c r="BI101" s="211">
        <f>IF(N101="nulová",J101,0)</f>
        <v>0</v>
      </c>
      <c r="BJ101" s="23" t="s">
        <v>80</v>
      </c>
      <c r="BK101" s="211">
        <f>ROUND(I101*H101,2)</f>
        <v>0</v>
      </c>
      <c r="BL101" s="23" t="s">
        <v>138</v>
      </c>
      <c r="BM101" s="23" t="s">
        <v>171</v>
      </c>
    </row>
    <row r="102" s="11" customFormat="1">
      <c r="B102" s="212"/>
      <c r="D102" s="213" t="s">
        <v>140</v>
      </c>
      <c r="E102" s="214" t="s">
        <v>5</v>
      </c>
      <c r="F102" s="215" t="s">
        <v>172</v>
      </c>
      <c r="H102" s="216">
        <v>5056.9300000000003</v>
      </c>
      <c r="I102" s="217"/>
      <c r="L102" s="212"/>
      <c r="M102" s="218"/>
      <c r="N102" s="219"/>
      <c r="O102" s="219"/>
      <c r="P102" s="219"/>
      <c r="Q102" s="219"/>
      <c r="R102" s="219"/>
      <c r="S102" s="219"/>
      <c r="T102" s="220"/>
      <c r="AT102" s="214" t="s">
        <v>140</v>
      </c>
      <c r="AU102" s="214" t="s">
        <v>82</v>
      </c>
      <c r="AV102" s="11" t="s">
        <v>82</v>
      </c>
      <c r="AW102" s="11" t="s">
        <v>36</v>
      </c>
      <c r="AX102" s="11" t="s">
        <v>80</v>
      </c>
      <c r="AY102" s="214" t="s">
        <v>131</v>
      </c>
    </row>
    <row r="103" s="1" customFormat="1" ht="16.5" customHeight="1">
      <c r="B103" s="199"/>
      <c r="C103" s="200" t="s">
        <v>173</v>
      </c>
      <c r="D103" s="200" t="s">
        <v>133</v>
      </c>
      <c r="E103" s="201" t="s">
        <v>174</v>
      </c>
      <c r="F103" s="202" t="s">
        <v>175</v>
      </c>
      <c r="G103" s="203" t="s">
        <v>176</v>
      </c>
      <c r="H103" s="204">
        <v>3084.1599999999999</v>
      </c>
      <c r="I103" s="205"/>
      <c r="J103" s="206">
        <f>ROUND(I103*H103,2)</f>
        <v>0</v>
      </c>
      <c r="K103" s="202" t="s">
        <v>137</v>
      </c>
      <c r="L103" s="45"/>
      <c r="M103" s="207" t="s">
        <v>5</v>
      </c>
      <c r="N103" s="208" t="s">
        <v>43</v>
      </c>
      <c r="O103" s="46"/>
      <c r="P103" s="209">
        <f>O103*H103</f>
        <v>0</v>
      </c>
      <c r="Q103" s="209">
        <v>0</v>
      </c>
      <c r="R103" s="209">
        <f>Q103*H103</f>
        <v>0</v>
      </c>
      <c r="S103" s="209">
        <v>0</v>
      </c>
      <c r="T103" s="210">
        <f>S103*H103</f>
        <v>0</v>
      </c>
      <c r="AR103" s="23" t="s">
        <v>138</v>
      </c>
      <c r="AT103" s="23" t="s">
        <v>133</v>
      </c>
      <c r="AU103" s="23" t="s">
        <v>82</v>
      </c>
      <c r="AY103" s="23" t="s">
        <v>131</v>
      </c>
      <c r="BE103" s="211">
        <f>IF(N103="základní",J103,0)</f>
        <v>0</v>
      </c>
      <c r="BF103" s="211">
        <f>IF(N103="snížená",J103,0)</f>
        <v>0</v>
      </c>
      <c r="BG103" s="211">
        <f>IF(N103="zákl. přenesená",J103,0)</f>
        <v>0</v>
      </c>
      <c r="BH103" s="211">
        <f>IF(N103="sníž. přenesená",J103,0)</f>
        <v>0</v>
      </c>
      <c r="BI103" s="211">
        <f>IF(N103="nulová",J103,0)</f>
        <v>0</v>
      </c>
      <c r="BJ103" s="23" t="s">
        <v>80</v>
      </c>
      <c r="BK103" s="211">
        <f>ROUND(I103*H103,2)</f>
        <v>0</v>
      </c>
      <c r="BL103" s="23" t="s">
        <v>138</v>
      </c>
      <c r="BM103" s="23" t="s">
        <v>177</v>
      </c>
    </row>
    <row r="104" s="11" customFormat="1">
      <c r="B104" s="212"/>
      <c r="D104" s="213" t="s">
        <v>140</v>
      </c>
      <c r="E104" s="214" t="s">
        <v>5</v>
      </c>
      <c r="F104" s="215" t="s">
        <v>178</v>
      </c>
      <c r="H104" s="216">
        <v>3084.1599999999999</v>
      </c>
      <c r="I104" s="217"/>
      <c r="L104" s="212"/>
      <c r="M104" s="218"/>
      <c r="N104" s="219"/>
      <c r="O104" s="219"/>
      <c r="P104" s="219"/>
      <c r="Q104" s="219"/>
      <c r="R104" s="219"/>
      <c r="S104" s="219"/>
      <c r="T104" s="220"/>
      <c r="AT104" s="214" t="s">
        <v>140</v>
      </c>
      <c r="AU104" s="214" t="s">
        <v>82</v>
      </c>
      <c r="AV104" s="11" t="s">
        <v>82</v>
      </c>
      <c r="AW104" s="11" t="s">
        <v>36</v>
      </c>
      <c r="AX104" s="11" t="s">
        <v>72</v>
      </c>
      <c r="AY104" s="214" t="s">
        <v>131</v>
      </c>
    </row>
    <row r="105" s="12" customFormat="1">
      <c r="B105" s="221"/>
      <c r="D105" s="213" t="s">
        <v>140</v>
      </c>
      <c r="E105" s="222" t="s">
        <v>5</v>
      </c>
      <c r="F105" s="223" t="s">
        <v>145</v>
      </c>
      <c r="H105" s="224">
        <v>3084.1599999999999</v>
      </c>
      <c r="I105" s="225"/>
      <c r="L105" s="221"/>
      <c r="M105" s="226"/>
      <c r="N105" s="227"/>
      <c r="O105" s="227"/>
      <c r="P105" s="227"/>
      <c r="Q105" s="227"/>
      <c r="R105" s="227"/>
      <c r="S105" s="227"/>
      <c r="T105" s="228"/>
      <c r="AT105" s="222" t="s">
        <v>140</v>
      </c>
      <c r="AU105" s="222" t="s">
        <v>82</v>
      </c>
      <c r="AV105" s="12" t="s">
        <v>138</v>
      </c>
      <c r="AW105" s="12" t="s">
        <v>36</v>
      </c>
      <c r="AX105" s="12" t="s">
        <v>80</v>
      </c>
      <c r="AY105" s="222" t="s">
        <v>131</v>
      </c>
    </row>
    <row r="106" s="1" customFormat="1" ht="25.5" customHeight="1">
      <c r="B106" s="199"/>
      <c r="C106" s="200" t="s">
        <v>179</v>
      </c>
      <c r="D106" s="200" t="s">
        <v>133</v>
      </c>
      <c r="E106" s="201" t="s">
        <v>180</v>
      </c>
      <c r="F106" s="202" t="s">
        <v>181</v>
      </c>
      <c r="G106" s="203" t="s">
        <v>176</v>
      </c>
      <c r="H106" s="204">
        <v>1050.5</v>
      </c>
      <c r="I106" s="205"/>
      <c r="J106" s="206">
        <f>ROUND(I106*H106,2)</f>
        <v>0</v>
      </c>
      <c r="K106" s="202" t="s">
        <v>137</v>
      </c>
      <c r="L106" s="45"/>
      <c r="M106" s="207" t="s">
        <v>5</v>
      </c>
      <c r="N106" s="208" t="s">
        <v>43</v>
      </c>
      <c r="O106" s="46"/>
      <c r="P106" s="209">
        <f>O106*H106</f>
        <v>0</v>
      </c>
      <c r="Q106" s="209">
        <v>0</v>
      </c>
      <c r="R106" s="209">
        <f>Q106*H106</f>
        <v>0</v>
      </c>
      <c r="S106" s="209">
        <v>0</v>
      </c>
      <c r="T106" s="210">
        <f>S106*H106</f>
        <v>0</v>
      </c>
      <c r="AR106" s="23" t="s">
        <v>138</v>
      </c>
      <c r="AT106" s="23" t="s">
        <v>133</v>
      </c>
      <c r="AU106" s="23" t="s">
        <v>82</v>
      </c>
      <c r="AY106" s="23" t="s">
        <v>131</v>
      </c>
      <c r="BE106" s="211">
        <f>IF(N106="základní",J106,0)</f>
        <v>0</v>
      </c>
      <c r="BF106" s="211">
        <f>IF(N106="snížená",J106,0)</f>
        <v>0</v>
      </c>
      <c r="BG106" s="211">
        <f>IF(N106="zákl. přenesená",J106,0)</f>
        <v>0</v>
      </c>
      <c r="BH106" s="211">
        <f>IF(N106="sníž. přenesená",J106,0)</f>
        <v>0</v>
      </c>
      <c r="BI106" s="211">
        <f>IF(N106="nulová",J106,0)</f>
        <v>0</v>
      </c>
      <c r="BJ106" s="23" t="s">
        <v>80</v>
      </c>
      <c r="BK106" s="211">
        <f>ROUND(I106*H106,2)</f>
        <v>0</v>
      </c>
      <c r="BL106" s="23" t="s">
        <v>138</v>
      </c>
      <c r="BM106" s="23" t="s">
        <v>182</v>
      </c>
    </row>
    <row r="107" s="11" customFormat="1">
      <c r="B107" s="212"/>
      <c r="D107" s="213" t="s">
        <v>140</v>
      </c>
      <c r="E107" s="214" t="s">
        <v>5</v>
      </c>
      <c r="F107" s="215" t="s">
        <v>183</v>
      </c>
      <c r="H107" s="216">
        <v>1050.5</v>
      </c>
      <c r="I107" s="217"/>
      <c r="L107" s="212"/>
      <c r="M107" s="218"/>
      <c r="N107" s="219"/>
      <c r="O107" s="219"/>
      <c r="P107" s="219"/>
      <c r="Q107" s="219"/>
      <c r="R107" s="219"/>
      <c r="S107" s="219"/>
      <c r="T107" s="220"/>
      <c r="AT107" s="214" t="s">
        <v>140</v>
      </c>
      <c r="AU107" s="214" t="s">
        <v>82</v>
      </c>
      <c r="AV107" s="11" t="s">
        <v>82</v>
      </c>
      <c r="AW107" s="11" t="s">
        <v>36</v>
      </c>
      <c r="AX107" s="11" t="s">
        <v>72</v>
      </c>
      <c r="AY107" s="214" t="s">
        <v>131</v>
      </c>
    </row>
    <row r="108" s="12" customFormat="1">
      <c r="B108" s="221"/>
      <c r="D108" s="213" t="s">
        <v>140</v>
      </c>
      <c r="E108" s="222" t="s">
        <v>5</v>
      </c>
      <c r="F108" s="223" t="s">
        <v>145</v>
      </c>
      <c r="H108" s="224">
        <v>1050.5</v>
      </c>
      <c r="I108" s="225"/>
      <c r="L108" s="221"/>
      <c r="M108" s="226"/>
      <c r="N108" s="227"/>
      <c r="O108" s="227"/>
      <c r="P108" s="227"/>
      <c r="Q108" s="227"/>
      <c r="R108" s="227"/>
      <c r="S108" s="227"/>
      <c r="T108" s="228"/>
      <c r="AT108" s="222" t="s">
        <v>140</v>
      </c>
      <c r="AU108" s="222" t="s">
        <v>82</v>
      </c>
      <c r="AV108" s="12" t="s">
        <v>138</v>
      </c>
      <c r="AW108" s="12" t="s">
        <v>36</v>
      </c>
      <c r="AX108" s="12" t="s">
        <v>80</v>
      </c>
      <c r="AY108" s="222" t="s">
        <v>131</v>
      </c>
    </row>
    <row r="109" s="1" customFormat="1" ht="25.5" customHeight="1">
      <c r="B109" s="199"/>
      <c r="C109" s="200" t="s">
        <v>184</v>
      </c>
      <c r="D109" s="200" t="s">
        <v>133</v>
      </c>
      <c r="E109" s="201" t="s">
        <v>185</v>
      </c>
      <c r="F109" s="202" t="s">
        <v>186</v>
      </c>
      <c r="G109" s="203" t="s">
        <v>176</v>
      </c>
      <c r="H109" s="204">
        <v>1050.5</v>
      </c>
      <c r="I109" s="205"/>
      <c r="J109" s="206">
        <f>ROUND(I109*H109,2)</f>
        <v>0</v>
      </c>
      <c r="K109" s="202" t="s">
        <v>137</v>
      </c>
      <c r="L109" s="45"/>
      <c r="M109" s="207" t="s">
        <v>5</v>
      </c>
      <c r="N109" s="208" t="s">
        <v>43</v>
      </c>
      <c r="O109" s="46"/>
      <c r="P109" s="209">
        <f>O109*H109</f>
        <v>0</v>
      </c>
      <c r="Q109" s="209">
        <v>0</v>
      </c>
      <c r="R109" s="209">
        <f>Q109*H109</f>
        <v>0</v>
      </c>
      <c r="S109" s="209">
        <v>0</v>
      </c>
      <c r="T109" s="210">
        <f>S109*H109</f>
        <v>0</v>
      </c>
      <c r="AR109" s="23" t="s">
        <v>138</v>
      </c>
      <c r="AT109" s="23" t="s">
        <v>133</v>
      </c>
      <c r="AU109" s="23" t="s">
        <v>82</v>
      </c>
      <c r="AY109" s="23" t="s">
        <v>131</v>
      </c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3" t="s">
        <v>80</v>
      </c>
      <c r="BK109" s="211">
        <f>ROUND(I109*H109,2)</f>
        <v>0</v>
      </c>
      <c r="BL109" s="23" t="s">
        <v>138</v>
      </c>
      <c r="BM109" s="23" t="s">
        <v>187</v>
      </c>
    </row>
    <row r="110" s="11" customFormat="1">
      <c r="B110" s="212"/>
      <c r="D110" s="213" t="s">
        <v>140</v>
      </c>
      <c r="E110" s="214" t="s">
        <v>5</v>
      </c>
      <c r="F110" s="215" t="s">
        <v>183</v>
      </c>
      <c r="H110" s="216">
        <v>1050.5</v>
      </c>
      <c r="I110" s="217"/>
      <c r="L110" s="212"/>
      <c r="M110" s="218"/>
      <c r="N110" s="219"/>
      <c r="O110" s="219"/>
      <c r="P110" s="219"/>
      <c r="Q110" s="219"/>
      <c r="R110" s="219"/>
      <c r="S110" s="219"/>
      <c r="T110" s="220"/>
      <c r="AT110" s="214" t="s">
        <v>140</v>
      </c>
      <c r="AU110" s="214" t="s">
        <v>82</v>
      </c>
      <c r="AV110" s="11" t="s">
        <v>82</v>
      </c>
      <c r="AW110" s="11" t="s">
        <v>36</v>
      </c>
      <c r="AX110" s="11" t="s">
        <v>72</v>
      </c>
      <c r="AY110" s="214" t="s">
        <v>131</v>
      </c>
    </row>
    <row r="111" s="12" customFormat="1">
      <c r="B111" s="221"/>
      <c r="D111" s="213" t="s">
        <v>140</v>
      </c>
      <c r="E111" s="222" t="s">
        <v>5</v>
      </c>
      <c r="F111" s="223" t="s">
        <v>145</v>
      </c>
      <c r="H111" s="224">
        <v>1050.5</v>
      </c>
      <c r="I111" s="225"/>
      <c r="L111" s="221"/>
      <c r="M111" s="226"/>
      <c r="N111" s="227"/>
      <c r="O111" s="227"/>
      <c r="P111" s="227"/>
      <c r="Q111" s="227"/>
      <c r="R111" s="227"/>
      <c r="S111" s="227"/>
      <c r="T111" s="228"/>
      <c r="AT111" s="222" t="s">
        <v>140</v>
      </c>
      <c r="AU111" s="222" t="s">
        <v>82</v>
      </c>
      <c r="AV111" s="12" t="s">
        <v>138</v>
      </c>
      <c r="AW111" s="12" t="s">
        <v>36</v>
      </c>
      <c r="AX111" s="12" t="s">
        <v>80</v>
      </c>
      <c r="AY111" s="222" t="s">
        <v>131</v>
      </c>
    </row>
    <row r="112" s="1" customFormat="1" ht="16.5" customHeight="1">
      <c r="B112" s="199"/>
      <c r="C112" s="229" t="s">
        <v>188</v>
      </c>
      <c r="D112" s="229" t="s">
        <v>189</v>
      </c>
      <c r="E112" s="230" t="s">
        <v>190</v>
      </c>
      <c r="F112" s="231" t="s">
        <v>191</v>
      </c>
      <c r="G112" s="232" t="s">
        <v>192</v>
      </c>
      <c r="H112" s="233">
        <v>21.010000000000002</v>
      </c>
      <c r="I112" s="234"/>
      <c r="J112" s="235">
        <f>ROUND(I112*H112,2)</f>
        <v>0</v>
      </c>
      <c r="K112" s="231" t="s">
        <v>137</v>
      </c>
      <c r="L112" s="236"/>
      <c r="M112" s="237" t="s">
        <v>5</v>
      </c>
      <c r="N112" s="238" t="s">
        <v>43</v>
      </c>
      <c r="O112" s="46"/>
      <c r="P112" s="209">
        <f>O112*H112</f>
        <v>0</v>
      </c>
      <c r="Q112" s="209">
        <v>0.001</v>
      </c>
      <c r="R112" s="209">
        <f>Q112*H112</f>
        <v>0.021010000000000001</v>
      </c>
      <c r="S112" s="209">
        <v>0</v>
      </c>
      <c r="T112" s="210">
        <f>S112*H112</f>
        <v>0</v>
      </c>
      <c r="AR112" s="23" t="s">
        <v>167</v>
      </c>
      <c r="AT112" s="23" t="s">
        <v>189</v>
      </c>
      <c r="AU112" s="23" t="s">
        <v>82</v>
      </c>
      <c r="AY112" s="23" t="s">
        <v>131</v>
      </c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23" t="s">
        <v>80</v>
      </c>
      <c r="BK112" s="211">
        <f>ROUND(I112*H112,2)</f>
        <v>0</v>
      </c>
      <c r="BL112" s="23" t="s">
        <v>138</v>
      </c>
      <c r="BM112" s="23" t="s">
        <v>193</v>
      </c>
    </row>
    <row r="113" s="11" customFormat="1">
      <c r="B113" s="212"/>
      <c r="D113" s="213" t="s">
        <v>140</v>
      </c>
      <c r="E113" s="214" t="s">
        <v>5</v>
      </c>
      <c r="F113" s="215" t="s">
        <v>194</v>
      </c>
      <c r="H113" s="216">
        <v>21.010000000000002</v>
      </c>
      <c r="I113" s="217"/>
      <c r="L113" s="212"/>
      <c r="M113" s="218"/>
      <c r="N113" s="219"/>
      <c r="O113" s="219"/>
      <c r="P113" s="219"/>
      <c r="Q113" s="219"/>
      <c r="R113" s="219"/>
      <c r="S113" s="219"/>
      <c r="T113" s="220"/>
      <c r="AT113" s="214" t="s">
        <v>140</v>
      </c>
      <c r="AU113" s="214" t="s">
        <v>82</v>
      </c>
      <c r="AV113" s="11" t="s">
        <v>82</v>
      </c>
      <c r="AW113" s="11" t="s">
        <v>36</v>
      </c>
      <c r="AX113" s="11" t="s">
        <v>72</v>
      </c>
      <c r="AY113" s="214" t="s">
        <v>131</v>
      </c>
    </row>
    <row r="114" s="12" customFormat="1">
      <c r="B114" s="221"/>
      <c r="D114" s="213" t="s">
        <v>140</v>
      </c>
      <c r="E114" s="222" t="s">
        <v>5</v>
      </c>
      <c r="F114" s="223" t="s">
        <v>145</v>
      </c>
      <c r="H114" s="224">
        <v>21.010000000000002</v>
      </c>
      <c r="I114" s="225"/>
      <c r="L114" s="221"/>
      <c r="M114" s="226"/>
      <c r="N114" s="227"/>
      <c r="O114" s="227"/>
      <c r="P114" s="227"/>
      <c r="Q114" s="227"/>
      <c r="R114" s="227"/>
      <c r="S114" s="227"/>
      <c r="T114" s="228"/>
      <c r="AT114" s="222" t="s">
        <v>140</v>
      </c>
      <c r="AU114" s="222" t="s">
        <v>82</v>
      </c>
      <c r="AV114" s="12" t="s">
        <v>138</v>
      </c>
      <c r="AW114" s="12" t="s">
        <v>36</v>
      </c>
      <c r="AX114" s="12" t="s">
        <v>80</v>
      </c>
      <c r="AY114" s="222" t="s">
        <v>131</v>
      </c>
    </row>
    <row r="115" s="10" customFormat="1" ht="29.88" customHeight="1">
      <c r="B115" s="186"/>
      <c r="D115" s="187" t="s">
        <v>71</v>
      </c>
      <c r="E115" s="197" t="s">
        <v>82</v>
      </c>
      <c r="F115" s="197" t="s">
        <v>195</v>
      </c>
      <c r="I115" s="189"/>
      <c r="J115" s="198">
        <f>BK115</f>
        <v>0</v>
      </c>
      <c r="L115" s="186"/>
      <c r="M115" s="191"/>
      <c r="N115" s="192"/>
      <c r="O115" s="192"/>
      <c r="P115" s="193">
        <f>SUM(P116:P127)</f>
        <v>0</v>
      </c>
      <c r="Q115" s="192"/>
      <c r="R115" s="193">
        <f>SUM(R116:R127)</f>
        <v>346.27657199999999</v>
      </c>
      <c r="S115" s="192"/>
      <c r="T115" s="194">
        <f>SUM(T116:T127)</f>
        <v>0</v>
      </c>
      <c r="AR115" s="187" t="s">
        <v>80</v>
      </c>
      <c r="AT115" s="195" t="s">
        <v>71</v>
      </c>
      <c r="AU115" s="195" t="s">
        <v>80</v>
      </c>
      <c r="AY115" s="187" t="s">
        <v>131</v>
      </c>
      <c r="BK115" s="196">
        <f>SUM(BK116:BK127)</f>
        <v>0</v>
      </c>
    </row>
    <row r="116" s="1" customFormat="1" ht="25.5" customHeight="1">
      <c r="B116" s="199"/>
      <c r="C116" s="200" t="s">
        <v>196</v>
      </c>
      <c r="D116" s="200" t="s">
        <v>133</v>
      </c>
      <c r="E116" s="201" t="s">
        <v>197</v>
      </c>
      <c r="F116" s="202" t="s">
        <v>198</v>
      </c>
      <c r="G116" s="203" t="s">
        <v>136</v>
      </c>
      <c r="H116" s="204">
        <v>186</v>
      </c>
      <c r="I116" s="205"/>
      <c r="J116" s="206">
        <f>ROUND(I116*H116,2)</f>
        <v>0</v>
      </c>
      <c r="K116" s="202" t="s">
        <v>157</v>
      </c>
      <c r="L116" s="45"/>
      <c r="M116" s="207" t="s">
        <v>5</v>
      </c>
      <c r="N116" s="208" t="s">
        <v>43</v>
      </c>
      <c r="O116" s="46"/>
      <c r="P116" s="209">
        <f>O116*H116</f>
        <v>0</v>
      </c>
      <c r="Q116" s="209">
        <v>1.665</v>
      </c>
      <c r="R116" s="209">
        <f>Q116*H116</f>
        <v>309.69</v>
      </c>
      <c r="S116" s="209">
        <v>0</v>
      </c>
      <c r="T116" s="210">
        <f>S116*H116</f>
        <v>0</v>
      </c>
      <c r="AR116" s="23" t="s">
        <v>138</v>
      </c>
      <c r="AT116" s="23" t="s">
        <v>133</v>
      </c>
      <c r="AU116" s="23" t="s">
        <v>82</v>
      </c>
      <c r="AY116" s="23" t="s">
        <v>131</v>
      </c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23" t="s">
        <v>80</v>
      </c>
      <c r="BK116" s="211">
        <f>ROUND(I116*H116,2)</f>
        <v>0</v>
      </c>
      <c r="BL116" s="23" t="s">
        <v>138</v>
      </c>
      <c r="BM116" s="23" t="s">
        <v>199</v>
      </c>
    </row>
    <row r="117" s="11" customFormat="1">
      <c r="B117" s="212"/>
      <c r="D117" s="213" t="s">
        <v>140</v>
      </c>
      <c r="E117" s="214" t="s">
        <v>5</v>
      </c>
      <c r="F117" s="215" t="s">
        <v>200</v>
      </c>
      <c r="H117" s="216">
        <v>186</v>
      </c>
      <c r="I117" s="217"/>
      <c r="L117" s="212"/>
      <c r="M117" s="218"/>
      <c r="N117" s="219"/>
      <c r="O117" s="219"/>
      <c r="P117" s="219"/>
      <c r="Q117" s="219"/>
      <c r="R117" s="219"/>
      <c r="S117" s="219"/>
      <c r="T117" s="220"/>
      <c r="AT117" s="214" t="s">
        <v>140</v>
      </c>
      <c r="AU117" s="214" t="s">
        <v>82</v>
      </c>
      <c r="AV117" s="11" t="s">
        <v>82</v>
      </c>
      <c r="AW117" s="11" t="s">
        <v>36</v>
      </c>
      <c r="AX117" s="11" t="s">
        <v>72</v>
      </c>
      <c r="AY117" s="214" t="s">
        <v>131</v>
      </c>
    </row>
    <row r="118" s="12" customFormat="1">
      <c r="B118" s="221"/>
      <c r="D118" s="213" t="s">
        <v>140</v>
      </c>
      <c r="E118" s="222" t="s">
        <v>5</v>
      </c>
      <c r="F118" s="223" t="s">
        <v>145</v>
      </c>
      <c r="H118" s="224">
        <v>186</v>
      </c>
      <c r="I118" s="225"/>
      <c r="L118" s="221"/>
      <c r="M118" s="226"/>
      <c r="N118" s="227"/>
      <c r="O118" s="227"/>
      <c r="P118" s="227"/>
      <c r="Q118" s="227"/>
      <c r="R118" s="227"/>
      <c r="S118" s="227"/>
      <c r="T118" s="228"/>
      <c r="AT118" s="222" t="s">
        <v>140</v>
      </c>
      <c r="AU118" s="222" t="s">
        <v>82</v>
      </c>
      <c r="AV118" s="12" t="s">
        <v>138</v>
      </c>
      <c r="AW118" s="12" t="s">
        <v>36</v>
      </c>
      <c r="AX118" s="12" t="s">
        <v>80</v>
      </c>
      <c r="AY118" s="222" t="s">
        <v>131</v>
      </c>
    </row>
    <row r="119" s="1" customFormat="1" ht="16.5" customHeight="1">
      <c r="B119" s="199"/>
      <c r="C119" s="200" t="s">
        <v>201</v>
      </c>
      <c r="D119" s="200" t="s">
        <v>133</v>
      </c>
      <c r="E119" s="201" t="s">
        <v>202</v>
      </c>
      <c r="F119" s="202" t="s">
        <v>203</v>
      </c>
      <c r="G119" s="203" t="s">
        <v>136</v>
      </c>
      <c r="H119" s="204">
        <v>18.600000000000001</v>
      </c>
      <c r="I119" s="205"/>
      <c r="J119" s="206">
        <f>ROUND(I119*H119,2)</f>
        <v>0</v>
      </c>
      <c r="K119" s="202" t="s">
        <v>157</v>
      </c>
      <c r="L119" s="45"/>
      <c r="M119" s="207" t="s">
        <v>5</v>
      </c>
      <c r="N119" s="208" t="s">
        <v>43</v>
      </c>
      <c r="O119" s="46"/>
      <c r="P119" s="209">
        <f>O119*H119</f>
        <v>0</v>
      </c>
      <c r="Q119" s="209">
        <v>1.9205000000000001</v>
      </c>
      <c r="R119" s="209">
        <f>Q119*H119</f>
        <v>35.721300000000006</v>
      </c>
      <c r="S119" s="209">
        <v>0</v>
      </c>
      <c r="T119" s="210">
        <f>S119*H119</f>
        <v>0</v>
      </c>
      <c r="AR119" s="23" t="s">
        <v>138</v>
      </c>
      <c r="AT119" s="23" t="s">
        <v>133</v>
      </c>
      <c r="AU119" s="23" t="s">
        <v>82</v>
      </c>
      <c r="AY119" s="23" t="s">
        <v>131</v>
      </c>
      <c r="BE119" s="211">
        <f>IF(N119="základní",J119,0)</f>
        <v>0</v>
      </c>
      <c r="BF119" s="211">
        <f>IF(N119="snížená",J119,0)</f>
        <v>0</v>
      </c>
      <c r="BG119" s="211">
        <f>IF(N119="zákl. přenesená",J119,0)</f>
        <v>0</v>
      </c>
      <c r="BH119" s="211">
        <f>IF(N119="sníž. přenesená",J119,0)</f>
        <v>0</v>
      </c>
      <c r="BI119" s="211">
        <f>IF(N119="nulová",J119,0)</f>
        <v>0</v>
      </c>
      <c r="BJ119" s="23" t="s">
        <v>80</v>
      </c>
      <c r="BK119" s="211">
        <f>ROUND(I119*H119,2)</f>
        <v>0</v>
      </c>
      <c r="BL119" s="23" t="s">
        <v>138</v>
      </c>
      <c r="BM119" s="23" t="s">
        <v>204</v>
      </c>
    </row>
    <row r="120" s="11" customFormat="1">
      <c r="B120" s="212"/>
      <c r="D120" s="213" t="s">
        <v>140</v>
      </c>
      <c r="E120" s="214" t="s">
        <v>5</v>
      </c>
      <c r="F120" s="215" t="s">
        <v>205</v>
      </c>
      <c r="H120" s="216">
        <v>18.600000000000001</v>
      </c>
      <c r="I120" s="217"/>
      <c r="L120" s="212"/>
      <c r="M120" s="218"/>
      <c r="N120" s="219"/>
      <c r="O120" s="219"/>
      <c r="P120" s="219"/>
      <c r="Q120" s="219"/>
      <c r="R120" s="219"/>
      <c r="S120" s="219"/>
      <c r="T120" s="220"/>
      <c r="AT120" s="214" t="s">
        <v>140</v>
      </c>
      <c r="AU120" s="214" t="s">
        <v>82</v>
      </c>
      <c r="AV120" s="11" t="s">
        <v>82</v>
      </c>
      <c r="AW120" s="11" t="s">
        <v>36</v>
      </c>
      <c r="AX120" s="11" t="s">
        <v>72</v>
      </c>
      <c r="AY120" s="214" t="s">
        <v>131</v>
      </c>
    </row>
    <row r="121" s="12" customFormat="1">
      <c r="B121" s="221"/>
      <c r="D121" s="213" t="s">
        <v>140</v>
      </c>
      <c r="E121" s="222" t="s">
        <v>5</v>
      </c>
      <c r="F121" s="223" t="s">
        <v>145</v>
      </c>
      <c r="H121" s="224">
        <v>18.600000000000001</v>
      </c>
      <c r="I121" s="225"/>
      <c r="L121" s="221"/>
      <c r="M121" s="226"/>
      <c r="N121" s="227"/>
      <c r="O121" s="227"/>
      <c r="P121" s="227"/>
      <c r="Q121" s="227"/>
      <c r="R121" s="227"/>
      <c r="S121" s="227"/>
      <c r="T121" s="228"/>
      <c r="AT121" s="222" t="s">
        <v>140</v>
      </c>
      <c r="AU121" s="222" t="s">
        <v>82</v>
      </c>
      <c r="AV121" s="12" t="s">
        <v>138</v>
      </c>
      <c r="AW121" s="12" t="s">
        <v>36</v>
      </c>
      <c r="AX121" s="12" t="s">
        <v>80</v>
      </c>
      <c r="AY121" s="222" t="s">
        <v>131</v>
      </c>
    </row>
    <row r="122" s="1" customFormat="1" ht="16.5" customHeight="1">
      <c r="B122" s="199"/>
      <c r="C122" s="200" t="s">
        <v>206</v>
      </c>
      <c r="D122" s="200" t="s">
        <v>133</v>
      </c>
      <c r="E122" s="201" t="s">
        <v>207</v>
      </c>
      <c r="F122" s="202" t="s">
        <v>208</v>
      </c>
      <c r="G122" s="203" t="s">
        <v>209</v>
      </c>
      <c r="H122" s="204">
        <v>372</v>
      </c>
      <c r="I122" s="205"/>
      <c r="J122" s="206">
        <f>ROUND(I122*H122,2)</f>
        <v>0</v>
      </c>
      <c r="K122" s="202" t="s">
        <v>157</v>
      </c>
      <c r="L122" s="45"/>
      <c r="M122" s="207" t="s">
        <v>5</v>
      </c>
      <c r="N122" s="208" t="s">
        <v>43</v>
      </c>
      <c r="O122" s="46"/>
      <c r="P122" s="209">
        <f>O122*H122</f>
        <v>0</v>
      </c>
      <c r="Q122" s="209">
        <v>0.0011628000000000001</v>
      </c>
      <c r="R122" s="209">
        <f>Q122*H122</f>
        <v>0.43256160000000005</v>
      </c>
      <c r="S122" s="209">
        <v>0</v>
      </c>
      <c r="T122" s="210">
        <f>S122*H122</f>
        <v>0</v>
      </c>
      <c r="AR122" s="23" t="s">
        <v>138</v>
      </c>
      <c r="AT122" s="23" t="s">
        <v>133</v>
      </c>
      <c r="AU122" s="23" t="s">
        <v>82</v>
      </c>
      <c r="AY122" s="23" t="s">
        <v>131</v>
      </c>
      <c r="BE122" s="211">
        <f>IF(N122="základní",J122,0)</f>
        <v>0</v>
      </c>
      <c r="BF122" s="211">
        <f>IF(N122="snížená",J122,0)</f>
        <v>0</v>
      </c>
      <c r="BG122" s="211">
        <f>IF(N122="zákl. přenesená",J122,0)</f>
        <v>0</v>
      </c>
      <c r="BH122" s="211">
        <f>IF(N122="sníž. přenesená",J122,0)</f>
        <v>0</v>
      </c>
      <c r="BI122" s="211">
        <f>IF(N122="nulová",J122,0)</f>
        <v>0</v>
      </c>
      <c r="BJ122" s="23" t="s">
        <v>80</v>
      </c>
      <c r="BK122" s="211">
        <f>ROUND(I122*H122,2)</f>
        <v>0</v>
      </c>
      <c r="BL122" s="23" t="s">
        <v>138</v>
      </c>
      <c r="BM122" s="23" t="s">
        <v>210</v>
      </c>
    </row>
    <row r="123" s="11" customFormat="1">
      <c r="B123" s="212"/>
      <c r="D123" s="213" t="s">
        <v>140</v>
      </c>
      <c r="E123" s="214" t="s">
        <v>5</v>
      </c>
      <c r="F123" s="215" t="s">
        <v>211</v>
      </c>
      <c r="H123" s="216">
        <v>372</v>
      </c>
      <c r="I123" s="217"/>
      <c r="L123" s="212"/>
      <c r="M123" s="218"/>
      <c r="N123" s="219"/>
      <c r="O123" s="219"/>
      <c r="P123" s="219"/>
      <c r="Q123" s="219"/>
      <c r="R123" s="219"/>
      <c r="S123" s="219"/>
      <c r="T123" s="220"/>
      <c r="AT123" s="214" t="s">
        <v>140</v>
      </c>
      <c r="AU123" s="214" t="s">
        <v>82</v>
      </c>
      <c r="AV123" s="11" t="s">
        <v>82</v>
      </c>
      <c r="AW123" s="11" t="s">
        <v>36</v>
      </c>
      <c r="AX123" s="11" t="s">
        <v>80</v>
      </c>
      <c r="AY123" s="214" t="s">
        <v>131</v>
      </c>
    </row>
    <row r="124" s="1" customFormat="1" ht="16.5" customHeight="1">
      <c r="B124" s="199"/>
      <c r="C124" s="200" t="s">
        <v>212</v>
      </c>
      <c r="D124" s="200" t="s">
        <v>133</v>
      </c>
      <c r="E124" s="201" t="s">
        <v>213</v>
      </c>
      <c r="F124" s="202" t="s">
        <v>214</v>
      </c>
      <c r="G124" s="203" t="s">
        <v>176</v>
      </c>
      <c r="H124" s="204">
        <v>1190.4000000000001</v>
      </c>
      <c r="I124" s="205"/>
      <c r="J124" s="206">
        <f>ROUND(I124*H124,2)</f>
        <v>0</v>
      </c>
      <c r="K124" s="202" t="s">
        <v>157</v>
      </c>
      <c r="L124" s="45"/>
      <c r="M124" s="207" t="s">
        <v>5</v>
      </c>
      <c r="N124" s="208" t="s">
        <v>43</v>
      </c>
      <c r="O124" s="46"/>
      <c r="P124" s="209">
        <f>O124*H124</f>
        <v>0</v>
      </c>
      <c r="Q124" s="209">
        <v>9.8999999999999994E-05</v>
      </c>
      <c r="R124" s="209">
        <f>Q124*H124</f>
        <v>0.1178496</v>
      </c>
      <c r="S124" s="209">
        <v>0</v>
      </c>
      <c r="T124" s="210">
        <f>S124*H124</f>
        <v>0</v>
      </c>
      <c r="AR124" s="23" t="s">
        <v>138</v>
      </c>
      <c r="AT124" s="23" t="s">
        <v>133</v>
      </c>
      <c r="AU124" s="23" t="s">
        <v>82</v>
      </c>
      <c r="AY124" s="23" t="s">
        <v>131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23" t="s">
        <v>80</v>
      </c>
      <c r="BK124" s="211">
        <f>ROUND(I124*H124,2)</f>
        <v>0</v>
      </c>
      <c r="BL124" s="23" t="s">
        <v>138</v>
      </c>
      <c r="BM124" s="23" t="s">
        <v>215</v>
      </c>
    </row>
    <row r="125" s="11" customFormat="1">
      <c r="B125" s="212"/>
      <c r="D125" s="213" t="s">
        <v>140</v>
      </c>
      <c r="E125" s="214" t="s">
        <v>5</v>
      </c>
      <c r="F125" s="215" t="s">
        <v>216</v>
      </c>
      <c r="H125" s="216">
        <v>1190.4000000000001</v>
      </c>
      <c r="I125" s="217"/>
      <c r="L125" s="212"/>
      <c r="M125" s="218"/>
      <c r="N125" s="219"/>
      <c r="O125" s="219"/>
      <c r="P125" s="219"/>
      <c r="Q125" s="219"/>
      <c r="R125" s="219"/>
      <c r="S125" s="219"/>
      <c r="T125" s="220"/>
      <c r="AT125" s="214" t="s">
        <v>140</v>
      </c>
      <c r="AU125" s="214" t="s">
        <v>82</v>
      </c>
      <c r="AV125" s="11" t="s">
        <v>82</v>
      </c>
      <c r="AW125" s="11" t="s">
        <v>36</v>
      </c>
      <c r="AX125" s="11" t="s">
        <v>80</v>
      </c>
      <c r="AY125" s="214" t="s">
        <v>131</v>
      </c>
    </row>
    <row r="126" s="1" customFormat="1" ht="16.5" customHeight="1">
      <c r="B126" s="199"/>
      <c r="C126" s="229" t="s">
        <v>217</v>
      </c>
      <c r="D126" s="229" t="s">
        <v>189</v>
      </c>
      <c r="E126" s="230" t="s">
        <v>218</v>
      </c>
      <c r="F126" s="231" t="s">
        <v>219</v>
      </c>
      <c r="G126" s="232" t="s">
        <v>176</v>
      </c>
      <c r="H126" s="233">
        <v>1368.96</v>
      </c>
      <c r="I126" s="234"/>
      <c r="J126" s="235">
        <f>ROUND(I126*H126,2)</f>
        <v>0</v>
      </c>
      <c r="K126" s="231" t="s">
        <v>157</v>
      </c>
      <c r="L126" s="236"/>
      <c r="M126" s="237" t="s">
        <v>5</v>
      </c>
      <c r="N126" s="238" t="s">
        <v>43</v>
      </c>
      <c r="O126" s="46"/>
      <c r="P126" s="209">
        <f>O126*H126</f>
        <v>0</v>
      </c>
      <c r="Q126" s="209">
        <v>0.00023000000000000001</v>
      </c>
      <c r="R126" s="209">
        <f>Q126*H126</f>
        <v>0.3148608</v>
      </c>
      <c r="S126" s="209">
        <v>0</v>
      </c>
      <c r="T126" s="210">
        <f>S126*H126</f>
        <v>0</v>
      </c>
      <c r="AR126" s="23" t="s">
        <v>167</v>
      </c>
      <c r="AT126" s="23" t="s">
        <v>189</v>
      </c>
      <c r="AU126" s="23" t="s">
        <v>82</v>
      </c>
      <c r="AY126" s="23" t="s">
        <v>131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23" t="s">
        <v>80</v>
      </c>
      <c r="BK126" s="211">
        <f>ROUND(I126*H126,2)</f>
        <v>0</v>
      </c>
      <c r="BL126" s="23" t="s">
        <v>138</v>
      </c>
      <c r="BM126" s="23" t="s">
        <v>220</v>
      </c>
    </row>
    <row r="127" s="11" customFormat="1">
      <c r="B127" s="212"/>
      <c r="D127" s="213" t="s">
        <v>140</v>
      </c>
      <c r="F127" s="215" t="s">
        <v>221</v>
      </c>
      <c r="H127" s="216">
        <v>1368.96</v>
      </c>
      <c r="I127" s="217"/>
      <c r="L127" s="212"/>
      <c r="M127" s="218"/>
      <c r="N127" s="219"/>
      <c r="O127" s="219"/>
      <c r="P127" s="219"/>
      <c r="Q127" s="219"/>
      <c r="R127" s="219"/>
      <c r="S127" s="219"/>
      <c r="T127" s="220"/>
      <c r="AT127" s="214" t="s">
        <v>140</v>
      </c>
      <c r="AU127" s="214" t="s">
        <v>82</v>
      </c>
      <c r="AV127" s="11" t="s">
        <v>82</v>
      </c>
      <c r="AW127" s="11" t="s">
        <v>6</v>
      </c>
      <c r="AX127" s="11" t="s">
        <v>80</v>
      </c>
      <c r="AY127" s="214" t="s">
        <v>131</v>
      </c>
    </row>
    <row r="128" s="10" customFormat="1" ht="29.88" customHeight="1">
      <c r="B128" s="186"/>
      <c r="D128" s="187" t="s">
        <v>71</v>
      </c>
      <c r="E128" s="197" t="s">
        <v>146</v>
      </c>
      <c r="F128" s="197" t="s">
        <v>222</v>
      </c>
      <c r="I128" s="189"/>
      <c r="J128" s="198">
        <f>BK128</f>
        <v>0</v>
      </c>
      <c r="L128" s="186"/>
      <c r="M128" s="191"/>
      <c r="N128" s="192"/>
      <c r="O128" s="192"/>
      <c r="P128" s="193">
        <f>SUM(P129:P134)</f>
        <v>0</v>
      </c>
      <c r="Q128" s="192"/>
      <c r="R128" s="193">
        <f>SUM(R129:R134)</f>
        <v>159.53750400000001</v>
      </c>
      <c r="S128" s="192"/>
      <c r="T128" s="194">
        <f>SUM(T129:T134)</f>
        <v>0</v>
      </c>
      <c r="AR128" s="187" t="s">
        <v>80</v>
      </c>
      <c r="AT128" s="195" t="s">
        <v>71</v>
      </c>
      <c r="AU128" s="195" t="s">
        <v>80</v>
      </c>
      <c r="AY128" s="187" t="s">
        <v>131</v>
      </c>
      <c r="BK128" s="196">
        <f>SUM(BK129:BK134)</f>
        <v>0</v>
      </c>
    </row>
    <row r="129" s="1" customFormat="1" ht="16.5" customHeight="1">
      <c r="B129" s="199"/>
      <c r="C129" s="200" t="s">
        <v>223</v>
      </c>
      <c r="D129" s="200" t="s">
        <v>133</v>
      </c>
      <c r="E129" s="201" t="s">
        <v>224</v>
      </c>
      <c r="F129" s="202" t="s">
        <v>225</v>
      </c>
      <c r="G129" s="203" t="s">
        <v>176</v>
      </c>
      <c r="H129" s="204">
        <v>67.200000000000003</v>
      </c>
      <c r="I129" s="205"/>
      <c r="J129" s="206">
        <f>ROUND(I129*H129,2)</f>
        <v>0</v>
      </c>
      <c r="K129" s="202" t="s">
        <v>157</v>
      </c>
      <c r="L129" s="45"/>
      <c r="M129" s="207" t="s">
        <v>5</v>
      </c>
      <c r="N129" s="208" t="s">
        <v>43</v>
      </c>
      <c r="O129" s="46"/>
      <c r="P129" s="209">
        <f>O129*H129</f>
        <v>0</v>
      </c>
      <c r="Q129" s="209">
        <v>0.18906999999999999</v>
      </c>
      <c r="R129" s="209">
        <f>Q129*H129</f>
        <v>12.705504</v>
      </c>
      <c r="S129" s="209">
        <v>0</v>
      </c>
      <c r="T129" s="210">
        <f>S129*H129</f>
        <v>0</v>
      </c>
      <c r="AR129" s="23" t="s">
        <v>138</v>
      </c>
      <c r="AT129" s="23" t="s">
        <v>133</v>
      </c>
      <c r="AU129" s="23" t="s">
        <v>82</v>
      </c>
      <c r="AY129" s="23" t="s">
        <v>131</v>
      </c>
      <c r="BE129" s="211">
        <f>IF(N129="základní",J129,0)</f>
        <v>0</v>
      </c>
      <c r="BF129" s="211">
        <f>IF(N129="snížená",J129,0)</f>
        <v>0</v>
      </c>
      <c r="BG129" s="211">
        <f>IF(N129="zákl. přenesená",J129,0)</f>
        <v>0</v>
      </c>
      <c r="BH129" s="211">
        <f>IF(N129="sníž. přenesená",J129,0)</f>
        <v>0</v>
      </c>
      <c r="BI129" s="211">
        <f>IF(N129="nulová",J129,0)</f>
        <v>0</v>
      </c>
      <c r="BJ129" s="23" t="s">
        <v>80</v>
      </c>
      <c r="BK129" s="211">
        <f>ROUND(I129*H129,2)</f>
        <v>0</v>
      </c>
      <c r="BL129" s="23" t="s">
        <v>138</v>
      </c>
      <c r="BM129" s="23" t="s">
        <v>226</v>
      </c>
    </row>
    <row r="130" s="11" customFormat="1">
      <c r="B130" s="212"/>
      <c r="D130" s="213" t="s">
        <v>140</v>
      </c>
      <c r="E130" s="214" t="s">
        <v>5</v>
      </c>
      <c r="F130" s="215" t="s">
        <v>227</v>
      </c>
      <c r="H130" s="216">
        <v>67.200000000000003</v>
      </c>
      <c r="I130" s="217"/>
      <c r="L130" s="212"/>
      <c r="M130" s="218"/>
      <c r="N130" s="219"/>
      <c r="O130" s="219"/>
      <c r="P130" s="219"/>
      <c r="Q130" s="219"/>
      <c r="R130" s="219"/>
      <c r="S130" s="219"/>
      <c r="T130" s="220"/>
      <c r="AT130" s="214" t="s">
        <v>140</v>
      </c>
      <c r="AU130" s="214" t="s">
        <v>82</v>
      </c>
      <c r="AV130" s="11" t="s">
        <v>82</v>
      </c>
      <c r="AW130" s="11" t="s">
        <v>36</v>
      </c>
      <c r="AX130" s="11" t="s">
        <v>72</v>
      </c>
      <c r="AY130" s="214" t="s">
        <v>131</v>
      </c>
    </row>
    <row r="131" s="12" customFormat="1">
      <c r="B131" s="221"/>
      <c r="D131" s="213" t="s">
        <v>140</v>
      </c>
      <c r="E131" s="222" t="s">
        <v>5</v>
      </c>
      <c r="F131" s="223" t="s">
        <v>145</v>
      </c>
      <c r="H131" s="224">
        <v>67.200000000000003</v>
      </c>
      <c r="I131" s="225"/>
      <c r="L131" s="221"/>
      <c r="M131" s="226"/>
      <c r="N131" s="227"/>
      <c r="O131" s="227"/>
      <c r="P131" s="227"/>
      <c r="Q131" s="227"/>
      <c r="R131" s="227"/>
      <c r="S131" s="227"/>
      <c r="T131" s="228"/>
      <c r="AT131" s="222" t="s">
        <v>140</v>
      </c>
      <c r="AU131" s="222" t="s">
        <v>82</v>
      </c>
      <c r="AV131" s="12" t="s">
        <v>138</v>
      </c>
      <c r="AW131" s="12" t="s">
        <v>36</v>
      </c>
      <c r="AX131" s="12" t="s">
        <v>80</v>
      </c>
      <c r="AY131" s="222" t="s">
        <v>131</v>
      </c>
    </row>
    <row r="132" s="1" customFormat="1" ht="16.5" customHeight="1">
      <c r="B132" s="199"/>
      <c r="C132" s="200" t="s">
        <v>228</v>
      </c>
      <c r="D132" s="200" t="s">
        <v>133</v>
      </c>
      <c r="E132" s="201" t="s">
        <v>229</v>
      </c>
      <c r="F132" s="202" t="s">
        <v>230</v>
      </c>
      <c r="G132" s="203" t="s">
        <v>136</v>
      </c>
      <c r="H132" s="204">
        <v>67.200000000000003</v>
      </c>
      <c r="I132" s="205"/>
      <c r="J132" s="206">
        <f>ROUND(I132*H132,2)</f>
        <v>0</v>
      </c>
      <c r="K132" s="202" t="s">
        <v>157</v>
      </c>
      <c r="L132" s="45"/>
      <c r="M132" s="207" t="s">
        <v>5</v>
      </c>
      <c r="N132" s="208" t="s">
        <v>43</v>
      </c>
      <c r="O132" s="46"/>
      <c r="P132" s="209">
        <f>O132*H132</f>
        <v>0</v>
      </c>
      <c r="Q132" s="209">
        <v>2.1850000000000001</v>
      </c>
      <c r="R132" s="209">
        <f>Q132*H132</f>
        <v>146.83200000000002</v>
      </c>
      <c r="S132" s="209">
        <v>0</v>
      </c>
      <c r="T132" s="210">
        <f>S132*H132</f>
        <v>0</v>
      </c>
      <c r="AR132" s="23" t="s">
        <v>138</v>
      </c>
      <c r="AT132" s="23" t="s">
        <v>133</v>
      </c>
      <c r="AU132" s="23" t="s">
        <v>82</v>
      </c>
      <c r="AY132" s="23" t="s">
        <v>131</v>
      </c>
      <c r="BE132" s="211">
        <f>IF(N132="základní",J132,0)</f>
        <v>0</v>
      </c>
      <c r="BF132" s="211">
        <f>IF(N132="snížená",J132,0)</f>
        <v>0</v>
      </c>
      <c r="BG132" s="211">
        <f>IF(N132="zákl. přenesená",J132,0)</f>
        <v>0</v>
      </c>
      <c r="BH132" s="211">
        <f>IF(N132="sníž. přenesená",J132,0)</f>
        <v>0</v>
      </c>
      <c r="BI132" s="211">
        <f>IF(N132="nulová",J132,0)</f>
        <v>0</v>
      </c>
      <c r="BJ132" s="23" t="s">
        <v>80</v>
      </c>
      <c r="BK132" s="211">
        <f>ROUND(I132*H132,2)</f>
        <v>0</v>
      </c>
      <c r="BL132" s="23" t="s">
        <v>138</v>
      </c>
      <c r="BM132" s="23" t="s">
        <v>231</v>
      </c>
    </row>
    <row r="133" s="11" customFormat="1">
      <c r="B133" s="212"/>
      <c r="D133" s="213" t="s">
        <v>140</v>
      </c>
      <c r="E133" s="214" t="s">
        <v>5</v>
      </c>
      <c r="F133" s="215" t="s">
        <v>232</v>
      </c>
      <c r="H133" s="216">
        <v>67.200000000000003</v>
      </c>
      <c r="I133" s="217"/>
      <c r="L133" s="212"/>
      <c r="M133" s="218"/>
      <c r="N133" s="219"/>
      <c r="O133" s="219"/>
      <c r="P133" s="219"/>
      <c r="Q133" s="219"/>
      <c r="R133" s="219"/>
      <c r="S133" s="219"/>
      <c r="T133" s="220"/>
      <c r="AT133" s="214" t="s">
        <v>140</v>
      </c>
      <c r="AU133" s="214" t="s">
        <v>82</v>
      </c>
      <c r="AV133" s="11" t="s">
        <v>82</v>
      </c>
      <c r="AW133" s="11" t="s">
        <v>36</v>
      </c>
      <c r="AX133" s="11" t="s">
        <v>72</v>
      </c>
      <c r="AY133" s="214" t="s">
        <v>131</v>
      </c>
    </row>
    <row r="134" s="12" customFormat="1">
      <c r="B134" s="221"/>
      <c r="D134" s="213" t="s">
        <v>140</v>
      </c>
      <c r="E134" s="222" t="s">
        <v>5</v>
      </c>
      <c r="F134" s="223" t="s">
        <v>145</v>
      </c>
      <c r="H134" s="224">
        <v>67.200000000000003</v>
      </c>
      <c r="I134" s="225"/>
      <c r="L134" s="221"/>
      <c r="M134" s="226"/>
      <c r="N134" s="227"/>
      <c r="O134" s="227"/>
      <c r="P134" s="227"/>
      <c r="Q134" s="227"/>
      <c r="R134" s="227"/>
      <c r="S134" s="227"/>
      <c r="T134" s="228"/>
      <c r="AT134" s="222" t="s">
        <v>140</v>
      </c>
      <c r="AU134" s="222" t="s">
        <v>82</v>
      </c>
      <c r="AV134" s="12" t="s">
        <v>138</v>
      </c>
      <c r="AW134" s="12" t="s">
        <v>36</v>
      </c>
      <c r="AX134" s="12" t="s">
        <v>80</v>
      </c>
      <c r="AY134" s="222" t="s">
        <v>131</v>
      </c>
    </row>
    <row r="135" s="10" customFormat="1" ht="29.88" customHeight="1">
      <c r="B135" s="186"/>
      <c r="D135" s="187" t="s">
        <v>71</v>
      </c>
      <c r="E135" s="197" t="s">
        <v>154</v>
      </c>
      <c r="F135" s="197" t="s">
        <v>233</v>
      </c>
      <c r="I135" s="189"/>
      <c r="J135" s="198">
        <f>BK135</f>
        <v>0</v>
      </c>
      <c r="L135" s="186"/>
      <c r="M135" s="191"/>
      <c r="N135" s="192"/>
      <c r="O135" s="192"/>
      <c r="P135" s="193">
        <f>SUM(P136:P188)</f>
        <v>0</v>
      </c>
      <c r="Q135" s="192"/>
      <c r="R135" s="193">
        <f>SUM(R136:R188)</f>
        <v>4903.2972917999996</v>
      </c>
      <c r="S135" s="192"/>
      <c r="T135" s="194">
        <f>SUM(T136:T188)</f>
        <v>0</v>
      </c>
      <c r="AR135" s="187" t="s">
        <v>80</v>
      </c>
      <c r="AT135" s="195" t="s">
        <v>71</v>
      </c>
      <c r="AU135" s="195" t="s">
        <v>80</v>
      </c>
      <c r="AY135" s="187" t="s">
        <v>131</v>
      </c>
      <c r="BK135" s="196">
        <f>SUM(BK136:BK188)</f>
        <v>0</v>
      </c>
    </row>
    <row r="136" s="1" customFormat="1" ht="16.5" customHeight="1">
      <c r="B136" s="199"/>
      <c r="C136" s="200" t="s">
        <v>234</v>
      </c>
      <c r="D136" s="200" t="s">
        <v>133</v>
      </c>
      <c r="E136" s="201" t="s">
        <v>235</v>
      </c>
      <c r="F136" s="202" t="s">
        <v>236</v>
      </c>
      <c r="G136" s="203" t="s">
        <v>176</v>
      </c>
      <c r="H136" s="204">
        <v>411</v>
      </c>
      <c r="I136" s="205"/>
      <c r="J136" s="206">
        <f>ROUND(I136*H136,2)</f>
        <v>0</v>
      </c>
      <c r="K136" s="202" t="s">
        <v>137</v>
      </c>
      <c r="L136" s="45"/>
      <c r="M136" s="207" t="s">
        <v>5</v>
      </c>
      <c r="N136" s="208" t="s">
        <v>43</v>
      </c>
      <c r="O136" s="46"/>
      <c r="P136" s="209">
        <f>O136*H136</f>
        <v>0</v>
      </c>
      <c r="Q136" s="209">
        <v>0.080030000000000004</v>
      </c>
      <c r="R136" s="209">
        <f>Q136*H136</f>
        <v>32.892330000000001</v>
      </c>
      <c r="S136" s="209">
        <v>0</v>
      </c>
      <c r="T136" s="210">
        <f>S136*H136</f>
        <v>0</v>
      </c>
      <c r="AR136" s="23" t="s">
        <v>138</v>
      </c>
      <c r="AT136" s="23" t="s">
        <v>133</v>
      </c>
      <c r="AU136" s="23" t="s">
        <v>82</v>
      </c>
      <c r="AY136" s="23" t="s">
        <v>131</v>
      </c>
      <c r="BE136" s="211">
        <f>IF(N136="základní",J136,0)</f>
        <v>0</v>
      </c>
      <c r="BF136" s="211">
        <f>IF(N136="snížená",J136,0)</f>
        <v>0</v>
      </c>
      <c r="BG136" s="211">
        <f>IF(N136="zákl. přenesená",J136,0)</f>
        <v>0</v>
      </c>
      <c r="BH136" s="211">
        <f>IF(N136="sníž. přenesená",J136,0)</f>
        <v>0</v>
      </c>
      <c r="BI136" s="211">
        <f>IF(N136="nulová",J136,0)</f>
        <v>0</v>
      </c>
      <c r="BJ136" s="23" t="s">
        <v>80</v>
      </c>
      <c r="BK136" s="211">
        <f>ROUND(I136*H136,2)</f>
        <v>0</v>
      </c>
      <c r="BL136" s="23" t="s">
        <v>138</v>
      </c>
      <c r="BM136" s="23" t="s">
        <v>237</v>
      </c>
    </row>
    <row r="137" s="11" customFormat="1">
      <c r="B137" s="212"/>
      <c r="D137" s="213" t="s">
        <v>140</v>
      </c>
      <c r="E137" s="214" t="s">
        <v>5</v>
      </c>
      <c r="F137" s="215" t="s">
        <v>238</v>
      </c>
      <c r="H137" s="216">
        <v>220</v>
      </c>
      <c r="I137" s="217"/>
      <c r="L137" s="212"/>
      <c r="M137" s="218"/>
      <c r="N137" s="219"/>
      <c r="O137" s="219"/>
      <c r="P137" s="219"/>
      <c r="Q137" s="219"/>
      <c r="R137" s="219"/>
      <c r="S137" s="219"/>
      <c r="T137" s="220"/>
      <c r="AT137" s="214" t="s">
        <v>140</v>
      </c>
      <c r="AU137" s="214" t="s">
        <v>82</v>
      </c>
      <c r="AV137" s="11" t="s">
        <v>82</v>
      </c>
      <c r="AW137" s="11" t="s">
        <v>36</v>
      </c>
      <c r="AX137" s="11" t="s">
        <v>72</v>
      </c>
      <c r="AY137" s="214" t="s">
        <v>131</v>
      </c>
    </row>
    <row r="138" s="11" customFormat="1">
      <c r="B138" s="212"/>
      <c r="D138" s="213" t="s">
        <v>140</v>
      </c>
      <c r="E138" s="214" t="s">
        <v>5</v>
      </c>
      <c r="F138" s="215" t="s">
        <v>239</v>
      </c>
      <c r="H138" s="216">
        <v>155</v>
      </c>
      <c r="I138" s="217"/>
      <c r="L138" s="212"/>
      <c r="M138" s="218"/>
      <c r="N138" s="219"/>
      <c r="O138" s="219"/>
      <c r="P138" s="219"/>
      <c r="Q138" s="219"/>
      <c r="R138" s="219"/>
      <c r="S138" s="219"/>
      <c r="T138" s="220"/>
      <c r="AT138" s="214" t="s">
        <v>140</v>
      </c>
      <c r="AU138" s="214" t="s">
        <v>82</v>
      </c>
      <c r="AV138" s="11" t="s">
        <v>82</v>
      </c>
      <c r="AW138" s="11" t="s">
        <v>36</v>
      </c>
      <c r="AX138" s="11" t="s">
        <v>72</v>
      </c>
      <c r="AY138" s="214" t="s">
        <v>131</v>
      </c>
    </row>
    <row r="139" s="11" customFormat="1">
      <c r="B139" s="212"/>
      <c r="D139" s="213" t="s">
        <v>140</v>
      </c>
      <c r="E139" s="214" t="s">
        <v>5</v>
      </c>
      <c r="F139" s="215" t="s">
        <v>240</v>
      </c>
      <c r="H139" s="216">
        <v>36</v>
      </c>
      <c r="I139" s="217"/>
      <c r="L139" s="212"/>
      <c r="M139" s="218"/>
      <c r="N139" s="219"/>
      <c r="O139" s="219"/>
      <c r="P139" s="219"/>
      <c r="Q139" s="219"/>
      <c r="R139" s="219"/>
      <c r="S139" s="219"/>
      <c r="T139" s="220"/>
      <c r="AT139" s="214" t="s">
        <v>140</v>
      </c>
      <c r="AU139" s="214" t="s">
        <v>82</v>
      </c>
      <c r="AV139" s="11" t="s">
        <v>82</v>
      </c>
      <c r="AW139" s="11" t="s">
        <v>36</v>
      </c>
      <c r="AX139" s="11" t="s">
        <v>72</v>
      </c>
      <c r="AY139" s="214" t="s">
        <v>131</v>
      </c>
    </row>
    <row r="140" s="12" customFormat="1">
      <c r="B140" s="221"/>
      <c r="D140" s="213" t="s">
        <v>140</v>
      </c>
      <c r="E140" s="222" t="s">
        <v>5</v>
      </c>
      <c r="F140" s="223" t="s">
        <v>145</v>
      </c>
      <c r="H140" s="224">
        <v>411</v>
      </c>
      <c r="I140" s="225"/>
      <c r="L140" s="221"/>
      <c r="M140" s="226"/>
      <c r="N140" s="227"/>
      <c r="O140" s="227"/>
      <c r="P140" s="227"/>
      <c r="Q140" s="227"/>
      <c r="R140" s="227"/>
      <c r="S140" s="227"/>
      <c r="T140" s="228"/>
      <c r="AT140" s="222" t="s">
        <v>140</v>
      </c>
      <c r="AU140" s="222" t="s">
        <v>82</v>
      </c>
      <c r="AV140" s="12" t="s">
        <v>138</v>
      </c>
      <c r="AW140" s="12" t="s">
        <v>36</v>
      </c>
      <c r="AX140" s="12" t="s">
        <v>80</v>
      </c>
      <c r="AY140" s="222" t="s">
        <v>131</v>
      </c>
    </row>
    <row r="141" s="1" customFormat="1" ht="16.5" customHeight="1">
      <c r="B141" s="199"/>
      <c r="C141" s="200" t="s">
        <v>241</v>
      </c>
      <c r="D141" s="200" t="s">
        <v>133</v>
      </c>
      <c r="E141" s="201" t="s">
        <v>242</v>
      </c>
      <c r="F141" s="202" t="s">
        <v>243</v>
      </c>
      <c r="G141" s="203" t="s">
        <v>176</v>
      </c>
      <c r="H141" s="204">
        <v>3495.1300000000001</v>
      </c>
      <c r="I141" s="205"/>
      <c r="J141" s="206">
        <f>ROUND(I141*H141,2)</f>
        <v>0</v>
      </c>
      <c r="K141" s="202" t="s">
        <v>157</v>
      </c>
      <c r="L141" s="45"/>
      <c r="M141" s="207" t="s">
        <v>5</v>
      </c>
      <c r="N141" s="208" t="s">
        <v>43</v>
      </c>
      <c r="O141" s="46"/>
      <c r="P141" s="209">
        <f>O141*H141</f>
        <v>0</v>
      </c>
      <c r="Q141" s="209">
        <v>0.27994000000000002</v>
      </c>
      <c r="R141" s="209">
        <f>Q141*H141</f>
        <v>978.42669220000016</v>
      </c>
      <c r="S141" s="209">
        <v>0</v>
      </c>
      <c r="T141" s="210">
        <f>S141*H141</f>
        <v>0</v>
      </c>
      <c r="AR141" s="23" t="s">
        <v>138</v>
      </c>
      <c r="AT141" s="23" t="s">
        <v>133</v>
      </c>
      <c r="AU141" s="23" t="s">
        <v>82</v>
      </c>
      <c r="AY141" s="23" t="s">
        <v>131</v>
      </c>
      <c r="BE141" s="211">
        <f>IF(N141="základní",J141,0)</f>
        <v>0</v>
      </c>
      <c r="BF141" s="211">
        <f>IF(N141="snížená",J141,0)</f>
        <v>0</v>
      </c>
      <c r="BG141" s="211">
        <f>IF(N141="zákl. přenesená",J141,0)</f>
        <v>0</v>
      </c>
      <c r="BH141" s="211">
        <f>IF(N141="sníž. přenesená",J141,0)</f>
        <v>0</v>
      </c>
      <c r="BI141" s="211">
        <f>IF(N141="nulová",J141,0)</f>
        <v>0</v>
      </c>
      <c r="BJ141" s="23" t="s">
        <v>80</v>
      </c>
      <c r="BK141" s="211">
        <f>ROUND(I141*H141,2)</f>
        <v>0</v>
      </c>
      <c r="BL141" s="23" t="s">
        <v>138</v>
      </c>
      <c r="BM141" s="23" t="s">
        <v>244</v>
      </c>
    </row>
    <row r="142" s="11" customFormat="1">
      <c r="B142" s="212"/>
      <c r="D142" s="213" t="s">
        <v>140</v>
      </c>
      <c r="E142" s="214" t="s">
        <v>5</v>
      </c>
      <c r="F142" s="215" t="s">
        <v>245</v>
      </c>
      <c r="H142" s="216">
        <v>3084.1300000000001</v>
      </c>
      <c r="I142" s="217"/>
      <c r="L142" s="212"/>
      <c r="M142" s="218"/>
      <c r="N142" s="219"/>
      <c r="O142" s="219"/>
      <c r="P142" s="219"/>
      <c r="Q142" s="219"/>
      <c r="R142" s="219"/>
      <c r="S142" s="219"/>
      <c r="T142" s="220"/>
      <c r="AT142" s="214" t="s">
        <v>140</v>
      </c>
      <c r="AU142" s="214" t="s">
        <v>82</v>
      </c>
      <c r="AV142" s="11" t="s">
        <v>82</v>
      </c>
      <c r="AW142" s="11" t="s">
        <v>36</v>
      </c>
      <c r="AX142" s="11" t="s">
        <v>72</v>
      </c>
      <c r="AY142" s="214" t="s">
        <v>131</v>
      </c>
    </row>
    <row r="143" s="11" customFormat="1">
      <c r="B143" s="212"/>
      <c r="D143" s="213" t="s">
        <v>140</v>
      </c>
      <c r="E143" s="214" t="s">
        <v>5</v>
      </c>
      <c r="F143" s="215" t="s">
        <v>238</v>
      </c>
      <c r="H143" s="216">
        <v>220</v>
      </c>
      <c r="I143" s="217"/>
      <c r="L143" s="212"/>
      <c r="M143" s="218"/>
      <c r="N143" s="219"/>
      <c r="O143" s="219"/>
      <c r="P143" s="219"/>
      <c r="Q143" s="219"/>
      <c r="R143" s="219"/>
      <c r="S143" s="219"/>
      <c r="T143" s="220"/>
      <c r="AT143" s="214" t="s">
        <v>140</v>
      </c>
      <c r="AU143" s="214" t="s">
        <v>82</v>
      </c>
      <c r="AV143" s="11" t="s">
        <v>82</v>
      </c>
      <c r="AW143" s="11" t="s">
        <v>36</v>
      </c>
      <c r="AX143" s="11" t="s">
        <v>72</v>
      </c>
      <c r="AY143" s="214" t="s">
        <v>131</v>
      </c>
    </row>
    <row r="144" s="11" customFormat="1">
      <c r="B144" s="212"/>
      <c r="D144" s="213" t="s">
        <v>140</v>
      </c>
      <c r="E144" s="214" t="s">
        <v>5</v>
      </c>
      <c r="F144" s="215" t="s">
        <v>240</v>
      </c>
      <c r="H144" s="216">
        <v>36</v>
      </c>
      <c r="I144" s="217"/>
      <c r="L144" s="212"/>
      <c r="M144" s="218"/>
      <c r="N144" s="219"/>
      <c r="O144" s="219"/>
      <c r="P144" s="219"/>
      <c r="Q144" s="219"/>
      <c r="R144" s="219"/>
      <c r="S144" s="219"/>
      <c r="T144" s="220"/>
      <c r="AT144" s="214" t="s">
        <v>140</v>
      </c>
      <c r="AU144" s="214" t="s">
        <v>82</v>
      </c>
      <c r="AV144" s="11" t="s">
        <v>82</v>
      </c>
      <c r="AW144" s="11" t="s">
        <v>36</v>
      </c>
      <c r="AX144" s="11" t="s">
        <v>72</v>
      </c>
      <c r="AY144" s="214" t="s">
        <v>131</v>
      </c>
    </row>
    <row r="145" s="11" customFormat="1">
      <c r="B145" s="212"/>
      <c r="D145" s="213" t="s">
        <v>140</v>
      </c>
      <c r="E145" s="214" t="s">
        <v>5</v>
      </c>
      <c r="F145" s="215" t="s">
        <v>246</v>
      </c>
      <c r="H145" s="216">
        <v>155</v>
      </c>
      <c r="I145" s="217"/>
      <c r="L145" s="212"/>
      <c r="M145" s="218"/>
      <c r="N145" s="219"/>
      <c r="O145" s="219"/>
      <c r="P145" s="219"/>
      <c r="Q145" s="219"/>
      <c r="R145" s="219"/>
      <c r="S145" s="219"/>
      <c r="T145" s="220"/>
      <c r="AT145" s="214" t="s">
        <v>140</v>
      </c>
      <c r="AU145" s="214" t="s">
        <v>82</v>
      </c>
      <c r="AV145" s="11" t="s">
        <v>82</v>
      </c>
      <c r="AW145" s="11" t="s">
        <v>36</v>
      </c>
      <c r="AX145" s="11" t="s">
        <v>72</v>
      </c>
      <c r="AY145" s="214" t="s">
        <v>131</v>
      </c>
    </row>
    <row r="146" s="12" customFormat="1">
      <c r="B146" s="221"/>
      <c r="D146" s="213" t="s">
        <v>140</v>
      </c>
      <c r="E146" s="222" t="s">
        <v>5</v>
      </c>
      <c r="F146" s="223" t="s">
        <v>145</v>
      </c>
      <c r="H146" s="224">
        <v>3495.1300000000001</v>
      </c>
      <c r="I146" s="225"/>
      <c r="L146" s="221"/>
      <c r="M146" s="226"/>
      <c r="N146" s="227"/>
      <c r="O146" s="227"/>
      <c r="P146" s="227"/>
      <c r="Q146" s="227"/>
      <c r="R146" s="227"/>
      <c r="S146" s="227"/>
      <c r="T146" s="228"/>
      <c r="AT146" s="222" t="s">
        <v>140</v>
      </c>
      <c r="AU146" s="222" t="s">
        <v>82</v>
      </c>
      <c r="AV146" s="12" t="s">
        <v>138</v>
      </c>
      <c r="AW146" s="12" t="s">
        <v>36</v>
      </c>
      <c r="AX146" s="12" t="s">
        <v>80</v>
      </c>
      <c r="AY146" s="222" t="s">
        <v>131</v>
      </c>
    </row>
    <row r="147" s="1" customFormat="1" ht="16.5" customHeight="1">
      <c r="B147" s="199"/>
      <c r="C147" s="200" t="s">
        <v>247</v>
      </c>
      <c r="D147" s="200" t="s">
        <v>133</v>
      </c>
      <c r="E147" s="201" t="s">
        <v>248</v>
      </c>
      <c r="F147" s="202" t="s">
        <v>249</v>
      </c>
      <c r="G147" s="203" t="s">
        <v>176</v>
      </c>
      <c r="H147" s="204">
        <v>5912.3199999999997</v>
      </c>
      <c r="I147" s="205"/>
      <c r="J147" s="206">
        <f>ROUND(I147*H147,2)</f>
        <v>0</v>
      </c>
      <c r="K147" s="202" t="s">
        <v>157</v>
      </c>
      <c r="L147" s="45"/>
      <c r="M147" s="207" t="s">
        <v>5</v>
      </c>
      <c r="N147" s="208" t="s">
        <v>43</v>
      </c>
      <c r="O147" s="46"/>
      <c r="P147" s="209">
        <f>O147*H147</f>
        <v>0</v>
      </c>
      <c r="Q147" s="209">
        <v>0.378</v>
      </c>
      <c r="R147" s="209">
        <f>Q147*H147</f>
        <v>2234.8569600000001</v>
      </c>
      <c r="S147" s="209">
        <v>0</v>
      </c>
      <c r="T147" s="210">
        <f>S147*H147</f>
        <v>0</v>
      </c>
      <c r="AR147" s="23" t="s">
        <v>138</v>
      </c>
      <c r="AT147" s="23" t="s">
        <v>133</v>
      </c>
      <c r="AU147" s="23" t="s">
        <v>82</v>
      </c>
      <c r="AY147" s="23" t="s">
        <v>131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23" t="s">
        <v>80</v>
      </c>
      <c r="BK147" s="211">
        <f>ROUND(I147*H147,2)</f>
        <v>0</v>
      </c>
      <c r="BL147" s="23" t="s">
        <v>138</v>
      </c>
      <c r="BM147" s="23" t="s">
        <v>250</v>
      </c>
    </row>
    <row r="148" s="11" customFormat="1">
      <c r="B148" s="212"/>
      <c r="D148" s="213" t="s">
        <v>140</v>
      </c>
      <c r="E148" s="214" t="s">
        <v>5</v>
      </c>
      <c r="F148" s="215" t="s">
        <v>251</v>
      </c>
      <c r="H148" s="216">
        <v>1929.26</v>
      </c>
      <c r="I148" s="217"/>
      <c r="L148" s="212"/>
      <c r="M148" s="218"/>
      <c r="N148" s="219"/>
      <c r="O148" s="219"/>
      <c r="P148" s="219"/>
      <c r="Q148" s="219"/>
      <c r="R148" s="219"/>
      <c r="S148" s="219"/>
      <c r="T148" s="220"/>
      <c r="AT148" s="214" t="s">
        <v>140</v>
      </c>
      <c r="AU148" s="214" t="s">
        <v>82</v>
      </c>
      <c r="AV148" s="11" t="s">
        <v>82</v>
      </c>
      <c r="AW148" s="11" t="s">
        <v>36</v>
      </c>
      <c r="AX148" s="11" t="s">
        <v>72</v>
      </c>
      <c r="AY148" s="214" t="s">
        <v>131</v>
      </c>
    </row>
    <row r="149" s="11" customFormat="1">
      <c r="B149" s="212"/>
      <c r="D149" s="213" t="s">
        <v>140</v>
      </c>
      <c r="E149" s="214" t="s">
        <v>5</v>
      </c>
      <c r="F149" s="215" t="s">
        <v>252</v>
      </c>
      <c r="H149" s="216">
        <v>715.20000000000005</v>
      </c>
      <c r="I149" s="217"/>
      <c r="L149" s="212"/>
      <c r="M149" s="218"/>
      <c r="N149" s="219"/>
      <c r="O149" s="219"/>
      <c r="P149" s="219"/>
      <c r="Q149" s="219"/>
      <c r="R149" s="219"/>
      <c r="S149" s="219"/>
      <c r="T149" s="220"/>
      <c r="AT149" s="214" t="s">
        <v>140</v>
      </c>
      <c r="AU149" s="214" t="s">
        <v>82</v>
      </c>
      <c r="AV149" s="11" t="s">
        <v>82</v>
      </c>
      <c r="AW149" s="11" t="s">
        <v>36</v>
      </c>
      <c r="AX149" s="11" t="s">
        <v>72</v>
      </c>
      <c r="AY149" s="214" t="s">
        <v>131</v>
      </c>
    </row>
    <row r="150" s="11" customFormat="1">
      <c r="B150" s="212"/>
      <c r="D150" s="213" t="s">
        <v>140</v>
      </c>
      <c r="E150" s="214" t="s">
        <v>5</v>
      </c>
      <c r="F150" s="215" t="s">
        <v>253</v>
      </c>
      <c r="H150" s="216">
        <v>28.699999999999999</v>
      </c>
      <c r="I150" s="217"/>
      <c r="L150" s="212"/>
      <c r="M150" s="218"/>
      <c r="N150" s="219"/>
      <c r="O150" s="219"/>
      <c r="P150" s="219"/>
      <c r="Q150" s="219"/>
      <c r="R150" s="219"/>
      <c r="S150" s="219"/>
      <c r="T150" s="220"/>
      <c r="AT150" s="214" t="s">
        <v>140</v>
      </c>
      <c r="AU150" s="214" t="s">
        <v>82</v>
      </c>
      <c r="AV150" s="11" t="s">
        <v>82</v>
      </c>
      <c r="AW150" s="11" t="s">
        <v>36</v>
      </c>
      <c r="AX150" s="11" t="s">
        <v>72</v>
      </c>
      <c r="AY150" s="214" t="s">
        <v>131</v>
      </c>
    </row>
    <row r="151" s="11" customFormat="1">
      <c r="B151" s="212"/>
      <c r="D151" s="213" t="s">
        <v>140</v>
      </c>
      <c r="E151" s="214" t="s">
        <v>5</v>
      </c>
      <c r="F151" s="215" t="s">
        <v>254</v>
      </c>
      <c r="H151" s="216">
        <v>3084.1599999999999</v>
      </c>
      <c r="I151" s="217"/>
      <c r="L151" s="212"/>
      <c r="M151" s="218"/>
      <c r="N151" s="219"/>
      <c r="O151" s="219"/>
      <c r="P151" s="219"/>
      <c r="Q151" s="219"/>
      <c r="R151" s="219"/>
      <c r="S151" s="219"/>
      <c r="T151" s="220"/>
      <c r="AT151" s="214" t="s">
        <v>140</v>
      </c>
      <c r="AU151" s="214" t="s">
        <v>82</v>
      </c>
      <c r="AV151" s="11" t="s">
        <v>82</v>
      </c>
      <c r="AW151" s="11" t="s">
        <v>36</v>
      </c>
      <c r="AX151" s="11" t="s">
        <v>72</v>
      </c>
      <c r="AY151" s="214" t="s">
        <v>131</v>
      </c>
    </row>
    <row r="152" s="11" customFormat="1">
      <c r="B152" s="212"/>
      <c r="D152" s="213" t="s">
        <v>140</v>
      </c>
      <c r="E152" s="214" t="s">
        <v>5</v>
      </c>
      <c r="F152" s="215" t="s">
        <v>246</v>
      </c>
      <c r="H152" s="216">
        <v>155</v>
      </c>
      <c r="I152" s="217"/>
      <c r="L152" s="212"/>
      <c r="M152" s="218"/>
      <c r="N152" s="219"/>
      <c r="O152" s="219"/>
      <c r="P152" s="219"/>
      <c r="Q152" s="219"/>
      <c r="R152" s="219"/>
      <c r="S152" s="219"/>
      <c r="T152" s="220"/>
      <c r="AT152" s="214" t="s">
        <v>140</v>
      </c>
      <c r="AU152" s="214" t="s">
        <v>82</v>
      </c>
      <c r="AV152" s="11" t="s">
        <v>82</v>
      </c>
      <c r="AW152" s="11" t="s">
        <v>36</v>
      </c>
      <c r="AX152" s="11" t="s">
        <v>72</v>
      </c>
      <c r="AY152" s="214" t="s">
        <v>131</v>
      </c>
    </row>
    <row r="153" s="12" customFormat="1">
      <c r="B153" s="221"/>
      <c r="D153" s="213" t="s">
        <v>140</v>
      </c>
      <c r="E153" s="222" t="s">
        <v>5</v>
      </c>
      <c r="F153" s="223" t="s">
        <v>145</v>
      </c>
      <c r="H153" s="224">
        <v>5912.3199999999997</v>
      </c>
      <c r="I153" s="225"/>
      <c r="L153" s="221"/>
      <c r="M153" s="226"/>
      <c r="N153" s="227"/>
      <c r="O153" s="227"/>
      <c r="P153" s="227"/>
      <c r="Q153" s="227"/>
      <c r="R153" s="227"/>
      <c r="S153" s="227"/>
      <c r="T153" s="228"/>
      <c r="AT153" s="222" t="s">
        <v>140</v>
      </c>
      <c r="AU153" s="222" t="s">
        <v>82</v>
      </c>
      <c r="AV153" s="12" t="s">
        <v>138</v>
      </c>
      <c r="AW153" s="12" t="s">
        <v>36</v>
      </c>
      <c r="AX153" s="12" t="s">
        <v>80</v>
      </c>
      <c r="AY153" s="222" t="s">
        <v>131</v>
      </c>
    </row>
    <row r="154" s="1" customFormat="1" ht="16.5" customHeight="1">
      <c r="B154" s="199"/>
      <c r="C154" s="200" t="s">
        <v>255</v>
      </c>
      <c r="D154" s="200" t="s">
        <v>133</v>
      </c>
      <c r="E154" s="201" t="s">
        <v>256</v>
      </c>
      <c r="F154" s="202" t="s">
        <v>257</v>
      </c>
      <c r="G154" s="203" t="s">
        <v>176</v>
      </c>
      <c r="H154" s="204">
        <v>256</v>
      </c>
      <c r="I154" s="205"/>
      <c r="J154" s="206">
        <f>ROUND(I154*H154,2)</f>
        <v>0</v>
      </c>
      <c r="K154" s="202" t="s">
        <v>157</v>
      </c>
      <c r="L154" s="45"/>
      <c r="M154" s="207" t="s">
        <v>5</v>
      </c>
      <c r="N154" s="208" t="s">
        <v>43</v>
      </c>
      <c r="O154" s="46"/>
      <c r="P154" s="209">
        <f>O154*H154</f>
        <v>0</v>
      </c>
      <c r="Q154" s="209">
        <v>0.30651479999999998</v>
      </c>
      <c r="R154" s="209">
        <f>Q154*H154</f>
        <v>78.467788799999994</v>
      </c>
      <c r="S154" s="209">
        <v>0</v>
      </c>
      <c r="T154" s="210">
        <f>S154*H154</f>
        <v>0</v>
      </c>
      <c r="AR154" s="23" t="s">
        <v>138</v>
      </c>
      <c r="AT154" s="23" t="s">
        <v>133</v>
      </c>
      <c r="AU154" s="23" t="s">
        <v>82</v>
      </c>
      <c r="AY154" s="23" t="s">
        <v>131</v>
      </c>
      <c r="BE154" s="211">
        <f>IF(N154="základní",J154,0)</f>
        <v>0</v>
      </c>
      <c r="BF154" s="211">
        <f>IF(N154="snížená",J154,0)</f>
        <v>0</v>
      </c>
      <c r="BG154" s="211">
        <f>IF(N154="zákl. přenesená",J154,0)</f>
        <v>0</v>
      </c>
      <c r="BH154" s="211">
        <f>IF(N154="sníž. přenesená",J154,0)</f>
        <v>0</v>
      </c>
      <c r="BI154" s="211">
        <f>IF(N154="nulová",J154,0)</f>
        <v>0</v>
      </c>
      <c r="BJ154" s="23" t="s">
        <v>80</v>
      </c>
      <c r="BK154" s="211">
        <f>ROUND(I154*H154,2)</f>
        <v>0</v>
      </c>
      <c r="BL154" s="23" t="s">
        <v>138</v>
      </c>
      <c r="BM154" s="23" t="s">
        <v>258</v>
      </c>
    </row>
    <row r="155" s="11" customFormat="1">
      <c r="B155" s="212"/>
      <c r="D155" s="213" t="s">
        <v>140</v>
      </c>
      <c r="E155" s="214" t="s">
        <v>5</v>
      </c>
      <c r="F155" s="215" t="s">
        <v>238</v>
      </c>
      <c r="H155" s="216">
        <v>220</v>
      </c>
      <c r="I155" s="217"/>
      <c r="L155" s="212"/>
      <c r="M155" s="218"/>
      <c r="N155" s="219"/>
      <c r="O155" s="219"/>
      <c r="P155" s="219"/>
      <c r="Q155" s="219"/>
      <c r="R155" s="219"/>
      <c r="S155" s="219"/>
      <c r="T155" s="220"/>
      <c r="AT155" s="214" t="s">
        <v>140</v>
      </c>
      <c r="AU155" s="214" t="s">
        <v>82</v>
      </c>
      <c r="AV155" s="11" t="s">
        <v>82</v>
      </c>
      <c r="AW155" s="11" t="s">
        <v>36</v>
      </c>
      <c r="AX155" s="11" t="s">
        <v>72</v>
      </c>
      <c r="AY155" s="214" t="s">
        <v>131</v>
      </c>
    </row>
    <row r="156" s="11" customFormat="1">
      <c r="B156" s="212"/>
      <c r="D156" s="213" t="s">
        <v>140</v>
      </c>
      <c r="E156" s="214" t="s">
        <v>5</v>
      </c>
      <c r="F156" s="215" t="s">
        <v>240</v>
      </c>
      <c r="H156" s="216">
        <v>36</v>
      </c>
      <c r="I156" s="217"/>
      <c r="L156" s="212"/>
      <c r="M156" s="218"/>
      <c r="N156" s="219"/>
      <c r="O156" s="219"/>
      <c r="P156" s="219"/>
      <c r="Q156" s="219"/>
      <c r="R156" s="219"/>
      <c r="S156" s="219"/>
      <c r="T156" s="220"/>
      <c r="AT156" s="214" t="s">
        <v>140</v>
      </c>
      <c r="AU156" s="214" t="s">
        <v>82</v>
      </c>
      <c r="AV156" s="11" t="s">
        <v>82</v>
      </c>
      <c r="AW156" s="11" t="s">
        <v>36</v>
      </c>
      <c r="AX156" s="11" t="s">
        <v>72</v>
      </c>
      <c r="AY156" s="214" t="s">
        <v>131</v>
      </c>
    </row>
    <row r="157" s="12" customFormat="1">
      <c r="B157" s="221"/>
      <c r="D157" s="213" t="s">
        <v>140</v>
      </c>
      <c r="E157" s="222" t="s">
        <v>5</v>
      </c>
      <c r="F157" s="223" t="s">
        <v>145</v>
      </c>
      <c r="H157" s="224">
        <v>256</v>
      </c>
      <c r="I157" s="225"/>
      <c r="L157" s="221"/>
      <c r="M157" s="226"/>
      <c r="N157" s="227"/>
      <c r="O157" s="227"/>
      <c r="P157" s="227"/>
      <c r="Q157" s="227"/>
      <c r="R157" s="227"/>
      <c r="S157" s="227"/>
      <c r="T157" s="228"/>
      <c r="AT157" s="222" t="s">
        <v>140</v>
      </c>
      <c r="AU157" s="222" t="s">
        <v>82</v>
      </c>
      <c r="AV157" s="12" t="s">
        <v>138</v>
      </c>
      <c r="AW157" s="12" t="s">
        <v>36</v>
      </c>
      <c r="AX157" s="12" t="s">
        <v>80</v>
      </c>
      <c r="AY157" s="222" t="s">
        <v>131</v>
      </c>
    </row>
    <row r="158" s="1" customFormat="1" ht="16.5" customHeight="1">
      <c r="B158" s="199"/>
      <c r="C158" s="200" t="s">
        <v>11</v>
      </c>
      <c r="D158" s="200" t="s">
        <v>133</v>
      </c>
      <c r="E158" s="201" t="s">
        <v>259</v>
      </c>
      <c r="F158" s="202" t="s">
        <v>260</v>
      </c>
      <c r="G158" s="203" t="s">
        <v>176</v>
      </c>
      <c r="H158" s="204">
        <v>2404</v>
      </c>
      <c r="I158" s="205"/>
      <c r="J158" s="206">
        <f>ROUND(I158*H158,2)</f>
        <v>0</v>
      </c>
      <c r="K158" s="202" t="s">
        <v>157</v>
      </c>
      <c r="L158" s="45"/>
      <c r="M158" s="207" t="s">
        <v>5</v>
      </c>
      <c r="N158" s="208" t="s">
        <v>43</v>
      </c>
      <c r="O158" s="46"/>
      <c r="P158" s="209">
        <f>O158*H158</f>
        <v>0</v>
      </c>
      <c r="Q158" s="209">
        <v>0.33205770000000001</v>
      </c>
      <c r="R158" s="209">
        <f>Q158*H158</f>
        <v>798.26671080000006</v>
      </c>
      <c r="S158" s="209">
        <v>0</v>
      </c>
      <c r="T158" s="210">
        <f>S158*H158</f>
        <v>0</v>
      </c>
      <c r="AR158" s="23" t="s">
        <v>138</v>
      </c>
      <c r="AT158" s="23" t="s">
        <v>133</v>
      </c>
      <c r="AU158" s="23" t="s">
        <v>82</v>
      </c>
      <c r="AY158" s="23" t="s">
        <v>131</v>
      </c>
      <c r="BE158" s="211">
        <f>IF(N158="základní",J158,0)</f>
        <v>0</v>
      </c>
      <c r="BF158" s="211">
        <f>IF(N158="snížená",J158,0)</f>
        <v>0</v>
      </c>
      <c r="BG158" s="211">
        <f>IF(N158="zákl. přenesená",J158,0)</f>
        <v>0</v>
      </c>
      <c r="BH158" s="211">
        <f>IF(N158="sníž. přenesená",J158,0)</f>
        <v>0</v>
      </c>
      <c r="BI158" s="211">
        <f>IF(N158="nulová",J158,0)</f>
        <v>0</v>
      </c>
      <c r="BJ158" s="23" t="s">
        <v>80</v>
      </c>
      <c r="BK158" s="211">
        <f>ROUND(I158*H158,2)</f>
        <v>0</v>
      </c>
      <c r="BL158" s="23" t="s">
        <v>138</v>
      </c>
      <c r="BM158" s="23" t="s">
        <v>261</v>
      </c>
    </row>
    <row r="159" s="11" customFormat="1">
      <c r="B159" s="212"/>
      <c r="D159" s="213" t="s">
        <v>140</v>
      </c>
      <c r="E159" s="214" t="s">
        <v>5</v>
      </c>
      <c r="F159" s="215" t="s">
        <v>262</v>
      </c>
      <c r="H159" s="216">
        <v>1740.5</v>
      </c>
      <c r="I159" s="217"/>
      <c r="L159" s="212"/>
      <c r="M159" s="218"/>
      <c r="N159" s="219"/>
      <c r="O159" s="219"/>
      <c r="P159" s="219"/>
      <c r="Q159" s="219"/>
      <c r="R159" s="219"/>
      <c r="S159" s="219"/>
      <c r="T159" s="220"/>
      <c r="AT159" s="214" t="s">
        <v>140</v>
      </c>
      <c r="AU159" s="214" t="s">
        <v>82</v>
      </c>
      <c r="AV159" s="11" t="s">
        <v>82</v>
      </c>
      <c r="AW159" s="11" t="s">
        <v>36</v>
      </c>
      <c r="AX159" s="11" t="s">
        <v>72</v>
      </c>
      <c r="AY159" s="214" t="s">
        <v>131</v>
      </c>
    </row>
    <row r="160" s="11" customFormat="1">
      <c r="B160" s="212"/>
      <c r="D160" s="213" t="s">
        <v>140</v>
      </c>
      <c r="E160" s="214" t="s">
        <v>5</v>
      </c>
      <c r="F160" s="215" t="s">
        <v>263</v>
      </c>
      <c r="H160" s="216">
        <v>639</v>
      </c>
      <c r="I160" s="217"/>
      <c r="L160" s="212"/>
      <c r="M160" s="218"/>
      <c r="N160" s="219"/>
      <c r="O160" s="219"/>
      <c r="P160" s="219"/>
      <c r="Q160" s="219"/>
      <c r="R160" s="219"/>
      <c r="S160" s="219"/>
      <c r="T160" s="220"/>
      <c r="AT160" s="214" t="s">
        <v>140</v>
      </c>
      <c r="AU160" s="214" t="s">
        <v>82</v>
      </c>
      <c r="AV160" s="11" t="s">
        <v>82</v>
      </c>
      <c r="AW160" s="11" t="s">
        <v>36</v>
      </c>
      <c r="AX160" s="11" t="s">
        <v>72</v>
      </c>
      <c r="AY160" s="214" t="s">
        <v>131</v>
      </c>
    </row>
    <row r="161" s="11" customFormat="1">
      <c r="B161" s="212"/>
      <c r="D161" s="213" t="s">
        <v>140</v>
      </c>
      <c r="E161" s="214" t="s">
        <v>5</v>
      </c>
      <c r="F161" s="215" t="s">
        <v>264</v>
      </c>
      <c r="H161" s="216">
        <v>24.5</v>
      </c>
      <c r="I161" s="217"/>
      <c r="L161" s="212"/>
      <c r="M161" s="218"/>
      <c r="N161" s="219"/>
      <c r="O161" s="219"/>
      <c r="P161" s="219"/>
      <c r="Q161" s="219"/>
      <c r="R161" s="219"/>
      <c r="S161" s="219"/>
      <c r="T161" s="220"/>
      <c r="AT161" s="214" t="s">
        <v>140</v>
      </c>
      <c r="AU161" s="214" t="s">
        <v>82</v>
      </c>
      <c r="AV161" s="11" t="s">
        <v>82</v>
      </c>
      <c r="AW161" s="11" t="s">
        <v>36</v>
      </c>
      <c r="AX161" s="11" t="s">
        <v>72</v>
      </c>
      <c r="AY161" s="214" t="s">
        <v>131</v>
      </c>
    </row>
    <row r="162" s="12" customFormat="1">
      <c r="B162" s="221"/>
      <c r="D162" s="213" t="s">
        <v>140</v>
      </c>
      <c r="E162" s="222" t="s">
        <v>5</v>
      </c>
      <c r="F162" s="223" t="s">
        <v>145</v>
      </c>
      <c r="H162" s="224">
        <v>2404</v>
      </c>
      <c r="I162" s="225"/>
      <c r="L162" s="221"/>
      <c r="M162" s="226"/>
      <c r="N162" s="227"/>
      <c r="O162" s="227"/>
      <c r="P162" s="227"/>
      <c r="Q162" s="227"/>
      <c r="R162" s="227"/>
      <c r="S162" s="227"/>
      <c r="T162" s="228"/>
      <c r="AT162" s="222" t="s">
        <v>140</v>
      </c>
      <c r="AU162" s="222" t="s">
        <v>82</v>
      </c>
      <c r="AV162" s="12" t="s">
        <v>138</v>
      </c>
      <c r="AW162" s="12" t="s">
        <v>36</v>
      </c>
      <c r="AX162" s="12" t="s">
        <v>80</v>
      </c>
      <c r="AY162" s="222" t="s">
        <v>131</v>
      </c>
    </row>
    <row r="163" s="1" customFormat="1" ht="16.5" customHeight="1">
      <c r="B163" s="199"/>
      <c r="C163" s="200" t="s">
        <v>265</v>
      </c>
      <c r="D163" s="200" t="s">
        <v>133</v>
      </c>
      <c r="E163" s="201" t="s">
        <v>266</v>
      </c>
      <c r="F163" s="202" t="s">
        <v>267</v>
      </c>
      <c r="G163" s="203" t="s">
        <v>176</v>
      </c>
      <c r="H163" s="204">
        <v>2404</v>
      </c>
      <c r="I163" s="205"/>
      <c r="J163" s="206">
        <f>ROUND(I163*H163,2)</f>
        <v>0</v>
      </c>
      <c r="K163" s="202" t="s">
        <v>137</v>
      </c>
      <c r="L163" s="45"/>
      <c r="M163" s="207" t="s">
        <v>5</v>
      </c>
      <c r="N163" s="208" t="s">
        <v>43</v>
      </c>
      <c r="O163" s="46"/>
      <c r="P163" s="209">
        <f>O163*H163</f>
        <v>0</v>
      </c>
      <c r="Q163" s="209">
        <v>0.00051000000000000004</v>
      </c>
      <c r="R163" s="209">
        <f>Q163*H163</f>
        <v>1.22604</v>
      </c>
      <c r="S163" s="209">
        <v>0</v>
      </c>
      <c r="T163" s="210">
        <f>S163*H163</f>
        <v>0</v>
      </c>
      <c r="AR163" s="23" t="s">
        <v>138</v>
      </c>
      <c r="AT163" s="23" t="s">
        <v>133</v>
      </c>
      <c r="AU163" s="23" t="s">
        <v>82</v>
      </c>
      <c r="AY163" s="23" t="s">
        <v>131</v>
      </c>
      <c r="BE163" s="211">
        <f>IF(N163="základní",J163,0)</f>
        <v>0</v>
      </c>
      <c r="BF163" s="211">
        <f>IF(N163="snížená",J163,0)</f>
        <v>0</v>
      </c>
      <c r="BG163" s="211">
        <f>IF(N163="zákl. přenesená",J163,0)</f>
        <v>0</v>
      </c>
      <c r="BH163" s="211">
        <f>IF(N163="sníž. přenesená",J163,0)</f>
        <v>0</v>
      </c>
      <c r="BI163" s="211">
        <f>IF(N163="nulová",J163,0)</f>
        <v>0</v>
      </c>
      <c r="BJ163" s="23" t="s">
        <v>80</v>
      </c>
      <c r="BK163" s="211">
        <f>ROUND(I163*H163,2)</f>
        <v>0</v>
      </c>
      <c r="BL163" s="23" t="s">
        <v>138</v>
      </c>
      <c r="BM163" s="23" t="s">
        <v>268</v>
      </c>
    </row>
    <row r="164" s="11" customFormat="1">
      <c r="B164" s="212"/>
      <c r="D164" s="213" t="s">
        <v>140</v>
      </c>
      <c r="E164" s="214" t="s">
        <v>5</v>
      </c>
      <c r="F164" s="215" t="s">
        <v>262</v>
      </c>
      <c r="H164" s="216">
        <v>1740.5</v>
      </c>
      <c r="I164" s="217"/>
      <c r="L164" s="212"/>
      <c r="M164" s="218"/>
      <c r="N164" s="219"/>
      <c r="O164" s="219"/>
      <c r="P164" s="219"/>
      <c r="Q164" s="219"/>
      <c r="R164" s="219"/>
      <c r="S164" s="219"/>
      <c r="T164" s="220"/>
      <c r="AT164" s="214" t="s">
        <v>140</v>
      </c>
      <c r="AU164" s="214" t="s">
        <v>82</v>
      </c>
      <c r="AV164" s="11" t="s">
        <v>82</v>
      </c>
      <c r="AW164" s="11" t="s">
        <v>36</v>
      </c>
      <c r="AX164" s="11" t="s">
        <v>72</v>
      </c>
      <c r="AY164" s="214" t="s">
        <v>131</v>
      </c>
    </row>
    <row r="165" s="11" customFormat="1">
      <c r="B165" s="212"/>
      <c r="D165" s="213" t="s">
        <v>140</v>
      </c>
      <c r="E165" s="214" t="s">
        <v>5</v>
      </c>
      <c r="F165" s="215" t="s">
        <v>263</v>
      </c>
      <c r="H165" s="216">
        <v>639</v>
      </c>
      <c r="I165" s="217"/>
      <c r="L165" s="212"/>
      <c r="M165" s="218"/>
      <c r="N165" s="219"/>
      <c r="O165" s="219"/>
      <c r="P165" s="219"/>
      <c r="Q165" s="219"/>
      <c r="R165" s="219"/>
      <c r="S165" s="219"/>
      <c r="T165" s="220"/>
      <c r="AT165" s="214" t="s">
        <v>140</v>
      </c>
      <c r="AU165" s="214" t="s">
        <v>82</v>
      </c>
      <c r="AV165" s="11" t="s">
        <v>82</v>
      </c>
      <c r="AW165" s="11" t="s">
        <v>36</v>
      </c>
      <c r="AX165" s="11" t="s">
        <v>72</v>
      </c>
      <c r="AY165" s="214" t="s">
        <v>131</v>
      </c>
    </row>
    <row r="166" s="11" customFormat="1">
      <c r="B166" s="212"/>
      <c r="D166" s="213" t="s">
        <v>140</v>
      </c>
      <c r="E166" s="214" t="s">
        <v>5</v>
      </c>
      <c r="F166" s="215" t="s">
        <v>264</v>
      </c>
      <c r="H166" s="216">
        <v>24.5</v>
      </c>
      <c r="I166" s="217"/>
      <c r="L166" s="212"/>
      <c r="M166" s="218"/>
      <c r="N166" s="219"/>
      <c r="O166" s="219"/>
      <c r="P166" s="219"/>
      <c r="Q166" s="219"/>
      <c r="R166" s="219"/>
      <c r="S166" s="219"/>
      <c r="T166" s="220"/>
      <c r="AT166" s="214" t="s">
        <v>140</v>
      </c>
      <c r="AU166" s="214" t="s">
        <v>82</v>
      </c>
      <c r="AV166" s="11" t="s">
        <v>82</v>
      </c>
      <c r="AW166" s="11" t="s">
        <v>36</v>
      </c>
      <c r="AX166" s="11" t="s">
        <v>72</v>
      </c>
      <c r="AY166" s="214" t="s">
        <v>131</v>
      </c>
    </row>
    <row r="167" s="12" customFormat="1">
      <c r="B167" s="221"/>
      <c r="D167" s="213" t="s">
        <v>140</v>
      </c>
      <c r="E167" s="222" t="s">
        <v>5</v>
      </c>
      <c r="F167" s="223" t="s">
        <v>145</v>
      </c>
      <c r="H167" s="224">
        <v>2404</v>
      </c>
      <c r="I167" s="225"/>
      <c r="L167" s="221"/>
      <c r="M167" s="226"/>
      <c r="N167" s="227"/>
      <c r="O167" s="227"/>
      <c r="P167" s="227"/>
      <c r="Q167" s="227"/>
      <c r="R167" s="227"/>
      <c r="S167" s="227"/>
      <c r="T167" s="228"/>
      <c r="AT167" s="222" t="s">
        <v>140</v>
      </c>
      <c r="AU167" s="222" t="s">
        <v>82</v>
      </c>
      <c r="AV167" s="12" t="s">
        <v>138</v>
      </c>
      <c r="AW167" s="12" t="s">
        <v>36</v>
      </c>
      <c r="AX167" s="12" t="s">
        <v>80</v>
      </c>
      <c r="AY167" s="222" t="s">
        <v>131</v>
      </c>
    </row>
    <row r="168" s="1" customFormat="1" ht="25.5" customHeight="1">
      <c r="B168" s="199"/>
      <c r="C168" s="200" t="s">
        <v>269</v>
      </c>
      <c r="D168" s="200" t="s">
        <v>133</v>
      </c>
      <c r="E168" s="201" t="s">
        <v>270</v>
      </c>
      <c r="F168" s="202" t="s">
        <v>271</v>
      </c>
      <c r="G168" s="203" t="s">
        <v>176</v>
      </c>
      <c r="H168" s="204">
        <v>2404</v>
      </c>
      <c r="I168" s="205"/>
      <c r="J168" s="206">
        <f>ROUND(I168*H168,2)</f>
        <v>0</v>
      </c>
      <c r="K168" s="202" t="s">
        <v>137</v>
      </c>
      <c r="L168" s="45"/>
      <c r="M168" s="207" t="s">
        <v>5</v>
      </c>
      <c r="N168" s="208" t="s">
        <v>43</v>
      </c>
      <c r="O168" s="46"/>
      <c r="P168" s="209">
        <f>O168*H168</f>
        <v>0</v>
      </c>
      <c r="Q168" s="209">
        <v>0.10373</v>
      </c>
      <c r="R168" s="209">
        <f>Q168*H168</f>
        <v>249.36691999999999</v>
      </c>
      <c r="S168" s="209">
        <v>0</v>
      </c>
      <c r="T168" s="210">
        <f>S168*H168</f>
        <v>0</v>
      </c>
      <c r="AR168" s="23" t="s">
        <v>138</v>
      </c>
      <c r="AT168" s="23" t="s">
        <v>133</v>
      </c>
      <c r="AU168" s="23" t="s">
        <v>82</v>
      </c>
      <c r="AY168" s="23" t="s">
        <v>131</v>
      </c>
      <c r="BE168" s="211">
        <f>IF(N168="základní",J168,0)</f>
        <v>0</v>
      </c>
      <c r="BF168" s="211">
        <f>IF(N168="snížená",J168,0)</f>
        <v>0</v>
      </c>
      <c r="BG168" s="211">
        <f>IF(N168="zákl. přenesená",J168,0)</f>
        <v>0</v>
      </c>
      <c r="BH168" s="211">
        <f>IF(N168="sníž. přenesená",J168,0)</f>
        <v>0</v>
      </c>
      <c r="BI168" s="211">
        <f>IF(N168="nulová",J168,0)</f>
        <v>0</v>
      </c>
      <c r="BJ168" s="23" t="s">
        <v>80</v>
      </c>
      <c r="BK168" s="211">
        <f>ROUND(I168*H168,2)</f>
        <v>0</v>
      </c>
      <c r="BL168" s="23" t="s">
        <v>138</v>
      </c>
      <c r="BM168" s="23" t="s">
        <v>272</v>
      </c>
    </row>
    <row r="169" s="11" customFormat="1">
      <c r="B169" s="212"/>
      <c r="D169" s="213" t="s">
        <v>140</v>
      </c>
      <c r="E169" s="214" t="s">
        <v>5</v>
      </c>
      <c r="F169" s="215" t="s">
        <v>262</v>
      </c>
      <c r="H169" s="216">
        <v>1740.5</v>
      </c>
      <c r="I169" s="217"/>
      <c r="L169" s="212"/>
      <c r="M169" s="218"/>
      <c r="N169" s="219"/>
      <c r="O169" s="219"/>
      <c r="P169" s="219"/>
      <c r="Q169" s="219"/>
      <c r="R169" s="219"/>
      <c r="S169" s="219"/>
      <c r="T169" s="220"/>
      <c r="AT169" s="214" t="s">
        <v>140</v>
      </c>
      <c r="AU169" s="214" t="s">
        <v>82</v>
      </c>
      <c r="AV169" s="11" t="s">
        <v>82</v>
      </c>
      <c r="AW169" s="11" t="s">
        <v>36</v>
      </c>
      <c r="AX169" s="11" t="s">
        <v>72</v>
      </c>
      <c r="AY169" s="214" t="s">
        <v>131</v>
      </c>
    </row>
    <row r="170" s="11" customFormat="1">
      <c r="B170" s="212"/>
      <c r="D170" s="213" t="s">
        <v>140</v>
      </c>
      <c r="E170" s="214" t="s">
        <v>5</v>
      </c>
      <c r="F170" s="215" t="s">
        <v>263</v>
      </c>
      <c r="H170" s="216">
        <v>639</v>
      </c>
      <c r="I170" s="217"/>
      <c r="L170" s="212"/>
      <c r="M170" s="218"/>
      <c r="N170" s="219"/>
      <c r="O170" s="219"/>
      <c r="P170" s="219"/>
      <c r="Q170" s="219"/>
      <c r="R170" s="219"/>
      <c r="S170" s="219"/>
      <c r="T170" s="220"/>
      <c r="AT170" s="214" t="s">
        <v>140</v>
      </c>
      <c r="AU170" s="214" t="s">
        <v>82</v>
      </c>
      <c r="AV170" s="11" t="s">
        <v>82</v>
      </c>
      <c r="AW170" s="11" t="s">
        <v>36</v>
      </c>
      <c r="AX170" s="11" t="s">
        <v>72</v>
      </c>
      <c r="AY170" s="214" t="s">
        <v>131</v>
      </c>
    </row>
    <row r="171" s="11" customFormat="1">
      <c r="B171" s="212"/>
      <c r="D171" s="213" t="s">
        <v>140</v>
      </c>
      <c r="E171" s="214" t="s">
        <v>5</v>
      </c>
      <c r="F171" s="215" t="s">
        <v>264</v>
      </c>
      <c r="H171" s="216">
        <v>24.5</v>
      </c>
      <c r="I171" s="217"/>
      <c r="L171" s="212"/>
      <c r="M171" s="218"/>
      <c r="N171" s="219"/>
      <c r="O171" s="219"/>
      <c r="P171" s="219"/>
      <c r="Q171" s="219"/>
      <c r="R171" s="219"/>
      <c r="S171" s="219"/>
      <c r="T171" s="220"/>
      <c r="AT171" s="214" t="s">
        <v>140</v>
      </c>
      <c r="AU171" s="214" t="s">
        <v>82</v>
      </c>
      <c r="AV171" s="11" t="s">
        <v>82</v>
      </c>
      <c r="AW171" s="11" t="s">
        <v>36</v>
      </c>
      <c r="AX171" s="11" t="s">
        <v>72</v>
      </c>
      <c r="AY171" s="214" t="s">
        <v>131</v>
      </c>
    </row>
    <row r="172" s="12" customFormat="1">
      <c r="B172" s="221"/>
      <c r="D172" s="213" t="s">
        <v>140</v>
      </c>
      <c r="E172" s="222" t="s">
        <v>5</v>
      </c>
      <c r="F172" s="223" t="s">
        <v>145</v>
      </c>
      <c r="H172" s="224">
        <v>2404</v>
      </c>
      <c r="I172" s="225"/>
      <c r="L172" s="221"/>
      <c r="M172" s="226"/>
      <c r="N172" s="227"/>
      <c r="O172" s="227"/>
      <c r="P172" s="227"/>
      <c r="Q172" s="227"/>
      <c r="R172" s="227"/>
      <c r="S172" s="227"/>
      <c r="T172" s="228"/>
      <c r="AT172" s="222" t="s">
        <v>140</v>
      </c>
      <c r="AU172" s="222" t="s">
        <v>82</v>
      </c>
      <c r="AV172" s="12" t="s">
        <v>138</v>
      </c>
      <c r="AW172" s="12" t="s">
        <v>36</v>
      </c>
      <c r="AX172" s="12" t="s">
        <v>80</v>
      </c>
      <c r="AY172" s="222" t="s">
        <v>131</v>
      </c>
    </row>
    <row r="173" s="1" customFormat="1" ht="25.5" customHeight="1">
      <c r="B173" s="199"/>
      <c r="C173" s="200" t="s">
        <v>273</v>
      </c>
      <c r="D173" s="200" t="s">
        <v>133</v>
      </c>
      <c r="E173" s="201" t="s">
        <v>274</v>
      </c>
      <c r="F173" s="202" t="s">
        <v>275</v>
      </c>
      <c r="G173" s="203" t="s">
        <v>176</v>
      </c>
      <c r="H173" s="204">
        <v>2404</v>
      </c>
      <c r="I173" s="205"/>
      <c r="J173" s="206">
        <f>ROUND(I173*H173,2)</f>
        <v>0</v>
      </c>
      <c r="K173" s="202" t="s">
        <v>157</v>
      </c>
      <c r="L173" s="45"/>
      <c r="M173" s="207" t="s">
        <v>5</v>
      </c>
      <c r="N173" s="208" t="s">
        <v>43</v>
      </c>
      <c r="O173" s="46"/>
      <c r="P173" s="209">
        <f>O173*H173</f>
        <v>0</v>
      </c>
      <c r="Q173" s="209">
        <v>0.18151999999999999</v>
      </c>
      <c r="R173" s="209">
        <f>Q173*H173</f>
        <v>436.37407999999999</v>
      </c>
      <c r="S173" s="209">
        <v>0</v>
      </c>
      <c r="T173" s="210">
        <f>S173*H173</f>
        <v>0</v>
      </c>
      <c r="AR173" s="23" t="s">
        <v>138</v>
      </c>
      <c r="AT173" s="23" t="s">
        <v>133</v>
      </c>
      <c r="AU173" s="23" t="s">
        <v>82</v>
      </c>
      <c r="AY173" s="23" t="s">
        <v>131</v>
      </c>
      <c r="BE173" s="211">
        <f>IF(N173="základní",J173,0)</f>
        <v>0</v>
      </c>
      <c r="BF173" s="211">
        <f>IF(N173="snížená",J173,0)</f>
        <v>0</v>
      </c>
      <c r="BG173" s="211">
        <f>IF(N173="zákl. přenesená",J173,0)</f>
        <v>0</v>
      </c>
      <c r="BH173" s="211">
        <f>IF(N173="sníž. přenesená",J173,0)</f>
        <v>0</v>
      </c>
      <c r="BI173" s="211">
        <f>IF(N173="nulová",J173,0)</f>
        <v>0</v>
      </c>
      <c r="BJ173" s="23" t="s">
        <v>80</v>
      </c>
      <c r="BK173" s="211">
        <f>ROUND(I173*H173,2)</f>
        <v>0</v>
      </c>
      <c r="BL173" s="23" t="s">
        <v>138</v>
      </c>
      <c r="BM173" s="23" t="s">
        <v>276</v>
      </c>
    </row>
    <row r="174" s="11" customFormat="1">
      <c r="B174" s="212"/>
      <c r="D174" s="213" t="s">
        <v>140</v>
      </c>
      <c r="E174" s="214" t="s">
        <v>5</v>
      </c>
      <c r="F174" s="215" t="s">
        <v>262</v>
      </c>
      <c r="H174" s="216">
        <v>1740.5</v>
      </c>
      <c r="I174" s="217"/>
      <c r="L174" s="212"/>
      <c r="M174" s="218"/>
      <c r="N174" s="219"/>
      <c r="O174" s="219"/>
      <c r="P174" s="219"/>
      <c r="Q174" s="219"/>
      <c r="R174" s="219"/>
      <c r="S174" s="219"/>
      <c r="T174" s="220"/>
      <c r="AT174" s="214" t="s">
        <v>140</v>
      </c>
      <c r="AU174" s="214" t="s">
        <v>82</v>
      </c>
      <c r="AV174" s="11" t="s">
        <v>82</v>
      </c>
      <c r="AW174" s="11" t="s">
        <v>36</v>
      </c>
      <c r="AX174" s="11" t="s">
        <v>72</v>
      </c>
      <c r="AY174" s="214" t="s">
        <v>131</v>
      </c>
    </row>
    <row r="175" s="11" customFormat="1">
      <c r="B175" s="212"/>
      <c r="D175" s="213" t="s">
        <v>140</v>
      </c>
      <c r="E175" s="214" t="s">
        <v>5</v>
      </c>
      <c r="F175" s="215" t="s">
        <v>263</v>
      </c>
      <c r="H175" s="216">
        <v>639</v>
      </c>
      <c r="I175" s="217"/>
      <c r="L175" s="212"/>
      <c r="M175" s="218"/>
      <c r="N175" s="219"/>
      <c r="O175" s="219"/>
      <c r="P175" s="219"/>
      <c r="Q175" s="219"/>
      <c r="R175" s="219"/>
      <c r="S175" s="219"/>
      <c r="T175" s="220"/>
      <c r="AT175" s="214" t="s">
        <v>140</v>
      </c>
      <c r="AU175" s="214" t="s">
        <v>82</v>
      </c>
      <c r="AV175" s="11" t="s">
        <v>82</v>
      </c>
      <c r="AW175" s="11" t="s">
        <v>36</v>
      </c>
      <c r="AX175" s="11" t="s">
        <v>72</v>
      </c>
      <c r="AY175" s="214" t="s">
        <v>131</v>
      </c>
    </row>
    <row r="176" s="11" customFormat="1">
      <c r="B176" s="212"/>
      <c r="D176" s="213" t="s">
        <v>140</v>
      </c>
      <c r="E176" s="214" t="s">
        <v>5</v>
      </c>
      <c r="F176" s="215" t="s">
        <v>264</v>
      </c>
      <c r="H176" s="216">
        <v>24.5</v>
      </c>
      <c r="I176" s="217"/>
      <c r="L176" s="212"/>
      <c r="M176" s="218"/>
      <c r="N176" s="219"/>
      <c r="O176" s="219"/>
      <c r="P176" s="219"/>
      <c r="Q176" s="219"/>
      <c r="R176" s="219"/>
      <c r="S176" s="219"/>
      <c r="T176" s="220"/>
      <c r="AT176" s="214" t="s">
        <v>140</v>
      </c>
      <c r="AU176" s="214" t="s">
        <v>82</v>
      </c>
      <c r="AV176" s="11" t="s">
        <v>82</v>
      </c>
      <c r="AW176" s="11" t="s">
        <v>36</v>
      </c>
      <c r="AX176" s="11" t="s">
        <v>72</v>
      </c>
      <c r="AY176" s="214" t="s">
        <v>131</v>
      </c>
    </row>
    <row r="177" s="12" customFormat="1">
      <c r="B177" s="221"/>
      <c r="D177" s="213" t="s">
        <v>140</v>
      </c>
      <c r="E177" s="222" t="s">
        <v>5</v>
      </c>
      <c r="F177" s="223" t="s">
        <v>145</v>
      </c>
      <c r="H177" s="224">
        <v>2404</v>
      </c>
      <c r="I177" s="225"/>
      <c r="L177" s="221"/>
      <c r="M177" s="226"/>
      <c r="N177" s="227"/>
      <c r="O177" s="227"/>
      <c r="P177" s="227"/>
      <c r="Q177" s="227"/>
      <c r="R177" s="227"/>
      <c r="S177" s="227"/>
      <c r="T177" s="228"/>
      <c r="AT177" s="222" t="s">
        <v>140</v>
      </c>
      <c r="AU177" s="222" t="s">
        <v>82</v>
      </c>
      <c r="AV177" s="12" t="s">
        <v>138</v>
      </c>
      <c r="AW177" s="12" t="s">
        <v>36</v>
      </c>
      <c r="AX177" s="12" t="s">
        <v>80</v>
      </c>
      <c r="AY177" s="222" t="s">
        <v>131</v>
      </c>
    </row>
    <row r="178" s="1" customFormat="1" ht="25.5" customHeight="1">
      <c r="B178" s="199"/>
      <c r="C178" s="200" t="s">
        <v>277</v>
      </c>
      <c r="D178" s="200" t="s">
        <v>133</v>
      </c>
      <c r="E178" s="201" t="s">
        <v>278</v>
      </c>
      <c r="F178" s="202" t="s">
        <v>279</v>
      </c>
      <c r="G178" s="203" t="s">
        <v>176</v>
      </c>
      <c r="H178" s="204">
        <v>256</v>
      </c>
      <c r="I178" s="205"/>
      <c r="J178" s="206">
        <f>ROUND(I178*H178,2)</f>
        <v>0</v>
      </c>
      <c r="K178" s="202" t="s">
        <v>5</v>
      </c>
      <c r="L178" s="45"/>
      <c r="M178" s="207" t="s">
        <v>5</v>
      </c>
      <c r="N178" s="208" t="s">
        <v>43</v>
      </c>
      <c r="O178" s="46"/>
      <c r="P178" s="209">
        <f>O178*H178</f>
        <v>0</v>
      </c>
      <c r="Q178" s="209">
        <v>0.10362</v>
      </c>
      <c r="R178" s="209">
        <f>Q178*H178</f>
        <v>26.526720000000001</v>
      </c>
      <c r="S178" s="209">
        <v>0</v>
      </c>
      <c r="T178" s="210">
        <f>S178*H178</f>
        <v>0</v>
      </c>
      <c r="AR178" s="23" t="s">
        <v>138</v>
      </c>
      <c r="AT178" s="23" t="s">
        <v>133</v>
      </c>
      <c r="AU178" s="23" t="s">
        <v>82</v>
      </c>
      <c r="AY178" s="23" t="s">
        <v>131</v>
      </c>
      <c r="BE178" s="211">
        <f>IF(N178="základní",J178,0)</f>
        <v>0</v>
      </c>
      <c r="BF178" s="211">
        <f>IF(N178="snížená",J178,0)</f>
        <v>0</v>
      </c>
      <c r="BG178" s="211">
        <f>IF(N178="zákl. přenesená",J178,0)</f>
        <v>0</v>
      </c>
      <c r="BH178" s="211">
        <f>IF(N178="sníž. přenesená",J178,0)</f>
        <v>0</v>
      </c>
      <c r="BI178" s="211">
        <f>IF(N178="nulová",J178,0)</f>
        <v>0</v>
      </c>
      <c r="BJ178" s="23" t="s">
        <v>80</v>
      </c>
      <c r="BK178" s="211">
        <f>ROUND(I178*H178,2)</f>
        <v>0</v>
      </c>
      <c r="BL178" s="23" t="s">
        <v>138</v>
      </c>
      <c r="BM178" s="23" t="s">
        <v>280</v>
      </c>
    </row>
    <row r="179" s="11" customFormat="1">
      <c r="B179" s="212"/>
      <c r="D179" s="213" t="s">
        <v>140</v>
      </c>
      <c r="E179" s="214" t="s">
        <v>5</v>
      </c>
      <c r="F179" s="215" t="s">
        <v>238</v>
      </c>
      <c r="H179" s="216">
        <v>220</v>
      </c>
      <c r="I179" s="217"/>
      <c r="L179" s="212"/>
      <c r="M179" s="218"/>
      <c r="N179" s="219"/>
      <c r="O179" s="219"/>
      <c r="P179" s="219"/>
      <c r="Q179" s="219"/>
      <c r="R179" s="219"/>
      <c r="S179" s="219"/>
      <c r="T179" s="220"/>
      <c r="AT179" s="214" t="s">
        <v>140</v>
      </c>
      <c r="AU179" s="214" t="s">
        <v>82</v>
      </c>
      <c r="AV179" s="11" t="s">
        <v>82</v>
      </c>
      <c r="AW179" s="11" t="s">
        <v>36</v>
      </c>
      <c r="AX179" s="11" t="s">
        <v>72</v>
      </c>
      <c r="AY179" s="214" t="s">
        <v>131</v>
      </c>
    </row>
    <row r="180" s="11" customFormat="1">
      <c r="B180" s="212"/>
      <c r="D180" s="213" t="s">
        <v>140</v>
      </c>
      <c r="E180" s="214" t="s">
        <v>5</v>
      </c>
      <c r="F180" s="215" t="s">
        <v>240</v>
      </c>
      <c r="H180" s="216">
        <v>36</v>
      </c>
      <c r="I180" s="217"/>
      <c r="L180" s="212"/>
      <c r="M180" s="218"/>
      <c r="N180" s="219"/>
      <c r="O180" s="219"/>
      <c r="P180" s="219"/>
      <c r="Q180" s="219"/>
      <c r="R180" s="219"/>
      <c r="S180" s="219"/>
      <c r="T180" s="220"/>
      <c r="AT180" s="214" t="s">
        <v>140</v>
      </c>
      <c r="AU180" s="214" t="s">
        <v>82</v>
      </c>
      <c r="AV180" s="11" t="s">
        <v>82</v>
      </c>
      <c r="AW180" s="11" t="s">
        <v>36</v>
      </c>
      <c r="AX180" s="11" t="s">
        <v>72</v>
      </c>
      <c r="AY180" s="214" t="s">
        <v>131</v>
      </c>
    </row>
    <row r="181" s="12" customFormat="1">
      <c r="B181" s="221"/>
      <c r="D181" s="213" t="s">
        <v>140</v>
      </c>
      <c r="E181" s="222" t="s">
        <v>5</v>
      </c>
      <c r="F181" s="223" t="s">
        <v>145</v>
      </c>
      <c r="H181" s="224">
        <v>256</v>
      </c>
      <c r="I181" s="225"/>
      <c r="L181" s="221"/>
      <c r="M181" s="226"/>
      <c r="N181" s="227"/>
      <c r="O181" s="227"/>
      <c r="P181" s="227"/>
      <c r="Q181" s="227"/>
      <c r="R181" s="227"/>
      <c r="S181" s="227"/>
      <c r="T181" s="228"/>
      <c r="AT181" s="222" t="s">
        <v>140</v>
      </c>
      <c r="AU181" s="222" t="s">
        <v>82</v>
      </c>
      <c r="AV181" s="12" t="s">
        <v>138</v>
      </c>
      <c r="AW181" s="12" t="s">
        <v>36</v>
      </c>
      <c r="AX181" s="12" t="s">
        <v>80</v>
      </c>
      <c r="AY181" s="222" t="s">
        <v>131</v>
      </c>
    </row>
    <row r="182" s="1" customFormat="1" ht="16.5" customHeight="1">
      <c r="B182" s="199"/>
      <c r="C182" s="229" t="s">
        <v>281</v>
      </c>
      <c r="D182" s="229" t="s">
        <v>189</v>
      </c>
      <c r="E182" s="230" t="s">
        <v>282</v>
      </c>
      <c r="F182" s="231" t="s">
        <v>283</v>
      </c>
      <c r="G182" s="232" t="s">
        <v>176</v>
      </c>
      <c r="H182" s="233">
        <v>268.80000000000001</v>
      </c>
      <c r="I182" s="234"/>
      <c r="J182" s="235">
        <f>ROUND(I182*H182,2)</f>
        <v>0</v>
      </c>
      <c r="K182" s="231" t="s">
        <v>5</v>
      </c>
      <c r="L182" s="236"/>
      <c r="M182" s="237" t="s">
        <v>5</v>
      </c>
      <c r="N182" s="238" t="s">
        <v>43</v>
      </c>
      <c r="O182" s="46"/>
      <c r="P182" s="209">
        <f>O182*H182</f>
        <v>0</v>
      </c>
      <c r="Q182" s="209">
        <v>0.17599999999999999</v>
      </c>
      <c r="R182" s="209">
        <f>Q182*H182</f>
        <v>47.308799999999998</v>
      </c>
      <c r="S182" s="209">
        <v>0</v>
      </c>
      <c r="T182" s="210">
        <f>S182*H182</f>
        <v>0</v>
      </c>
      <c r="AR182" s="23" t="s">
        <v>167</v>
      </c>
      <c r="AT182" s="23" t="s">
        <v>189</v>
      </c>
      <c r="AU182" s="23" t="s">
        <v>82</v>
      </c>
      <c r="AY182" s="23" t="s">
        <v>131</v>
      </c>
      <c r="BE182" s="211">
        <f>IF(N182="základní",J182,0)</f>
        <v>0</v>
      </c>
      <c r="BF182" s="211">
        <f>IF(N182="snížená",J182,0)</f>
        <v>0</v>
      </c>
      <c r="BG182" s="211">
        <f>IF(N182="zákl. přenesená",J182,0)</f>
        <v>0</v>
      </c>
      <c r="BH182" s="211">
        <f>IF(N182="sníž. přenesená",J182,0)</f>
        <v>0</v>
      </c>
      <c r="BI182" s="211">
        <f>IF(N182="nulová",J182,0)</f>
        <v>0</v>
      </c>
      <c r="BJ182" s="23" t="s">
        <v>80</v>
      </c>
      <c r="BK182" s="211">
        <f>ROUND(I182*H182,2)</f>
        <v>0</v>
      </c>
      <c r="BL182" s="23" t="s">
        <v>138</v>
      </c>
      <c r="BM182" s="23" t="s">
        <v>284</v>
      </c>
    </row>
    <row r="183" s="11" customFormat="1">
      <c r="B183" s="212"/>
      <c r="D183" s="213" t="s">
        <v>140</v>
      </c>
      <c r="F183" s="215" t="s">
        <v>285</v>
      </c>
      <c r="H183" s="216">
        <v>268.80000000000001</v>
      </c>
      <c r="I183" s="217"/>
      <c r="L183" s="212"/>
      <c r="M183" s="218"/>
      <c r="N183" s="219"/>
      <c r="O183" s="219"/>
      <c r="P183" s="219"/>
      <c r="Q183" s="219"/>
      <c r="R183" s="219"/>
      <c r="S183" s="219"/>
      <c r="T183" s="220"/>
      <c r="AT183" s="214" t="s">
        <v>140</v>
      </c>
      <c r="AU183" s="214" t="s">
        <v>82</v>
      </c>
      <c r="AV183" s="11" t="s">
        <v>82</v>
      </c>
      <c r="AW183" s="11" t="s">
        <v>6</v>
      </c>
      <c r="AX183" s="11" t="s">
        <v>80</v>
      </c>
      <c r="AY183" s="214" t="s">
        <v>131</v>
      </c>
    </row>
    <row r="184" s="1" customFormat="1" ht="25.5" customHeight="1">
      <c r="B184" s="199"/>
      <c r="C184" s="200" t="s">
        <v>286</v>
      </c>
      <c r="D184" s="200" t="s">
        <v>133</v>
      </c>
      <c r="E184" s="201" t="s">
        <v>287</v>
      </c>
      <c r="F184" s="202" t="s">
        <v>288</v>
      </c>
      <c r="G184" s="203" t="s">
        <v>176</v>
      </c>
      <c r="H184" s="204">
        <v>155</v>
      </c>
      <c r="I184" s="205"/>
      <c r="J184" s="206">
        <f>ROUND(I184*H184,2)</f>
        <v>0</v>
      </c>
      <c r="K184" s="202" t="s">
        <v>157</v>
      </c>
      <c r="L184" s="45"/>
      <c r="M184" s="207" t="s">
        <v>5</v>
      </c>
      <c r="N184" s="208" t="s">
        <v>43</v>
      </c>
      <c r="O184" s="46"/>
      <c r="P184" s="209">
        <f>O184*H184</f>
        <v>0</v>
      </c>
      <c r="Q184" s="209">
        <v>0.098000000000000004</v>
      </c>
      <c r="R184" s="209">
        <f>Q184*H184</f>
        <v>15.190000000000001</v>
      </c>
      <c r="S184" s="209">
        <v>0</v>
      </c>
      <c r="T184" s="210">
        <f>S184*H184</f>
        <v>0</v>
      </c>
      <c r="AR184" s="23" t="s">
        <v>138</v>
      </c>
      <c r="AT184" s="23" t="s">
        <v>133</v>
      </c>
      <c r="AU184" s="23" t="s">
        <v>82</v>
      </c>
      <c r="AY184" s="23" t="s">
        <v>131</v>
      </c>
      <c r="BE184" s="211">
        <f>IF(N184="základní",J184,0)</f>
        <v>0</v>
      </c>
      <c r="BF184" s="211">
        <f>IF(N184="snížená",J184,0)</f>
        <v>0</v>
      </c>
      <c r="BG184" s="211">
        <f>IF(N184="zákl. přenesená",J184,0)</f>
        <v>0</v>
      </c>
      <c r="BH184" s="211">
        <f>IF(N184="sníž. přenesená",J184,0)</f>
        <v>0</v>
      </c>
      <c r="BI184" s="211">
        <f>IF(N184="nulová",J184,0)</f>
        <v>0</v>
      </c>
      <c r="BJ184" s="23" t="s">
        <v>80</v>
      </c>
      <c r="BK184" s="211">
        <f>ROUND(I184*H184,2)</f>
        <v>0</v>
      </c>
      <c r="BL184" s="23" t="s">
        <v>138</v>
      </c>
      <c r="BM184" s="23" t="s">
        <v>289</v>
      </c>
    </row>
    <row r="185" s="11" customFormat="1">
      <c r="B185" s="212"/>
      <c r="D185" s="213" t="s">
        <v>140</v>
      </c>
      <c r="E185" s="214" t="s">
        <v>5</v>
      </c>
      <c r="F185" s="215" t="s">
        <v>246</v>
      </c>
      <c r="H185" s="216">
        <v>155</v>
      </c>
      <c r="I185" s="217"/>
      <c r="L185" s="212"/>
      <c r="M185" s="218"/>
      <c r="N185" s="219"/>
      <c r="O185" s="219"/>
      <c r="P185" s="219"/>
      <c r="Q185" s="219"/>
      <c r="R185" s="219"/>
      <c r="S185" s="219"/>
      <c r="T185" s="220"/>
      <c r="AT185" s="214" t="s">
        <v>140</v>
      </c>
      <c r="AU185" s="214" t="s">
        <v>82</v>
      </c>
      <c r="AV185" s="11" t="s">
        <v>82</v>
      </c>
      <c r="AW185" s="11" t="s">
        <v>36</v>
      </c>
      <c r="AX185" s="11" t="s">
        <v>72</v>
      </c>
      <c r="AY185" s="214" t="s">
        <v>131</v>
      </c>
    </row>
    <row r="186" s="12" customFormat="1">
      <c r="B186" s="221"/>
      <c r="D186" s="213" t="s">
        <v>140</v>
      </c>
      <c r="E186" s="222" t="s">
        <v>5</v>
      </c>
      <c r="F186" s="223" t="s">
        <v>145</v>
      </c>
      <c r="H186" s="224">
        <v>155</v>
      </c>
      <c r="I186" s="225"/>
      <c r="L186" s="221"/>
      <c r="M186" s="226"/>
      <c r="N186" s="227"/>
      <c r="O186" s="227"/>
      <c r="P186" s="227"/>
      <c r="Q186" s="227"/>
      <c r="R186" s="227"/>
      <c r="S186" s="227"/>
      <c r="T186" s="228"/>
      <c r="AT186" s="222" t="s">
        <v>140</v>
      </c>
      <c r="AU186" s="222" t="s">
        <v>82</v>
      </c>
      <c r="AV186" s="12" t="s">
        <v>138</v>
      </c>
      <c r="AW186" s="12" t="s">
        <v>36</v>
      </c>
      <c r="AX186" s="12" t="s">
        <v>80</v>
      </c>
      <c r="AY186" s="222" t="s">
        <v>131</v>
      </c>
    </row>
    <row r="187" s="1" customFormat="1" ht="16.5" customHeight="1">
      <c r="B187" s="199"/>
      <c r="C187" s="229" t="s">
        <v>290</v>
      </c>
      <c r="D187" s="229" t="s">
        <v>189</v>
      </c>
      <c r="E187" s="230" t="s">
        <v>291</v>
      </c>
      <c r="F187" s="231" t="s">
        <v>292</v>
      </c>
      <c r="G187" s="232" t="s">
        <v>293</v>
      </c>
      <c r="H187" s="233">
        <v>162.75</v>
      </c>
      <c r="I187" s="234"/>
      <c r="J187" s="235">
        <f>ROUND(I187*H187,2)</f>
        <v>0</v>
      </c>
      <c r="K187" s="231" t="s">
        <v>157</v>
      </c>
      <c r="L187" s="236"/>
      <c r="M187" s="237" t="s">
        <v>5</v>
      </c>
      <c r="N187" s="238" t="s">
        <v>43</v>
      </c>
      <c r="O187" s="46"/>
      <c r="P187" s="209">
        <f>O187*H187</f>
        <v>0</v>
      </c>
      <c r="Q187" s="209">
        <v>0.027</v>
      </c>
      <c r="R187" s="209">
        <f>Q187*H187</f>
        <v>4.3942499999999995</v>
      </c>
      <c r="S187" s="209">
        <v>0</v>
      </c>
      <c r="T187" s="210">
        <f>S187*H187</f>
        <v>0</v>
      </c>
      <c r="AR187" s="23" t="s">
        <v>167</v>
      </c>
      <c r="AT187" s="23" t="s">
        <v>189</v>
      </c>
      <c r="AU187" s="23" t="s">
        <v>82</v>
      </c>
      <c r="AY187" s="23" t="s">
        <v>131</v>
      </c>
      <c r="BE187" s="211">
        <f>IF(N187="základní",J187,0)</f>
        <v>0</v>
      </c>
      <c r="BF187" s="211">
        <f>IF(N187="snížená",J187,0)</f>
        <v>0</v>
      </c>
      <c r="BG187" s="211">
        <f>IF(N187="zákl. přenesená",J187,0)</f>
        <v>0</v>
      </c>
      <c r="BH187" s="211">
        <f>IF(N187="sníž. přenesená",J187,0)</f>
        <v>0</v>
      </c>
      <c r="BI187" s="211">
        <f>IF(N187="nulová",J187,0)</f>
        <v>0</v>
      </c>
      <c r="BJ187" s="23" t="s">
        <v>80</v>
      </c>
      <c r="BK187" s="211">
        <f>ROUND(I187*H187,2)</f>
        <v>0</v>
      </c>
      <c r="BL187" s="23" t="s">
        <v>138</v>
      </c>
      <c r="BM187" s="23" t="s">
        <v>294</v>
      </c>
    </row>
    <row r="188" s="11" customFormat="1">
      <c r="B188" s="212"/>
      <c r="D188" s="213" t="s">
        <v>140</v>
      </c>
      <c r="F188" s="215" t="s">
        <v>295</v>
      </c>
      <c r="H188" s="216">
        <v>162.75</v>
      </c>
      <c r="I188" s="217"/>
      <c r="L188" s="212"/>
      <c r="M188" s="218"/>
      <c r="N188" s="219"/>
      <c r="O188" s="219"/>
      <c r="P188" s="219"/>
      <c r="Q188" s="219"/>
      <c r="R188" s="219"/>
      <c r="S188" s="219"/>
      <c r="T188" s="220"/>
      <c r="AT188" s="214" t="s">
        <v>140</v>
      </c>
      <c r="AU188" s="214" t="s">
        <v>82</v>
      </c>
      <c r="AV188" s="11" t="s">
        <v>82</v>
      </c>
      <c r="AW188" s="11" t="s">
        <v>6</v>
      </c>
      <c r="AX188" s="11" t="s">
        <v>80</v>
      </c>
      <c r="AY188" s="214" t="s">
        <v>131</v>
      </c>
    </row>
    <row r="189" s="10" customFormat="1" ht="29.88" customHeight="1">
      <c r="B189" s="186"/>
      <c r="D189" s="187" t="s">
        <v>71</v>
      </c>
      <c r="E189" s="197" t="s">
        <v>173</v>
      </c>
      <c r="F189" s="197" t="s">
        <v>296</v>
      </c>
      <c r="I189" s="189"/>
      <c r="J189" s="198">
        <f>BK189</f>
        <v>0</v>
      </c>
      <c r="L189" s="186"/>
      <c r="M189" s="191"/>
      <c r="N189" s="192"/>
      <c r="O189" s="192"/>
      <c r="P189" s="193">
        <f>SUM(P190:P214)</f>
        <v>0</v>
      </c>
      <c r="Q189" s="192"/>
      <c r="R189" s="193">
        <f>SUM(R190:R214)</f>
        <v>450.68651832000006</v>
      </c>
      <c r="S189" s="192"/>
      <c r="T189" s="194">
        <f>SUM(T190:T214)</f>
        <v>48.079999999999998</v>
      </c>
      <c r="AR189" s="187" t="s">
        <v>80</v>
      </c>
      <c r="AT189" s="195" t="s">
        <v>71</v>
      </c>
      <c r="AU189" s="195" t="s">
        <v>80</v>
      </c>
      <c r="AY189" s="187" t="s">
        <v>131</v>
      </c>
      <c r="BK189" s="196">
        <f>SUM(BK190:BK214)</f>
        <v>0</v>
      </c>
    </row>
    <row r="190" s="1" customFormat="1" ht="25.5" customHeight="1">
      <c r="B190" s="199"/>
      <c r="C190" s="200" t="s">
        <v>297</v>
      </c>
      <c r="D190" s="200" t="s">
        <v>133</v>
      </c>
      <c r="E190" s="201" t="s">
        <v>298</v>
      </c>
      <c r="F190" s="202" t="s">
        <v>299</v>
      </c>
      <c r="G190" s="203" t="s">
        <v>293</v>
      </c>
      <c r="H190" s="204">
        <v>4</v>
      </c>
      <c r="I190" s="205"/>
      <c r="J190" s="206">
        <f>ROUND(I190*H190,2)</f>
        <v>0</v>
      </c>
      <c r="K190" s="202" t="s">
        <v>157</v>
      </c>
      <c r="L190" s="45"/>
      <c r="M190" s="207" t="s">
        <v>5</v>
      </c>
      <c r="N190" s="208" t="s">
        <v>43</v>
      </c>
      <c r="O190" s="46"/>
      <c r="P190" s="209">
        <f>O190*H190</f>
        <v>0</v>
      </c>
      <c r="Q190" s="209">
        <v>0.00069999999999999999</v>
      </c>
      <c r="R190" s="209">
        <f>Q190*H190</f>
        <v>0.0028</v>
      </c>
      <c r="S190" s="209">
        <v>0</v>
      </c>
      <c r="T190" s="210">
        <f>S190*H190</f>
        <v>0</v>
      </c>
      <c r="AR190" s="23" t="s">
        <v>138</v>
      </c>
      <c r="AT190" s="23" t="s">
        <v>133</v>
      </c>
      <c r="AU190" s="23" t="s">
        <v>82</v>
      </c>
      <c r="AY190" s="23" t="s">
        <v>131</v>
      </c>
      <c r="BE190" s="211">
        <f>IF(N190="základní",J190,0)</f>
        <v>0</v>
      </c>
      <c r="BF190" s="211">
        <f>IF(N190="snížená",J190,0)</f>
        <v>0</v>
      </c>
      <c r="BG190" s="211">
        <f>IF(N190="zákl. přenesená",J190,0)</f>
        <v>0</v>
      </c>
      <c r="BH190" s="211">
        <f>IF(N190="sníž. přenesená",J190,0)</f>
        <v>0</v>
      </c>
      <c r="BI190" s="211">
        <f>IF(N190="nulová",J190,0)</f>
        <v>0</v>
      </c>
      <c r="BJ190" s="23" t="s">
        <v>80</v>
      </c>
      <c r="BK190" s="211">
        <f>ROUND(I190*H190,2)</f>
        <v>0</v>
      </c>
      <c r="BL190" s="23" t="s">
        <v>138</v>
      </c>
      <c r="BM190" s="23" t="s">
        <v>300</v>
      </c>
    </row>
    <row r="191" s="1" customFormat="1" ht="16.5" customHeight="1">
      <c r="B191" s="199"/>
      <c r="C191" s="229" t="s">
        <v>301</v>
      </c>
      <c r="D191" s="229" t="s">
        <v>189</v>
      </c>
      <c r="E191" s="230" t="s">
        <v>302</v>
      </c>
      <c r="F191" s="231" t="s">
        <v>303</v>
      </c>
      <c r="G191" s="232" t="s">
        <v>293</v>
      </c>
      <c r="H191" s="233">
        <v>4</v>
      </c>
      <c r="I191" s="234"/>
      <c r="J191" s="235">
        <f>ROUND(I191*H191,2)</f>
        <v>0</v>
      </c>
      <c r="K191" s="231" t="s">
        <v>157</v>
      </c>
      <c r="L191" s="236"/>
      <c r="M191" s="237" t="s">
        <v>5</v>
      </c>
      <c r="N191" s="238" t="s">
        <v>43</v>
      </c>
      <c r="O191" s="46"/>
      <c r="P191" s="209">
        <f>O191*H191</f>
        <v>0</v>
      </c>
      <c r="Q191" s="209">
        <v>0.0040000000000000001</v>
      </c>
      <c r="R191" s="209">
        <f>Q191*H191</f>
        <v>0.016</v>
      </c>
      <c r="S191" s="209">
        <v>0</v>
      </c>
      <c r="T191" s="210">
        <f>S191*H191</f>
        <v>0</v>
      </c>
      <c r="AR191" s="23" t="s">
        <v>167</v>
      </c>
      <c r="AT191" s="23" t="s">
        <v>189</v>
      </c>
      <c r="AU191" s="23" t="s">
        <v>82</v>
      </c>
      <c r="AY191" s="23" t="s">
        <v>131</v>
      </c>
      <c r="BE191" s="211">
        <f>IF(N191="základní",J191,0)</f>
        <v>0</v>
      </c>
      <c r="BF191" s="211">
        <f>IF(N191="snížená",J191,0)</f>
        <v>0</v>
      </c>
      <c r="BG191" s="211">
        <f>IF(N191="zákl. přenesená",J191,0)</f>
        <v>0</v>
      </c>
      <c r="BH191" s="211">
        <f>IF(N191="sníž. přenesená",J191,0)</f>
        <v>0</v>
      </c>
      <c r="BI191" s="211">
        <f>IF(N191="nulová",J191,0)</f>
        <v>0</v>
      </c>
      <c r="BJ191" s="23" t="s">
        <v>80</v>
      </c>
      <c r="BK191" s="211">
        <f>ROUND(I191*H191,2)</f>
        <v>0</v>
      </c>
      <c r="BL191" s="23" t="s">
        <v>138</v>
      </c>
      <c r="BM191" s="23" t="s">
        <v>304</v>
      </c>
    </row>
    <row r="192" s="1" customFormat="1" ht="16.5" customHeight="1">
      <c r="B192" s="199"/>
      <c r="C192" s="229" t="s">
        <v>305</v>
      </c>
      <c r="D192" s="229" t="s">
        <v>189</v>
      </c>
      <c r="E192" s="230" t="s">
        <v>306</v>
      </c>
      <c r="F192" s="231" t="s">
        <v>307</v>
      </c>
      <c r="G192" s="232" t="s">
        <v>293</v>
      </c>
      <c r="H192" s="233">
        <v>4</v>
      </c>
      <c r="I192" s="234"/>
      <c r="J192" s="235">
        <f>ROUND(I192*H192,2)</f>
        <v>0</v>
      </c>
      <c r="K192" s="231" t="s">
        <v>157</v>
      </c>
      <c r="L192" s="236"/>
      <c r="M192" s="237" t="s">
        <v>5</v>
      </c>
      <c r="N192" s="238" t="s">
        <v>43</v>
      </c>
      <c r="O192" s="46"/>
      <c r="P192" s="209">
        <f>O192*H192</f>
        <v>0</v>
      </c>
      <c r="Q192" s="209">
        <v>0.0061000000000000004</v>
      </c>
      <c r="R192" s="209">
        <f>Q192*H192</f>
        <v>0.024400000000000002</v>
      </c>
      <c r="S192" s="209">
        <v>0</v>
      </c>
      <c r="T192" s="210">
        <f>S192*H192</f>
        <v>0</v>
      </c>
      <c r="AR192" s="23" t="s">
        <v>167</v>
      </c>
      <c r="AT192" s="23" t="s">
        <v>189</v>
      </c>
      <c r="AU192" s="23" t="s">
        <v>82</v>
      </c>
      <c r="AY192" s="23" t="s">
        <v>131</v>
      </c>
      <c r="BE192" s="211">
        <f>IF(N192="základní",J192,0)</f>
        <v>0</v>
      </c>
      <c r="BF192" s="211">
        <f>IF(N192="snížená",J192,0)</f>
        <v>0</v>
      </c>
      <c r="BG192" s="211">
        <f>IF(N192="zákl. přenesená",J192,0)</f>
        <v>0</v>
      </c>
      <c r="BH192" s="211">
        <f>IF(N192="sníž. přenesená",J192,0)</f>
        <v>0</v>
      </c>
      <c r="BI192" s="211">
        <f>IF(N192="nulová",J192,0)</f>
        <v>0</v>
      </c>
      <c r="BJ192" s="23" t="s">
        <v>80</v>
      </c>
      <c r="BK192" s="211">
        <f>ROUND(I192*H192,2)</f>
        <v>0</v>
      </c>
      <c r="BL192" s="23" t="s">
        <v>138</v>
      </c>
      <c r="BM192" s="23" t="s">
        <v>308</v>
      </c>
    </row>
    <row r="193" s="1" customFormat="1" ht="16.5" customHeight="1">
      <c r="B193" s="199"/>
      <c r="C193" s="229" t="s">
        <v>309</v>
      </c>
      <c r="D193" s="229" t="s">
        <v>189</v>
      </c>
      <c r="E193" s="230" t="s">
        <v>310</v>
      </c>
      <c r="F193" s="231" t="s">
        <v>311</v>
      </c>
      <c r="G193" s="232" t="s">
        <v>293</v>
      </c>
      <c r="H193" s="233">
        <v>4</v>
      </c>
      <c r="I193" s="234"/>
      <c r="J193" s="235">
        <f>ROUND(I193*H193,2)</f>
        <v>0</v>
      </c>
      <c r="K193" s="231" t="s">
        <v>157</v>
      </c>
      <c r="L193" s="236"/>
      <c r="M193" s="237" t="s">
        <v>5</v>
      </c>
      <c r="N193" s="238" t="s">
        <v>43</v>
      </c>
      <c r="O193" s="46"/>
      <c r="P193" s="209">
        <f>O193*H193</f>
        <v>0</v>
      </c>
      <c r="Q193" s="209">
        <v>0.00010000000000000001</v>
      </c>
      <c r="R193" s="209">
        <f>Q193*H193</f>
        <v>0.00040000000000000002</v>
      </c>
      <c r="S193" s="209">
        <v>0</v>
      </c>
      <c r="T193" s="210">
        <f>S193*H193</f>
        <v>0</v>
      </c>
      <c r="AR193" s="23" t="s">
        <v>167</v>
      </c>
      <c r="AT193" s="23" t="s">
        <v>189</v>
      </c>
      <c r="AU193" s="23" t="s">
        <v>82</v>
      </c>
      <c r="AY193" s="23" t="s">
        <v>131</v>
      </c>
      <c r="BE193" s="211">
        <f>IF(N193="základní",J193,0)</f>
        <v>0</v>
      </c>
      <c r="BF193" s="211">
        <f>IF(N193="snížená",J193,0)</f>
        <v>0</v>
      </c>
      <c r="BG193" s="211">
        <f>IF(N193="zákl. přenesená",J193,0)</f>
        <v>0</v>
      </c>
      <c r="BH193" s="211">
        <f>IF(N193="sníž. přenesená",J193,0)</f>
        <v>0</v>
      </c>
      <c r="BI193" s="211">
        <f>IF(N193="nulová",J193,0)</f>
        <v>0</v>
      </c>
      <c r="BJ193" s="23" t="s">
        <v>80</v>
      </c>
      <c r="BK193" s="211">
        <f>ROUND(I193*H193,2)</f>
        <v>0</v>
      </c>
      <c r="BL193" s="23" t="s">
        <v>138</v>
      </c>
      <c r="BM193" s="23" t="s">
        <v>312</v>
      </c>
    </row>
    <row r="194" s="1" customFormat="1" ht="16.5" customHeight="1">
      <c r="B194" s="199"/>
      <c r="C194" s="229" t="s">
        <v>313</v>
      </c>
      <c r="D194" s="229" t="s">
        <v>189</v>
      </c>
      <c r="E194" s="230" t="s">
        <v>314</v>
      </c>
      <c r="F194" s="231" t="s">
        <v>315</v>
      </c>
      <c r="G194" s="232" t="s">
        <v>293</v>
      </c>
      <c r="H194" s="233">
        <v>8</v>
      </c>
      <c r="I194" s="234"/>
      <c r="J194" s="235">
        <f>ROUND(I194*H194,2)</f>
        <v>0</v>
      </c>
      <c r="K194" s="231" t="s">
        <v>157</v>
      </c>
      <c r="L194" s="236"/>
      <c r="M194" s="237" t="s">
        <v>5</v>
      </c>
      <c r="N194" s="238" t="s">
        <v>43</v>
      </c>
      <c r="O194" s="46"/>
      <c r="P194" s="209">
        <f>O194*H194</f>
        <v>0</v>
      </c>
      <c r="Q194" s="209">
        <v>0.00035</v>
      </c>
      <c r="R194" s="209">
        <f>Q194*H194</f>
        <v>0.0028</v>
      </c>
      <c r="S194" s="209">
        <v>0</v>
      </c>
      <c r="T194" s="210">
        <f>S194*H194</f>
        <v>0</v>
      </c>
      <c r="AR194" s="23" t="s">
        <v>167</v>
      </c>
      <c r="AT194" s="23" t="s">
        <v>189</v>
      </c>
      <c r="AU194" s="23" t="s">
        <v>82</v>
      </c>
      <c r="AY194" s="23" t="s">
        <v>131</v>
      </c>
      <c r="BE194" s="211">
        <f>IF(N194="základní",J194,0)</f>
        <v>0</v>
      </c>
      <c r="BF194" s="211">
        <f>IF(N194="snížená",J194,0)</f>
        <v>0</v>
      </c>
      <c r="BG194" s="211">
        <f>IF(N194="zákl. přenesená",J194,0)</f>
        <v>0</v>
      </c>
      <c r="BH194" s="211">
        <f>IF(N194="sníž. přenesená",J194,0)</f>
        <v>0</v>
      </c>
      <c r="BI194" s="211">
        <f>IF(N194="nulová",J194,0)</f>
        <v>0</v>
      </c>
      <c r="BJ194" s="23" t="s">
        <v>80</v>
      </c>
      <c r="BK194" s="211">
        <f>ROUND(I194*H194,2)</f>
        <v>0</v>
      </c>
      <c r="BL194" s="23" t="s">
        <v>138</v>
      </c>
      <c r="BM194" s="23" t="s">
        <v>316</v>
      </c>
    </row>
    <row r="195" s="1" customFormat="1" ht="25.5" customHeight="1">
      <c r="B195" s="199"/>
      <c r="C195" s="200" t="s">
        <v>317</v>
      </c>
      <c r="D195" s="200" t="s">
        <v>133</v>
      </c>
      <c r="E195" s="201" t="s">
        <v>318</v>
      </c>
      <c r="F195" s="202" t="s">
        <v>319</v>
      </c>
      <c r="G195" s="203" t="s">
        <v>209</v>
      </c>
      <c r="H195" s="204">
        <v>914</v>
      </c>
      <c r="I195" s="205"/>
      <c r="J195" s="206">
        <f>ROUND(I195*H195,2)</f>
        <v>0</v>
      </c>
      <c r="K195" s="202" t="s">
        <v>157</v>
      </c>
      <c r="L195" s="45"/>
      <c r="M195" s="207" t="s">
        <v>5</v>
      </c>
      <c r="N195" s="208" t="s">
        <v>43</v>
      </c>
      <c r="O195" s="46"/>
      <c r="P195" s="209">
        <f>O195*H195</f>
        <v>0</v>
      </c>
      <c r="Q195" s="209">
        <v>0.15539952000000001</v>
      </c>
      <c r="R195" s="209">
        <f>Q195*H195</f>
        <v>142.03516128000001</v>
      </c>
      <c r="S195" s="209">
        <v>0</v>
      </c>
      <c r="T195" s="210">
        <f>S195*H195</f>
        <v>0</v>
      </c>
      <c r="AR195" s="23" t="s">
        <v>138</v>
      </c>
      <c r="AT195" s="23" t="s">
        <v>133</v>
      </c>
      <c r="AU195" s="23" t="s">
        <v>82</v>
      </c>
      <c r="AY195" s="23" t="s">
        <v>131</v>
      </c>
      <c r="BE195" s="211">
        <f>IF(N195="základní",J195,0)</f>
        <v>0</v>
      </c>
      <c r="BF195" s="211">
        <f>IF(N195="snížená",J195,0)</f>
        <v>0</v>
      </c>
      <c r="BG195" s="211">
        <f>IF(N195="zákl. přenesená",J195,0)</f>
        <v>0</v>
      </c>
      <c r="BH195" s="211">
        <f>IF(N195="sníž. přenesená",J195,0)</f>
        <v>0</v>
      </c>
      <c r="BI195" s="211">
        <f>IF(N195="nulová",J195,0)</f>
        <v>0</v>
      </c>
      <c r="BJ195" s="23" t="s">
        <v>80</v>
      </c>
      <c r="BK195" s="211">
        <f>ROUND(I195*H195,2)</f>
        <v>0</v>
      </c>
      <c r="BL195" s="23" t="s">
        <v>138</v>
      </c>
      <c r="BM195" s="23" t="s">
        <v>320</v>
      </c>
    </row>
    <row r="196" s="11" customFormat="1">
      <c r="B196" s="212"/>
      <c r="D196" s="213" t="s">
        <v>140</v>
      </c>
      <c r="E196" s="214" t="s">
        <v>5</v>
      </c>
      <c r="F196" s="215" t="s">
        <v>321</v>
      </c>
      <c r="H196" s="216">
        <v>914</v>
      </c>
      <c r="I196" s="217"/>
      <c r="L196" s="212"/>
      <c r="M196" s="218"/>
      <c r="N196" s="219"/>
      <c r="O196" s="219"/>
      <c r="P196" s="219"/>
      <c r="Q196" s="219"/>
      <c r="R196" s="219"/>
      <c r="S196" s="219"/>
      <c r="T196" s="220"/>
      <c r="AT196" s="214" t="s">
        <v>140</v>
      </c>
      <c r="AU196" s="214" t="s">
        <v>82</v>
      </c>
      <c r="AV196" s="11" t="s">
        <v>82</v>
      </c>
      <c r="AW196" s="11" t="s">
        <v>36</v>
      </c>
      <c r="AX196" s="11" t="s">
        <v>72</v>
      </c>
      <c r="AY196" s="214" t="s">
        <v>131</v>
      </c>
    </row>
    <row r="197" s="12" customFormat="1">
      <c r="B197" s="221"/>
      <c r="D197" s="213" t="s">
        <v>140</v>
      </c>
      <c r="E197" s="222" t="s">
        <v>5</v>
      </c>
      <c r="F197" s="223" t="s">
        <v>145</v>
      </c>
      <c r="H197" s="224">
        <v>914</v>
      </c>
      <c r="I197" s="225"/>
      <c r="L197" s="221"/>
      <c r="M197" s="226"/>
      <c r="N197" s="227"/>
      <c r="O197" s="227"/>
      <c r="P197" s="227"/>
      <c r="Q197" s="227"/>
      <c r="R197" s="227"/>
      <c r="S197" s="227"/>
      <c r="T197" s="228"/>
      <c r="AT197" s="222" t="s">
        <v>140</v>
      </c>
      <c r="AU197" s="222" t="s">
        <v>82</v>
      </c>
      <c r="AV197" s="12" t="s">
        <v>138</v>
      </c>
      <c r="AW197" s="12" t="s">
        <v>36</v>
      </c>
      <c r="AX197" s="12" t="s">
        <v>80</v>
      </c>
      <c r="AY197" s="222" t="s">
        <v>131</v>
      </c>
    </row>
    <row r="198" s="1" customFormat="1" ht="16.5" customHeight="1">
      <c r="B198" s="199"/>
      <c r="C198" s="229" t="s">
        <v>322</v>
      </c>
      <c r="D198" s="229" t="s">
        <v>189</v>
      </c>
      <c r="E198" s="230" t="s">
        <v>323</v>
      </c>
      <c r="F198" s="231" t="s">
        <v>324</v>
      </c>
      <c r="G198" s="232" t="s">
        <v>293</v>
      </c>
      <c r="H198" s="233">
        <v>959.70000000000005</v>
      </c>
      <c r="I198" s="234"/>
      <c r="J198" s="235">
        <f>ROUND(I198*H198,2)</f>
        <v>0</v>
      </c>
      <c r="K198" s="231" t="s">
        <v>157</v>
      </c>
      <c r="L198" s="236"/>
      <c r="M198" s="237" t="s">
        <v>5</v>
      </c>
      <c r="N198" s="238" t="s">
        <v>43</v>
      </c>
      <c r="O198" s="46"/>
      <c r="P198" s="209">
        <f>O198*H198</f>
        <v>0</v>
      </c>
      <c r="Q198" s="209">
        <v>0.082100000000000006</v>
      </c>
      <c r="R198" s="209">
        <f>Q198*H198</f>
        <v>78.791370000000015</v>
      </c>
      <c r="S198" s="209">
        <v>0</v>
      </c>
      <c r="T198" s="210">
        <f>S198*H198</f>
        <v>0</v>
      </c>
      <c r="AR198" s="23" t="s">
        <v>167</v>
      </c>
      <c r="AT198" s="23" t="s">
        <v>189</v>
      </c>
      <c r="AU198" s="23" t="s">
        <v>82</v>
      </c>
      <c r="AY198" s="23" t="s">
        <v>131</v>
      </c>
      <c r="BE198" s="211">
        <f>IF(N198="základní",J198,0)</f>
        <v>0</v>
      </c>
      <c r="BF198" s="211">
        <f>IF(N198="snížená",J198,0)</f>
        <v>0</v>
      </c>
      <c r="BG198" s="211">
        <f>IF(N198="zákl. přenesená",J198,0)</f>
        <v>0</v>
      </c>
      <c r="BH198" s="211">
        <f>IF(N198="sníž. přenesená",J198,0)</f>
        <v>0</v>
      </c>
      <c r="BI198" s="211">
        <f>IF(N198="nulová",J198,0)</f>
        <v>0</v>
      </c>
      <c r="BJ198" s="23" t="s">
        <v>80</v>
      </c>
      <c r="BK198" s="211">
        <f>ROUND(I198*H198,2)</f>
        <v>0</v>
      </c>
      <c r="BL198" s="23" t="s">
        <v>138</v>
      </c>
      <c r="BM198" s="23" t="s">
        <v>325</v>
      </c>
    </row>
    <row r="199" s="11" customFormat="1">
      <c r="B199" s="212"/>
      <c r="D199" s="213" t="s">
        <v>140</v>
      </c>
      <c r="F199" s="215" t="s">
        <v>326</v>
      </c>
      <c r="H199" s="216">
        <v>959.70000000000005</v>
      </c>
      <c r="I199" s="217"/>
      <c r="L199" s="212"/>
      <c r="M199" s="218"/>
      <c r="N199" s="219"/>
      <c r="O199" s="219"/>
      <c r="P199" s="219"/>
      <c r="Q199" s="219"/>
      <c r="R199" s="219"/>
      <c r="S199" s="219"/>
      <c r="T199" s="220"/>
      <c r="AT199" s="214" t="s">
        <v>140</v>
      </c>
      <c r="AU199" s="214" t="s">
        <v>82</v>
      </c>
      <c r="AV199" s="11" t="s">
        <v>82</v>
      </c>
      <c r="AW199" s="11" t="s">
        <v>6</v>
      </c>
      <c r="AX199" s="11" t="s">
        <v>80</v>
      </c>
      <c r="AY199" s="214" t="s">
        <v>131</v>
      </c>
    </row>
    <row r="200" s="1" customFormat="1" ht="16.5" customHeight="1">
      <c r="B200" s="199"/>
      <c r="C200" s="200" t="s">
        <v>10</v>
      </c>
      <c r="D200" s="200" t="s">
        <v>133</v>
      </c>
      <c r="E200" s="201" t="s">
        <v>327</v>
      </c>
      <c r="F200" s="202" t="s">
        <v>328</v>
      </c>
      <c r="G200" s="203" t="s">
        <v>209</v>
      </c>
      <c r="H200" s="204">
        <v>162.5</v>
      </c>
      <c r="I200" s="205"/>
      <c r="J200" s="206">
        <f>ROUND(I200*H200,2)</f>
        <v>0</v>
      </c>
      <c r="K200" s="202" t="s">
        <v>137</v>
      </c>
      <c r="L200" s="45"/>
      <c r="M200" s="207" t="s">
        <v>5</v>
      </c>
      <c r="N200" s="208" t="s">
        <v>43</v>
      </c>
      <c r="O200" s="46"/>
      <c r="P200" s="209">
        <f>O200*H200</f>
        <v>0</v>
      </c>
      <c r="Q200" s="209">
        <v>0.10094599999999999</v>
      </c>
      <c r="R200" s="209">
        <f>Q200*H200</f>
        <v>16.403724999999998</v>
      </c>
      <c r="S200" s="209">
        <v>0</v>
      </c>
      <c r="T200" s="210">
        <f>S200*H200</f>
        <v>0</v>
      </c>
      <c r="AR200" s="23" t="s">
        <v>138</v>
      </c>
      <c r="AT200" s="23" t="s">
        <v>133</v>
      </c>
      <c r="AU200" s="23" t="s">
        <v>82</v>
      </c>
      <c r="AY200" s="23" t="s">
        <v>131</v>
      </c>
      <c r="BE200" s="211">
        <f>IF(N200="základní",J200,0)</f>
        <v>0</v>
      </c>
      <c r="BF200" s="211">
        <f>IF(N200="snížená",J200,0)</f>
        <v>0</v>
      </c>
      <c r="BG200" s="211">
        <f>IF(N200="zákl. přenesená",J200,0)</f>
        <v>0</v>
      </c>
      <c r="BH200" s="211">
        <f>IF(N200="sníž. přenesená",J200,0)</f>
        <v>0</v>
      </c>
      <c r="BI200" s="211">
        <f>IF(N200="nulová",J200,0)</f>
        <v>0</v>
      </c>
      <c r="BJ200" s="23" t="s">
        <v>80</v>
      </c>
      <c r="BK200" s="211">
        <f>ROUND(I200*H200,2)</f>
        <v>0</v>
      </c>
      <c r="BL200" s="23" t="s">
        <v>138</v>
      </c>
      <c r="BM200" s="23" t="s">
        <v>329</v>
      </c>
    </row>
    <row r="201" s="11" customFormat="1">
      <c r="B201" s="212"/>
      <c r="D201" s="213" t="s">
        <v>140</v>
      </c>
      <c r="E201" s="214" t="s">
        <v>5</v>
      </c>
      <c r="F201" s="215" t="s">
        <v>330</v>
      </c>
      <c r="H201" s="216">
        <v>162.5</v>
      </c>
      <c r="I201" s="217"/>
      <c r="L201" s="212"/>
      <c r="M201" s="218"/>
      <c r="N201" s="219"/>
      <c r="O201" s="219"/>
      <c r="P201" s="219"/>
      <c r="Q201" s="219"/>
      <c r="R201" s="219"/>
      <c r="S201" s="219"/>
      <c r="T201" s="220"/>
      <c r="AT201" s="214" t="s">
        <v>140</v>
      </c>
      <c r="AU201" s="214" t="s">
        <v>82</v>
      </c>
      <c r="AV201" s="11" t="s">
        <v>82</v>
      </c>
      <c r="AW201" s="11" t="s">
        <v>36</v>
      </c>
      <c r="AX201" s="11" t="s">
        <v>72</v>
      </c>
      <c r="AY201" s="214" t="s">
        <v>131</v>
      </c>
    </row>
    <row r="202" s="12" customFormat="1">
      <c r="B202" s="221"/>
      <c r="D202" s="213" t="s">
        <v>140</v>
      </c>
      <c r="E202" s="222" t="s">
        <v>5</v>
      </c>
      <c r="F202" s="223" t="s">
        <v>145</v>
      </c>
      <c r="H202" s="224">
        <v>162.5</v>
      </c>
      <c r="I202" s="225"/>
      <c r="L202" s="221"/>
      <c r="M202" s="226"/>
      <c r="N202" s="227"/>
      <c r="O202" s="227"/>
      <c r="P202" s="227"/>
      <c r="Q202" s="227"/>
      <c r="R202" s="227"/>
      <c r="S202" s="227"/>
      <c r="T202" s="228"/>
      <c r="AT202" s="222" t="s">
        <v>140</v>
      </c>
      <c r="AU202" s="222" t="s">
        <v>82</v>
      </c>
      <c r="AV202" s="12" t="s">
        <v>138</v>
      </c>
      <c r="AW202" s="12" t="s">
        <v>36</v>
      </c>
      <c r="AX202" s="12" t="s">
        <v>80</v>
      </c>
      <c r="AY202" s="222" t="s">
        <v>131</v>
      </c>
    </row>
    <row r="203" s="1" customFormat="1" ht="16.5" customHeight="1">
      <c r="B203" s="199"/>
      <c r="C203" s="229" t="s">
        <v>331</v>
      </c>
      <c r="D203" s="229" t="s">
        <v>189</v>
      </c>
      <c r="E203" s="230" t="s">
        <v>332</v>
      </c>
      <c r="F203" s="231" t="s">
        <v>333</v>
      </c>
      <c r="G203" s="232" t="s">
        <v>293</v>
      </c>
      <c r="H203" s="233">
        <v>170.625</v>
      </c>
      <c r="I203" s="234"/>
      <c r="J203" s="235">
        <f>ROUND(I203*H203,2)</f>
        <v>0</v>
      </c>
      <c r="K203" s="231" t="s">
        <v>137</v>
      </c>
      <c r="L203" s="236"/>
      <c r="M203" s="237" t="s">
        <v>5</v>
      </c>
      <c r="N203" s="238" t="s">
        <v>43</v>
      </c>
      <c r="O203" s="46"/>
      <c r="P203" s="209">
        <f>O203*H203</f>
        <v>0</v>
      </c>
      <c r="Q203" s="209">
        <v>0.029999999999999999</v>
      </c>
      <c r="R203" s="209">
        <f>Q203*H203</f>
        <v>5.1187499999999995</v>
      </c>
      <c r="S203" s="209">
        <v>0</v>
      </c>
      <c r="T203" s="210">
        <f>S203*H203</f>
        <v>0</v>
      </c>
      <c r="AR203" s="23" t="s">
        <v>167</v>
      </c>
      <c r="AT203" s="23" t="s">
        <v>189</v>
      </c>
      <c r="AU203" s="23" t="s">
        <v>82</v>
      </c>
      <c r="AY203" s="23" t="s">
        <v>131</v>
      </c>
      <c r="BE203" s="211">
        <f>IF(N203="základní",J203,0)</f>
        <v>0</v>
      </c>
      <c r="BF203" s="211">
        <f>IF(N203="snížená",J203,0)</f>
        <v>0</v>
      </c>
      <c r="BG203" s="211">
        <f>IF(N203="zákl. přenesená",J203,0)</f>
        <v>0</v>
      </c>
      <c r="BH203" s="211">
        <f>IF(N203="sníž. přenesená",J203,0)</f>
        <v>0</v>
      </c>
      <c r="BI203" s="211">
        <f>IF(N203="nulová",J203,0)</f>
        <v>0</v>
      </c>
      <c r="BJ203" s="23" t="s">
        <v>80</v>
      </c>
      <c r="BK203" s="211">
        <f>ROUND(I203*H203,2)</f>
        <v>0</v>
      </c>
      <c r="BL203" s="23" t="s">
        <v>138</v>
      </c>
      <c r="BM203" s="23" t="s">
        <v>334</v>
      </c>
    </row>
    <row r="204" s="11" customFormat="1">
      <c r="B204" s="212"/>
      <c r="D204" s="213" t="s">
        <v>140</v>
      </c>
      <c r="F204" s="215" t="s">
        <v>335</v>
      </c>
      <c r="H204" s="216">
        <v>170.625</v>
      </c>
      <c r="I204" s="217"/>
      <c r="L204" s="212"/>
      <c r="M204" s="218"/>
      <c r="N204" s="219"/>
      <c r="O204" s="219"/>
      <c r="P204" s="219"/>
      <c r="Q204" s="219"/>
      <c r="R204" s="219"/>
      <c r="S204" s="219"/>
      <c r="T204" s="220"/>
      <c r="AT204" s="214" t="s">
        <v>140</v>
      </c>
      <c r="AU204" s="214" t="s">
        <v>82</v>
      </c>
      <c r="AV204" s="11" t="s">
        <v>82</v>
      </c>
      <c r="AW204" s="11" t="s">
        <v>6</v>
      </c>
      <c r="AX204" s="11" t="s">
        <v>80</v>
      </c>
      <c r="AY204" s="214" t="s">
        <v>131</v>
      </c>
    </row>
    <row r="205" s="1" customFormat="1" ht="16.5" customHeight="1">
      <c r="B205" s="199"/>
      <c r="C205" s="200" t="s">
        <v>336</v>
      </c>
      <c r="D205" s="200" t="s">
        <v>133</v>
      </c>
      <c r="E205" s="201" t="s">
        <v>337</v>
      </c>
      <c r="F205" s="202" t="s">
        <v>338</v>
      </c>
      <c r="G205" s="203" t="s">
        <v>209</v>
      </c>
      <c r="H205" s="204">
        <v>25</v>
      </c>
      <c r="I205" s="205"/>
      <c r="J205" s="206">
        <f>ROUND(I205*H205,2)</f>
        <v>0</v>
      </c>
      <c r="K205" s="202" t="s">
        <v>157</v>
      </c>
      <c r="L205" s="45"/>
      <c r="M205" s="207" t="s">
        <v>5</v>
      </c>
      <c r="N205" s="208" t="s">
        <v>43</v>
      </c>
      <c r="O205" s="46"/>
      <c r="P205" s="209">
        <f>O205*H205</f>
        <v>0</v>
      </c>
      <c r="Q205" s="209">
        <v>0.027408640000000001</v>
      </c>
      <c r="R205" s="209">
        <f>Q205*H205</f>
        <v>0.68521600000000005</v>
      </c>
      <c r="S205" s="209">
        <v>0</v>
      </c>
      <c r="T205" s="210">
        <f>S205*H205</f>
        <v>0</v>
      </c>
      <c r="AR205" s="23" t="s">
        <v>138</v>
      </c>
      <c r="AT205" s="23" t="s">
        <v>133</v>
      </c>
      <c r="AU205" s="23" t="s">
        <v>82</v>
      </c>
      <c r="AY205" s="23" t="s">
        <v>131</v>
      </c>
      <c r="BE205" s="211">
        <f>IF(N205="základní",J205,0)</f>
        <v>0</v>
      </c>
      <c r="BF205" s="211">
        <f>IF(N205="snížená",J205,0)</f>
        <v>0</v>
      </c>
      <c r="BG205" s="211">
        <f>IF(N205="zákl. přenesená",J205,0)</f>
        <v>0</v>
      </c>
      <c r="BH205" s="211">
        <f>IF(N205="sníž. přenesená",J205,0)</f>
        <v>0</v>
      </c>
      <c r="BI205" s="211">
        <f>IF(N205="nulová",J205,0)</f>
        <v>0</v>
      </c>
      <c r="BJ205" s="23" t="s">
        <v>80</v>
      </c>
      <c r="BK205" s="211">
        <f>ROUND(I205*H205,2)</f>
        <v>0</v>
      </c>
      <c r="BL205" s="23" t="s">
        <v>138</v>
      </c>
      <c r="BM205" s="23" t="s">
        <v>339</v>
      </c>
    </row>
    <row r="206" s="11" customFormat="1">
      <c r="B206" s="212"/>
      <c r="D206" s="213" t="s">
        <v>140</v>
      </c>
      <c r="E206" s="214" t="s">
        <v>5</v>
      </c>
      <c r="F206" s="215" t="s">
        <v>340</v>
      </c>
      <c r="H206" s="216">
        <v>25</v>
      </c>
      <c r="I206" s="217"/>
      <c r="L206" s="212"/>
      <c r="M206" s="218"/>
      <c r="N206" s="219"/>
      <c r="O206" s="219"/>
      <c r="P206" s="219"/>
      <c r="Q206" s="219"/>
      <c r="R206" s="219"/>
      <c r="S206" s="219"/>
      <c r="T206" s="220"/>
      <c r="AT206" s="214" t="s">
        <v>140</v>
      </c>
      <c r="AU206" s="214" t="s">
        <v>82</v>
      </c>
      <c r="AV206" s="11" t="s">
        <v>82</v>
      </c>
      <c r="AW206" s="11" t="s">
        <v>36</v>
      </c>
      <c r="AX206" s="11" t="s">
        <v>80</v>
      </c>
      <c r="AY206" s="214" t="s">
        <v>131</v>
      </c>
    </row>
    <row r="207" s="1" customFormat="1" ht="25.5" customHeight="1">
      <c r="B207" s="199"/>
      <c r="C207" s="200" t="s">
        <v>341</v>
      </c>
      <c r="D207" s="200" t="s">
        <v>133</v>
      </c>
      <c r="E207" s="201" t="s">
        <v>342</v>
      </c>
      <c r="F207" s="202" t="s">
        <v>343</v>
      </c>
      <c r="G207" s="203" t="s">
        <v>136</v>
      </c>
      <c r="H207" s="204">
        <v>92.010000000000005</v>
      </c>
      <c r="I207" s="205"/>
      <c r="J207" s="206">
        <f>ROUND(I207*H207,2)</f>
        <v>0</v>
      </c>
      <c r="K207" s="202" t="s">
        <v>137</v>
      </c>
      <c r="L207" s="45"/>
      <c r="M207" s="207" t="s">
        <v>5</v>
      </c>
      <c r="N207" s="208" t="s">
        <v>43</v>
      </c>
      <c r="O207" s="46"/>
      <c r="P207" s="209">
        <f>O207*H207</f>
        <v>0</v>
      </c>
      <c r="Q207" s="209">
        <v>2.2563399999999998</v>
      </c>
      <c r="R207" s="209">
        <f>Q207*H207</f>
        <v>207.6058434</v>
      </c>
      <c r="S207" s="209">
        <v>0</v>
      </c>
      <c r="T207" s="210">
        <f>S207*H207</f>
        <v>0</v>
      </c>
      <c r="AR207" s="23" t="s">
        <v>138</v>
      </c>
      <c r="AT207" s="23" t="s">
        <v>133</v>
      </c>
      <c r="AU207" s="23" t="s">
        <v>82</v>
      </c>
      <c r="AY207" s="23" t="s">
        <v>131</v>
      </c>
      <c r="BE207" s="211">
        <f>IF(N207="základní",J207,0)</f>
        <v>0</v>
      </c>
      <c r="BF207" s="211">
        <f>IF(N207="snížená",J207,0)</f>
        <v>0</v>
      </c>
      <c r="BG207" s="211">
        <f>IF(N207="zákl. přenesená",J207,0)</f>
        <v>0</v>
      </c>
      <c r="BH207" s="211">
        <f>IF(N207="sníž. přenesená",J207,0)</f>
        <v>0</v>
      </c>
      <c r="BI207" s="211">
        <f>IF(N207="nulová",J207,0)</f>
        <v>0</v>
      </c>
      <c r="BJ207" s="23" t="s">
        <v>80</v>
      </c>
      <c r="BK207" s="211">
        <f>ROUND(I207*H207,2)</f>
        <v>0</v>
      </c>
      <c r="BL207" s="23" t="s">
        <v>138</v>
      </c>
      <c r="BM207" s="23" t="s">
        <v>344</v>
      </c>
    </row>
    <row r="208" s="11" customFormat="1">
      <c r="B208" s="212"/>
      <c r="D208" s="213" t="s">
        <v>140</v>
      </c>
      <c r="E208" s="214" t="s">
        <v>5</v>
      </c>
      <c r="F208" s="215" t="s">
        <v>345</v>
      </c>
      <c r="H208" s="216">
        <v>92.010000000000005</v>
      </c>
      <c r="I208" s="217"/>
      <c r="L208" s="212"/>
      <c r="M208" s="218"/>
      <c r="N208" s="219"/>
      <c r="O208" s="219"/>
      <c r="P208" s="219"/>
      <c r="Q208" s="219"/>
      <c r="R208" s="219"/>
      <c r="S208" s="219"/>
      <c r="T208" s="220"/>
      <c r="AT208" s="214" t="s">
        <v>140</v>
      </c>
      <c r="AU208" s="214" t="s">
        <v>82</v>
      </c>
      <c r="AV208" s="11" t="s">
        <v>82</v>
      </c>
      <c r="AW208" s="11" t="s">
        <v>36</v>
      </c>
      <c r="AX208" s="11" t="s">
        <v>72</v>
      </c>
      <c r="AY208" s="214" t="s">
        <v>131</v>
      </c>
    </row>
    <row r="209" s="12" customFormat="1">
      <c r="B209" s="221"/>
      <c r="D209" s="213" t="s">
        <v>140</v>
      </c>
      <c r="E209" s="222" t="s">
        <v>5</v>
      </c>
      <c r="F209" s="223" t="s">
        <v>145</v>
      </c>
      <c r="H209" s="224">
        <v>92.010000000000005</v>
      </c>
      <c r="I209" s="225"/>
      <c r="L209" s="221"/>
      <c r="M209" s="226"/>
      <c r="N209" s="227"/>
      <c r="O209" s="227"/>
      <c r="P209" s="227"/>
      <c r="Q209" s="227"/>
      <c r="R209" s="227"/>
      <c r="S209" s="227"/>
      <c r="T209" s="228"/>
      <c r="AT209" s="222" t="s">
        <v>140</v>
      </c>
      <c r="AU209" s="222" t="s">
        <v>82</v>
      </c>
      <c r="AV209" s="12" t="s">
        <v>138</v>
      </c>
      <c r="AW209" s="12" t="s">
        <v>36</v>
      </c>
      <c r="AX209" s="12" t="s">
        <v>80</v>
      </c>
      <c r="AY209" s="222" t="s">
        <v>131</v>
      </c>
    </row>
    <row r="210" s="1" customFormat="1" ht="16.5" customHeight="1">
      <c r="B210" s="199"/>
      <c r="C210" s="200" t="s">
        <v>346</v>
      </c>
      <c r="D210" s="200" t="s">
        <v>133</v>
      </c>
      <c r="E210" s="201" t="s">
        <v>347</v>
      </c>
      <c r="F210" s="202" t="s">
        <v>348</v>
      </c>
      <c r="G210" s="203" t="s">
        <v>209</v>
      </c>
      <c r="H210" s="204">
        <v>32</v>
      </c>
      <c r="I210" s="205"/>
      <c r="J210" s="206">
        <f>ROUND(I210*H210,2)</f>
        <v>0</v>
      </c>
      <c r="K210" s="202" t="s">
        <v>137</v>
      </c>
      <c r="L210" s="45"/>
      <c r="M210" s="207" t="s">
        <v>5</v>
      </c>
      <c r="N210" s="208" t="s">
        <v>43</v>
      </c>
      <c r="O210" s="46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AR210" s="23" t="s">
        <v>138</v>
      </c>
      <c r="AT210" s="23" t="s">
        <v>133</v>
      </c>
      <c r="AU210" s="23" t="s">
        <v>82</v>
      </c>
      <c r="AY210" s="23" t="s">
        <v>131</v>
      </c>
      <c r="BE210" s="211">
        <f>IF(N210="základní",J210,0)</f>
        <v>0</v>
      </c>
      <c r="BF210" s="211">
        <f>IF(N210="snížená",J210,0)</f>
        <v>0</v>
      </c>
      <c r="BG210" s="211">
        <f>IF(N210="zákl. přenesená",J210,0)</f>
        <v>0</v>
      </c>
      <c r="BH210" s="211">
        <f>IF(N210="sníž. přenesená",J210,0)</f>
        <v>0</v>
      </c>
      <c r="BI210" s="211">
        <f>IF(N210="nulová",J210,0)</f>
        <v>0</v>
      </c>
      <c r="BJ210" s="23" t="s">
        <v>80</v>
      </c>
      <c r="BK210" s="211">
        <f>ROUND(I210*H210,2)</f>
        <v>0</v>
      </c>
      <c r="BL210" s="23" t="s">
        <v>138</v>
      </c>
      <c r="BM210" s="23" t="s">
        <v>349</v>
      </c>
    </row>
    <row r="211" s="11" customFormat="1">
      <c r="B211" s="212"/>
      <c r="D211" s="213" t="s">
        <v>140</v>
      </c>
      <c r="E211" s="214" t="s">
        <v>5</v>
      </c>
      <c r="F211" s="215" t="s">
        <v>350</v>
      </c>
      <c r="H211" s="216">
        <v>32</v>
      </c>
      <c r="I211" s="217"/>
      <c r="L211" s="212"/>
      <c r="M211" s="218"/>
      <c r="N211" s="219"/>
      <c r="O211" s="219"/>
      <c r="P211" s="219"/>
      <c r="Q211" s="219"/>
      <c r="R211" s="219"/>
      <c r="S211" s="219"/>
      <c r="T211" s="220"/>
      <c r="AT211" s="214" t="s">
        <v>140</v>
      </c>
      <c r="AU211" s="214" t="s">
        <v>82</v>
      </c>
      <c r="AV211" s="11" t="s">
        <v>82</v>
      </c>
      <c r="AW211" s="11" t="s">
        <v>36</v>
      </c>
      <c r="AX211" s="11" t="s">
        <v>72</v>
      </c>
      <c r="AY211" s="214" t="s">
        <v>131</v>
      </c>
    </row>
    <row r="212" s="12" customFormat="1">
      <c r="B212" s="221"/>
      <c r="D212" s="213" t="s">
        <v>140</v>
      </c>
      <c r="E212" s="222" t="s">
        <v>5</v>
      </c>
      <c r="F212" s="223" t="s">
        <v>145</v>
      </c>
      <c r="H212" s="224">
        <v>32</v>
      </c>
      <c r="I212" s="225"/>
      <c r="L212" s="221"/>
      <c r="M212" s="226"/>
      <c r="N212" s="227"/>
      <c r="O212" s="227"/>
      <c r="P212" s="227"/>
      <c r="Q212" s="227"/>
      <c r="R212" s="227"/>
      <c r="S212" s="227"/>
      <c r="T212" s="228"/>
      <c r="AT212" s="222" t="s">
        <v>140</v>
      </c>
      <c r="AU212" s="222" t="s">
        <v>82</v>
      </c>
      <c r="AV212" s="12" t="s">
        <v>138</v>
      </c>
      <c r="AW212" s="12" t="s">
        <v>36</v>
      </c>
      <c r="AX212" s="12" t="s">
        <v>80</v>
      </c>
      <c r="AY212" s="222" t="s">
        <v>131</v>
      </c>
    </row>
    <row r="213" s="1" customFormat="1" ht="16.5" customHeight="1">
      <c r="B213" s="199"/>
      <c r="C213" s="200" t="s">
        <v>351</v>
      </c>
      <c r="D213" s="200" t="s">
        <v>133</v>
      </c>
      <c r="E213" s="201" t="s">
        <v>352</v>
      </c>
      <c r="F213" s="202" t="s">
        <v>353</v>
      </c>
      <c r="G213" s="203" t="s">
        <v>209</v>
      </c>
      <c r="H213" s="204">
        <v>32</v>
      </c>
      <c r="I213" s="205"/>
      <c r="J213" s="206">
        <f>ROUND(I213*H213,2)</f>
        <v>0</v>
      </c>
      <c r="K213" s="202" t="s">
        <v>137</v>
      </c>
      <c r="L213" s="45"/>
      <c r="M213" s="207" t="s">
        <v>5</v>
      </c>
      <c r="N213" s="208" t="s">
        <v>43</v>
      </c>
      <c r="O213" s="46"/>
      <c r="P213" s="209">
        <f>O213*H213</f>
        <v>0</v>
      </c>
      <c r="Q213" s="209">
        <v>1.6449999999999999E-06</v>
      </c>
      <c r="R213" s="209">
        <f>Q213*H213</f>
        <v>5.2639999999999997E-05</v>
      </c>
      <c r="S213" s="209">
        <v>0</v>
      </c>
      <c r="T213" s="210">
        <f>S213*H213</f>
        <v>0</v>
      </c>
      <c r="AR213" s="23" t="s">
        <v>138</v>
      </c>
      <c r="AT213" s="23" t="s">
        <v>133</v>
      </c>
      <c r="AU213" s="23" t="s">
        <v>82</v>
      </c>
      <c r="AY213" s="23" t="s">
        <v>131</v>
      </c>
      <c r="BE213" s="211">
        <f>IF(N213="základní",J213,0)</f>
        <v>0</v>
      </c>
      <c r="BF213" s="211">
        <f>IF(N213="snížená",J213,0)</f>
        <v>0</v>
      </c>
      <c r="BG213" s="211">
        <f>IF(N213="zákl. přenesená",J213,0)</f>
        <v>0</v>
      </c>
      <c r="BH213" s="211">
        <f>IF(N213="sníž. přenesená",J213,0)</f>
        <v>0</v>
      </c>
      <c r="BI213" s="211">
        <f>IF(N213="nulová",J213,0)</f>
        <v>0</v>
      </c>
      <c r="BJ213" s="23" t="s">
        <v>80</v>
      </c>
      <c r="BK213" s="211">
        <f>ROUND(I213*H213,2)</f>
        <v>0</v>
      </c>
      <c r="BL213" s="23" t="s">
        <v>138</v>
      </c>
      <c r="BM213" s="23" t="s">
        <v>354</v>
      </c>
    </row>
    <row r="214" s="1" customFormat="1" ht="25.5" customHeight="1">
      <c r="B214" s="199"/>
      <c r="C214" s="200" t="s">
        <v>355</v>
      </c>
      <c r="D214" s="200" t="s">
        <v>133</v>
      </c>
      <c r="E214" s="201" t="s">
        <v>356</v>
      </c>
      <c r="F214" s="202" t="s">
        <v>357</v>
      </c>
      <c r="G214" s="203" t="s">
        <v>176</v>
      </c>
      <c r="H214" s="204">
        <v>2404</v>
      </c>
      <c r="I214" s="205"/>
      <c r="J214" s="206">
        <f>ROUND(I214*H214,2)</f>
        <v>0</v>
      </c>
      <c r="K214" s="202" t="s">
        <v>137</v>
      </c>
      <c r="L214" s="45"/>
      <c r="M214" s="207" t="s">
        <v>5</v>
      </c>
      <c r="N214" s="208" t="s">
        <v>43</v>
      </c>
      <c r="O214" s="46"/>
      <c r="P214" s="209">
        <f>O214*H214</f>
        <v>0</v>
      </c>
      <c r="Q214" s="209">
        <v>0</v>
      </c>
      <c r="R214" s="209">
        <f>Q214*H214</f>
        <v>0</v>
      </c>
      <c r="S214" s="209">
        <v>0.02</v>
      </c>
      <c r="T214" s="210">
        <f>S214*H214</f>
        <v>48.079999999999998</v>
      </c>
      <c r="AR214" s="23" t="s">
        <v>138</v>
      </c>
      <c r="AT214" s="23" t="s">
        <v>133</v>
      </c>
      <c r="AU214" s="23" t="s">
        <v>82</v>
      </c>
      <c r="AY214" s="23" t="s">
        <v>131</v>
      </c>
      <c r="BE214" s="211">
        <f>IF(N214="základní",J214,0)</f>
        <v>0</v>
      </c>
      <c r="BF214" s="211">
        <f>IF(N214="snížená",J214,0)</f>
        <v>0</v>
      </c>
      <c r="BG214" s="211">
        <f>IF(N214="zákl. přenesená",J214,0)</f>
        <v>0</v>
      </c>
      <c r="BH214" s="211">
        <f>IF(N214="sníž. přenesená",J214,0)</f>
        <v>0</v>
      </c>
      <c r="BI214" s="211">
        <f>IF(N214="nulová",J214,0)</f>
        <v>0</v>
      </c>
      <c r="BJ214" s="23" t="s">
        <v>80</v>
      </c>
      <c r="BK214" s="211">
        <f>ROUND(I214*H214,2)</f>
        <v>0</v>
      </c>
      <c r="BL214" s="23" t="s">
        <v>138</v>
      </c>
      <c r="BM214" s="23" t="s">
        <v>358</v>
      </c>
    </row>
    <row r="215" s="10" customFormat="1" ht="29.88" customHeight="1">
      <c r="B215" s="186"/>
      <c r="D215" s="187" t="s">
        <v>71</v>
      </c>
      <c r="E215" s="197" t="s">
        <v>359</v>
      </c>
      <c r="F215" s="197" t="s">
        <v>360</v>
      </c>
      <c r="I215" s="189"/>
      <c r="J215" s="198">
        <f>BK215</f>
        <v>0</v>
      </c>
      <c r="L215" s="186"/>
      <c r="M215" s="191"/>
      <c r="N215" s="192"/>
      <c r="O215" s="192"/>
      <c r="P215" s="193">
        <f>P216</f>
        <v>0</v>
      </c>
      <c r="Q215" s="192"/>
      <c r="R215" s="193">
        <f>R216</f>
        <v>0</v>
      </c>
      <c r="S215" s="192"/>
      <c r="T215" s="194">
        <f>T216</f>
        <v>0</v>
      </c>
      <c r="AR215" s="187" t="s">
        <v>80</v>
      </c>
      <c r="AT215" s="195" t="s">
        <v>71</v>
      </c>
      <c r="AU215" s="195" t="s">
        <v>80</v>
      </c>
      <c r="AY215" s="187" t="s">
        <v>131</v>
      </c>
      <c r="BK215" s="196">
        <f>BK216</f>
        <v>0</v>
      </c>
    </row>
    <row r="216" s="1" customFormat="1" ht="25.5" customHeight="1">
      <c r="B216" s="199"/>
      <c r="C216" s="200" t="s">
        <v>361</v>
      </c>
      <c r="D216" s="200" t="s">
        <v>133</v>
      </c>
      <c r="E216" s="201" t="s">
        <v>362</v>
      </c>
      <c r="F216" s="202" t="s">
        <v>363</v>
      </c>
      <c r="G216" s="203" t="s">
        <v>170</v>
      </c>
      <c r="H216" s="204">
        <v>5859.8190000000004</v>
      </c>
      <c r="I216" s="205"/>
      <c r="J216" s="206">
        <f>ROUND(I216*H216,2)</f>
        <v>0</v>
      </c>
      <c r="K216" s="202" t="s">
        <v>137</v>
      </c>
      <c r="L216" s="45"/>
      <c r="M216" s="207" t="s">
        <v>5</v>
      </c>
      <c r="N216" s="208" t="s">
        <v>43</v>
      </c>
      <c r="O216" s="46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AR216" s="23" t="s">
        <v>138</v>
      </c>
      <c r="AT216" s="23" t="s">
        <v>133</v>
      </c>
      <c r="AU216" s="23" t="s">
        <v>82</v>
      </c>
      <c r="AY216" s="23" t="s">
        <v>131</v>
      </c>
      <c r="BE216" s="211">
        <f>IF(N216="základní",J216,0)</f>
        <v>0</v>
      </c>
      <c r="BF216" s="211">
        <f>IF(N216="snížená",J216,0)</f>
        <v>0</v>
      </c>
      <c r="BG216" s="211">
        <f>IF(N216="zákl. přenesená",J216,0)</f>
        <v>0</v>
      </c>
      <c r="BH216" s="211">
        <f>IF(N216="sníž. přenesená",J216,0)</f>
        <v>0</v>
      </c>
      <c r="BI216" s="211">
        <f>IF(N216="nulová",J216,0)</f>
        <v>0</v>
      </c>
      <c r="BJ216" s="23" t="s">
        <v>80</v>
      </c>
      <c r="BK216" s="211">
        <f>ROUND(I216*H216,2)</f>
        <v>0</v>
      </c>
      <c r="BL216" s="23" t="s">
        <v>138</v>
      </c>
      <c r="BM216" s="23" t="s">
        <v>364</v>
      </c>
    </row>
    <row r="217" s="10" customFormat="1" ht="37.44" customHeight="1">
      <c r="B217" s="186"/>
      <c r="D217" s="187" t="s">
        <v>71</v>
      </c>
      <c r="E217" s="188" t="s">
        <v>365</v>
      </c>
      <c r="F217" s="188" t="s">
        <v>366</v>
      </c>
      <c r="I217" s="189"/>
      <c r="J217" s="190">
        <f>BK217</f>
        <v>0</v>
      </c>
      <c r="L217" s="186"/>
      <c r="M217" s="191"/>
      <c r="N217" s="192"/>
      <c r="O217" s="192"/>
      <c r="P217" s="193">
        <f>P218+P222</f>
        <v>0</v>
      </c>
      <c r="Q217" s="192"/>
      <c r="R217" s="193">
        <f>R218+R222</f>
        <v>0</v>
      </c>
      <c r="S217" s="192"/>
      <c r="T217" s="194">
        <f>T218+T222</f>
        <v>0</v>
      </c>
      <c r="AR217" s="187" t="s">
        <v>154</v>
      </c>
      <c r="AT217" s="195" t="s">
        <v>71</v>
      </c>
      <c r="AU217" s="195" t="s">
        <v>72</v>
      </c>
      <c r="AY217" s="187" t="s">
        <v>131</v>
      </c>
      <c r="BK217" s="196">
        <f>BK218+BK222</f>
        <v>0</v>
      </c>
    </row>
    <row r="218" s="10" customFormat="1" ht="19.92" customHeight="1">
      <c r="B218" s="186"/>
      <c r="D218" s="187" t="s">
        <v>71</v>
      </c>
      <c r="E218" s="197" t="s">
        <v>367</v>
      </c>
      <c r="F218" s="197" t="s">
        <v>368</v>
      </c>
      <c r="I218" s="189"/>
      <c r="J218" s="198">
        <f>BK218</f>
        <v>0</v>
      </c>
      <c r="L218" s="186"/>
      <c r="M218" s="191"/>
      <c r="N218" s="192"/>
      <c r="O218" s="192"/>
      <c r="P218" s="193">
        <f>SUM(P219:P221)</f>
        <v>0</v>
      </c>
      <c r="Q218" s="192"/>
      <c r="R218" s="193">
        <f>SUM(R219:R221)</f>
        <v>0</v>
      </c>
      <c r="S218" s="192"/>
      <c r="T218" s="194">
        <f>SUM(T219:T221)</f>
        <v>0</v>
      </c>
      <c r="AR218" s="187" t="s">
        <v>154</v>
      </c>
      <c r="AT218" s="195" t="s">
        <v>71</v>
      </c>
      <c r="AU218" s="195" t="s">
        <v>80</v>
      </c>
      <c r="AY218" s="187" t="s">
        <v>131</v>
      </c>
      <c r="BK218" s="196">
        <f>SUM(BK219:BK221)</f>
        <v>0</v>
      </c>
    </row>
    <row r="219" s="1" customFormat="1" ht="16.5" customHeight="1">
      <c r="B219" s="199"/>
      <c r="C219" s="200" t="s">
        <v>369</v>
      </c>
      <c r="D219" s="200" t="s">
        <v>133</v>
      </c>
      <c r="E219" s="201" t="s">
        <v>370</v>
      </c>
      <c r="F219" s="202" t="s">
        <v>371</v>
      </c>
      <c r="G219" s="203" t="s">
        <v>372</v>
      </c>
      <c r="H219" s="204">
        <v>1</v>
      </c>
      <c r="I219" s="205"/>
      <c r="J219" s="206">
        <f>ROUND(I219*H219,2)</f>
        <v>0</v>
      </c>
      <c r="K219" s="202" t="s">
        <v>137</v>
      </c>
      <c r="L219" s="45"/>
      <c r="M219" s="207" t="s">
        <v>5</v>
      </c>
      <c r="N219" s="208" t="s">
        <v>43</v>
      </c>
      <c r="O219" s="46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AR219" s="23" t="s">
        <v>373</v>
      </c>
      <c r="AT219" s="23" t="s">
        <v>133</v>
      </c>
      <c r="AU219" s="23" t="s">
        <v>82</v>
      </c>
      <c r="AY219" s="23" t="s">
        <v>131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23" t="s">
        <v>80</v>
      </c>
      <c r="BK219" s="211">
        <f>ROUND(I219*H219,2)</f>
        <v>0</v>
      </c>
      <c r="BL219" s="23" t="s">
        <v>373</v>
      </c>
      <c r="BM219" s="23" t="s">
        <v>374</v>
      </c>
    </row>
    <row r="220" s="1" customFormat="1" ht="16.5" customHeight="1">
      <c r="B220" s="199"/>
      <c r="C220" s="200" t="s">
        <v>375</v>
      </c>
      <c r="D220" s="200" t="s">
        <v>133</v>
      </c>
      <c r="E220" s="201" t="s">
        <v>376</v>
      </c>
      <c r="F220" s="202" t="s">
        <v>377</v>
      </c>
      <c r="G220" s="203" t="s">
        <v>372</v>
      </c>
      <c r="H220" s="204">
        <v>1</v>
      </c>
      <c r="I220" s="205"/>
      <c r="J220" s="206">
        <f>ROUND(I220*H220,2)</f>
        <v>0</v>
      </c>
      <c r="K220" s="202" t="s">
        <v>5</v>
      </c>
      <c r="L220" s="45"/>
      <c r="M220" s="207" t="s">
        <v>5</v>
      </c>
      <c r="N220" s="208" t="s">
        <v>43</v>
      </c>
      <c r="O220" s="46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AR220" s="23" t="s">
        <v>373</v>
      </c>
      <c r="AT220" s="23" t="s">
        <v>133</v>
      </c>
      <c r="AU220" s="23" t="s">
        <v>82</v>
      </c>
      <c r="AY220" s="23" t="s">
        <v>131</v>
      </c>
      <c r="BE220" s="211">
        <f>IF(N220="základní",J220,0)</f>
        <v>0</v>
      </c>
      <c r="BF220" s="211">
        <f>IF(N220="snížená",J220,0)</f>
        <v>0</v>
      </c>
      <c r="BG220" s="211">
        <f>IF(N220="zákl. přenesená",J220,0)</f>
        <v>0</v>
      </c>
      <c r="BH220" s="211">
        <f>IF(N220="sníž. přenesená",J220,0)</f>
        <v>0</v>
      </c>
      <c r="BI220" s="211">
        <f>IF(N220="nulová",J220,0)</f>
        <v>0</v>
      </c>
      <c r="BJ220" s="23" t="s">
        <v>80</v>
      </c>
      <c r="BK220" s="211">
        <f>ROUND(I220*H220,2)</f>
        <v>0</v>
      </c>
      <c r="BL220" s="23" t="s">
        <v>373</v>
      </c>
      <c r="BM220" s="23" t="s">
        <v>378</v>
      </c>
    </row>
    <row r="221" s="1" customFormat="1" ht="16.5" customHeight="1">
      <c r="B221" s="199"/>
      <c r="C221" s="200" t="s">
        <v>379</v>
      </c>
      <c r="D221" s="200" t="s">
        <v>133</v>
      </c>
      <c r="E221" s="201" t="s">
        <v>380</v>
      </c>
      <c r="F221" s="202" t="s">
        <v>381</v>
      </c>
      <c r="G221" s="203" t="s">
        <v>372</v>
      </c>
      <c r="H221" s="204">
        <v>1</v>
      </c>
      <c r="I221" s="205"/>
      <c r="J221" s="206">
        <f>ROUND(I221*H221,2)</f>
        <v>0</v>
      </c>
      <c r="K221" s="202" t="s">
        <v>5</v>
      </c>
      <c r="L221" s="45"/>
      <c r="M221" s="207" t="s">
        <v>5</v>
      </c>
      <c r="N221" s="208" t="s">
        <v>43</v>
      </c>
      <c r="O221" s="46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AR221" s="23" t="s">
        <v>373</v>
      </c>
      <c r="AT221" s="23" t="s">
        <v>133</v>
      </c>
      <c r="AU221" s="23" t="s">
        <v>82</v>
      </c>
      <c r="AY221" s="23" t="s">
        <v>131</v>
      </c>
      <c r="BE221" s="211">
        <f>IF(N221="základní",J221,0)</f>
        <v>0</v>
      </c>
      <c r="BF221" s="211">
        <f>IF(N221="snížená",J221,0)</f>
        <v>0</v>
      </c>
      <c r="BG221" s="211">
        <f>IF(N221="zákl. přenesená",J221,0)</f>
        <v>0</v>
      </c>
      <c r="BH221" s="211">
        <f>IF(N221="sníž. přenesená",J221,0)</f>
        <v>0</v>
      </c>
      <c r="BI221" s="211">
        <f>IF(N221="nulová",J221,0)</f>
        <v>0</v>
      </c>
      <c r="BJ221" s="23" t="s">
        <v>80</v>
      </c>
      <c r="BK221" s="211">
        <f>ROUND(I221*H221,2)</f>
        <v>0</v>
      </c>
      <c r="BL221" s="23" t="s">
        <v>373</v>
      </c>
      <c r="BM221" s="23" t="s">
        <v>382</v>
      </c>
    </row>
    <row r="222" s="10" customFormat="1" ht="29.88" customHeight="1">
      <c r="B222" s="186"/>
      <c r="D222" s="187" t="s">
        <v>71</v>
      </c>
      <c r="E222" s="197" t="s">
        <v>383</v>
      </c>
      <c r="F222" s="197" t="s">
        <v>384</v>
      </c>
      <c r="I222" s="189"/>
      <c r="J222" s="198">
        <f>BK222</f>
        <v>0</v>
      </c>
      <c r="L222" s="186"/>
      <c r="M222" s="191"/>
      <c r="N222" s="192"/>
      <c r="O222" s="192"/>
      <c r="P222" s="193">
        <f>P223</f>
        <v>0</v>
      </c>
      <c r="Q222" s="192"/>
      <c r="R222" s="193">
        <f>R223</f>
        <v>0</v>
      </c>
      <c r="S222" s="192"/>
      <c r="T222" s="194">
        <f>T223</f>
        <v>0</v>
      </c>
      <c r="AR222" s="187" t="s">
        <v>154</v>
      </c>
      <c r="AT222" s="195" t="s">
        <v>71</v>
      </c>
      <c r="AU222" s="195" t="s">
        <v>80</v>
      </c>
      <c r="AY222" s="187" t="s">
        <v>131</v>
      </c>
      <c r="BK222" s="196">
        <f>BK223</f>
        <v>0</v>
      </c>
    </row>
    <row r="223" s="1" customFormat="1" ht="16.5" customHeight="1">
      <c r="B223" s="199"/>
      <c r="C223" s="200" t="s">
        <v>385</v>
      </c>
      <c r="D223" s="200" t="s">
        <v>133</v>
      </c>
      <c r="E223" s="201" t="s">
        <v>386</v>
      </c>
      <c r="F223" s="202" t="s">
        <v>384</v>
      </c>
      <c r="G223" s="203" t="s">
        <v>387</v>
      </c>
      <c r="H223" s="239"/>
      <c r="I223" s="205"/>
      <c r="J223" s="206">
        <f>ROUND(I223*H223,2)</f>
        <v>0</v>
      </c>
      <c r="K223" s="202" t="s">
        <v>137</v>
      </c>
      <c r="L223" s="45"/>
      <c r="M223" s="207" t="s">
        <v>5</v>
      </c>
      <c r="N223" s="240" t="s">
        <v>43</v>
      </c>
      <c r="O223" s="241"/>
      <c r="P223" s="242">
        <f>O223*H223</f>
        <v>0</v>
      </c>
      <c r="Q223" s="242">
        <v>0</v>
      </c>
      <c r="R223" s="242">
        <f>Q223*H223</f>
        <v>0</v>
      </c>
      <c r="S223" s="242">
        <v>0</v>
      </c>
      <c r="T223" s="243">
        <f>S223*H223</f>
        <v>0</v>
      </c>
      <c r="AR223" s="23" t="s">
        <v>373</v>
      </c>
      <c r="AT223" s="23" t="s">
        <v>133</v>
      </c>
      <c r="AU223" s="23" t="s">
        <v>82</v>
      </c>
      <c r="AY223" s="23" t="s">
        <v>131</v>
      </c>
      <c r="BE223" s="211">
        <f>IF(N223="základní",J223,0)</f>
        <v>0</v>
      </c>
      <c r="BF223" s="211">
        <f>IF(N223="snížená",J223,0)</f>
        <v>0</v>
      </c>
      <c r="BG223" s="211">
        <f>IF(N223="zákl. přenesená",J223,0)</f>
        <v>0</v>
      </c>
      <c r="BH223" s="211">
        <f>IF(N223="sníž. přenesená",J223,0)</f>
        <v>0</v>
      </c>
      <c r="BI223" s="211">
        <f>IF(N223="nulová",J223,0)</f>
        <v>0</v>
      </c>
      <c r="BJ223" s="23" t="s">
        <v>80</v>
      </c>
      <c r="BK223" s="211">
        <f>ROUND(I223*H223,2)</f>
        <v>0</v>
      </c>
      <c r="BL223" s="23" t="s">
        <v>373</v>
      </c>
      <c r="BM223" s="23" t="s">
        <v>388</v>
      </c>
    </row>
    <row r="224" s="1" customFormat="1" ht="6.96" customHeight="1">
      <c r="B224" s="66"/>
      <c r="C224" s="67"/>
      <c r="D224" s="67"/>
      <c r="E224" s="67"/>
      <c r="F224" s="67"/>
      <c r="G224" s="67"/>
      <c r="H224" s="67"/>
      <c r="I224" s="151"/>
      <c r="J224" s="67"/>
      <c r="K224" s="67"/>
      <c r="L224" s="45"/>
    </row>
  </sheetData>
  <autoFilter ref="C85:K223"/>
  <mergeCells count="10">
    <mergeCell ref="E7:H7"/>
    <mergeCell ref="E9:H9"/>
    <mergeCell ref="E24:H24"/>
    <mergeCell ref="E45:H45"/>
    <mergeCell ref="E47:H47"/>
    <mergeCell ref="J51:J52"/>
    <mergeCell ref="E76:H76"/>
    <mergeCell ref="E78:H78"/>
    <mergeCell ref="G1:H1"/>
    <mergeCell ref="L2:V2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2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9"/>
      <c r="B1" s="122"/>
      <c r="C1" s="122"/>
      <c r="D1" s="123" t="s">
        <v>1</v>
      </c>
      <c r="E1" s="122"/>
      <c r="F1" s="124" t="s">
        <v>92</v>
      </c>
      <c r="G1" s="124" t="s">
        <v>93</v>
      </c>
      <c r="H1" s="124"/>
      <c r="I1" s="125"/>
      <c r="J1" s="124" t="s">
        <v>94</v>
      </c>
      <c r="K1" s="123" t="s">
        <v>95</v>
      </c>
      <c r="L1" s="124" t="s">
        <v>96</v>
      </c>
      <c r="M1" s="124"/>
      <c r="N1" s="124"/>
      <c r="O1" s="124"/>
      <c r="P1" s="124"/>
      <c r="Q1" s="124"/>
      <c r="R1" s="124"/>
      <c r="S1" s="124"/>
      <c r="T1" s="124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ht="36.96" customHeight="1">
      <c r="L2" s="22" t="s">
        <v>8</v>
      </c>
      <c r="AT2" s="23" t="s">
        <v>85</v>
      </c>
    </row>
    <row r="3" ht="6.96" customHeight="1">
      <c r="B3" s="24"/>
      <c r="C3" s="25"/>
      <c r="D3" s="25"/>
      <c r="E3" s="25"/>
      <c r="F3" s="25"/>
      <c r="G3" s="25"/>
      <c r="H3" s="25"/>
      <c r="I3" s="126"/>
      <c r="J3" s="25"/>
      <c r="K3" s="26"/>
      <c r="AT3" s="23" t="s">
        <v>82</v>
      </c>
    </row>
    <row r="4" ht="36.96" customHeight="1">
      <c r="B4" s="27"/>
      <c r="C4" s="28"/>
      <c r="D4" s="29" t="s">
        <v>97</v>
      </c>
      <c r="E4" s="28"/>
      <c r="F4" s="28"/>
      <c r="G4" s="28"/>
      <c r="H4" s="28"/>
      <c r="I4" s="127"/>
      <c r="J4" s="28"/>
      <c r="K4" s="30"/>
      <c r="M4" s="31" t="s">
        <v>13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27"/>
      <c r="J5" s="28"/>
      <c r="K5" s="30"/>
    </row>
    <row r="6">
      <c r="B6" s="27"/>
      <c r="C6" s="28"/>
      <c r="D6" s="39" t="s">
        <v>19</v>
      </c>
      <c r="E6" s="28"/>
      <c r="F6" s="28"/>
      <c r="G6" s="28"/>
      <c r="H6" s="28"/>
      <c r="I6" s="127"/>
      <c r="J6" s="28"/>
      <c r="K6" s="30"/>
    </row>
    <row r="7" ht="16.5" customHeight="1">
      <c r="B7" s="27"/>
      <c r="C7" s="28"/>
      <c r="D7" s="28"/>
      <c r="E7" s="128" t="str">
        <f>'Rekapitulace stavby'!K6</f>
        <v>Sovínky, rozvojová oblast Z4 - technická infrastruktura</v>
      </c>
      <c r="F7" s="39"/>
      <c r="G7" s="39"/>
      <c r="H7" s="39"/>
      <c r="I7" s="127"/>
      <c r="J7" s="28"/>
      <c r="K7" s="30"/>
    </row>
    <row r="8" s="1" customFormat="1">
      <c r="B8" s="45"/>
      <c r="C8" s="46"/>
      <c r="D8" s="39" t="s">
        <v>98</v>
      </c>
      <c r="E8" s="46"/>
      <c r="F8" s="46"/>
      <c r="G8" s="46"/>
      <c r="H8" s="46"/>
      <c r="I8" s="129"/>
      <c r="J8" s="46"/>
      <c r="K8" s="50"/>
    </row>
    <row r="9" s="1" customFormat="1" ht="36.96" customHeight="1">
      <c r="B9" s="45"/>
      <c r="C9" s="46"/>
      <c r="D9" s="46"/>
      <c r="E9" s="130" t="s">
        <v>389</v>
      </c>
      <c r="F9" s="46"/>
      <c r="G9" s="46"/>
      <c r="H9" s="46"/>
      <c r="I9" s="12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29"/>
      <c r="J10" s="46"/>
      <c r="K10" s="50"/>
    </row>
    <row r="11" s="1" customFormat="1" ht="14.4" customHeight="1">
      <c r="B11" s="45"/>
      <c r="C11" s="46"/>
      <c r="D11" s="39" t="s">
        <v>21</v>
      </c>
      <c r="E11" s="46"/>
      <c r="F11" s="34" t="s">
        <v>5</v>
      </c>
      <c r="G11" s="46"/>
      <c r="H11" s="46"/>
      <c r="I11" s="131" t="s">
        <v>22</v>
      </c>
      <c r="J11" s="34" t="s">
        <v>5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31" t="s">
        <v>25</v>
      </c>
      <c r="J12" s="132" t="str">
        <f>'Rekapitulace stavby'!AN8</f>
        <v>6. 12. 2017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29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31" t="s">
        <v>28</v>
      </c>
      <c r="J14" s="34" t="s">
        <v>5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31" t="s">
        <v>30</v>
      </c>
      <c r="J15" s="34" t="s">
        <v>5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29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31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31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29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31" t="s">
        <v>28</v>
      </c>
      <c r="J20" s="34" t="s">
        <v>34</v>
      </c>
      <c r="K20" s="50"/>
    </row>
    <row r="21" s="1" customFormat="1" ht="18" customHeight="1">
      <c r="B21" s="45"/>
      <c r="C21" s="46"/>
      <c r="D21" s="46"/>
      <c r="E21" s="34" t="s">
        <v>35</v>
      </c>
      <c r="F21" s="46"/>
      <c r="G21" s="46"/>
      <c r="H21" s="46"/>
      <c r="I21" s="131" t="s">
        <v>30</v>
      </c>
      <c r="J21" s="34" t="s">
        <v>5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29"/>
      <c r="J22" s="46"/>
      <c r="K22" s="50"/>
    </row>
    <row r="23" s="1" customFormat="1" ht="14.4" customHeight="1">
      <c r="B23" s="45"/>
      <c r="C23" s="46"/>
      <c r="D23" s="39" t="s">
        <v>37</v>
      </c>
      <c r="E23" s="46"/>
      <c r="F23" s="46"/>
      <c r="G23" s="46"/>
      <c r="H23" s="46"/>
      <c r="I23" s="129"/>
      <c r="J23" s="46"/>
      <c r="K23" s="50"/>
    </row>
    <row r="24" s="6" customFormat="1" ht="16.5" customHeight="1">
      <c r="B24" s="133"/>
      <c r="C24" s="134"/>
      <c r="D24" s="134"/>
      <c r="E24" s="43" t="s">
        <v>5</v>
      </c>
      <c r="F24" s="43"/>
      <c r="G24" s="43"/>
      <c r="H24" s="43"/>
      <c r="I24" s="135"/>
      <c r="J24" s="134"/>
      <c r="K24" s="13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29"/>
      <c r="J25" s="46"/>
      <c r="K25" s="50"/>
    </row>
    <row r="26" s="1" customFormat="1" ht="6.96" customHeight="1">
      <c r="B26" s="45"/>
      <c r="C26" s="46"/>
      <c r="D26" s="81"/>
      <c r="E26" s="81"/>
      <c r="F26" s="81"/>
      <c r="G26" s="81"/>
      <c r="H26" s="81"/>
      <c r="I26" s="137"/>
      <c r="J26" s="81"/>
      <c r="K26" s="138"/>
    </row>
    <row r="27" s="1" customFormat="1" ht="25.44" customHeight="1">
      <c r="B27" s="45"/>
      <c r="C27" s="46"/>
      <c r="D27" s="139" t="s">
        <v>38</v>
      </c>
      <c r="E27" s="46"/>
      <c r="F27" s="46"/>
      <c r="G27" s="46"/>
      <c r="H27" s="46"/>
      <c r="I27" s="129"/>
      <c r="J27" s="140">
        <f>ROUND(J86,2)</f>
        <v>0</v>
      </c>
      <c r="K27" s="50"/>
    </row>
    <row r="28" s="1" customFormat="1" ht="6.96" customHeight="1">
      <c r="B28" s="45"/>
      <c r="C28" s="46"/>
      <c r="D28" s="81"/>
      <c r="E28" s="81"/>
      <c r="F28" s="81"/>
      <c r="G28" s="81"/>
      <c r="H28" s="81"/>
      <c r="I28" s="137"/>
      <c r="J28" s="81"/>
      <c r="K28" s="13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4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42">
        <f>ROUND(SUM(BE86:BE264), 2)</f>
        <v>0</v>
      </c>
      <c r="G30" s="46"/>
      <c r="H30" s="46"/>
      <c r="I30" s="143">
        <v>0.20999999999999999</v>
      </c>
      <c r="J30" s="142">
        <f>ROUND(ROUND((SUM(BE86:BE264)),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42">
        <f>ROUND(SUM(BF86:BF264), 2)</f>
        <v>0</v>
      </c>
      <c r="G31" s="46"/>
      <c r="H31" s="46"/>
      <c r="I31" s="143">
        <v>0.14999999999999999</v>
      </c>
      <c r="J31" s="142">
        <f>ROUND(ROUND((SUM(BF86:BF264)),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42">
        <f>ROUND(SUM(BG86:BG264), 2)</f>
        <v>0</v>
      </c>
      <c r="G32" s="46"/>
      <c r="H32" s="46"/>
      <c r="I32" s="143">
        <v>0.20999999999999999</v>
      </c>
      <c r="J32" s="14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42">
        <f>ROUND(SUM(BH86:BH264), 2)</f>
        <v>0</v>
      </c>
      <c r="G33" s="46"/>
      <c r="H33" s="46"/>
      <c r="I33" s="143">
        <v>0.14999999999999999</v>
      </c>
      <c r="J33" s="14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42">
        <f>ROUND(SUM(BI86:BI264), 2)</f>
        <v>0</v>
      </c>
      <c r="G34" s="46"/>
      <c r="H34" s="46"/>
      <c r="I34" s="143">
        <v>0</v>
      </c>
      <c r="J34" s="14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29"/>
      <c r="J35" s="46"/>
      <c r="K35" s="50"/>
    </row>
    <row r="36" s="1" customFormat="1" ht="25.44" customHeight="1">
      <c r="B36" s="45"/>
      <c r="C36" s="144"/>
      <c r="D36" s="145" t="s">
        <v>48</v>
      </c>
      <c r="E36" s="87"/>
      <c r="F36" s="87"/>
      <c r="G36" s="146" t="s">
        <v>49</v>
      </c>
      <c r="H36" s="147" t="s">
        <v>50</v>
      </c>
      <c r="I36" s="148"/>
      <c r="J36" s="149">
        <f>SUM(J27:J34)</f>
        <v>0</v>
      </c>
      <c r="K36" s="15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51"/>
      <c r="J37" s="67"/>
      <c r="K37" s="68"/>
    </row>
    <row r="41" s="1" customFormat="1" ht="6.96" customHeight="1">
      <c r="B41" s="69"/>
      <c r="C41" s="70"/>
      <c r="D41" s="70"/>
      <c r="E41" s="70"/>
      <c r="F41" s="70"/>
      <c r="G41" s="70"/>
      <c r="H41" s="70"/>
      <c r="I41" s="152"/>
      <c r="J41" s="70"/>
      <c r="K41" s="153"/>
    </row>
    <row r="42" s="1" customFormat="1" ht="36.96" customHeight="1">
      <c r="B42" s="45"/>
      <c r="C42" s="29" t="s">
        <v>100</v>
      </c>
      <c r="D42" s="46"/>
      <c r="E42" s="46"/>
      <c r="F42" s="46"/>
      <c r="G42" s="46"/>
      <c r="H42" s="46"/>
      <c r="I42" s="12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29"/>
      <c r="J43" s="46"/>
      <c r="K43" s="50"/>
    </row>
    <row r="44" s="1" customFormat="1" ht="14.4" customHeight="1">
      <c r="B44" s="45"/>
      <c r="C44" s="39" t="s">
        <v>19</v>
      </c>
      <c r="D44" s="46"/>
      <c r="E44" s="46"/>
      <c r="F44" s="46"/>
      <c r="G44" s="46"/>
      <c r="H44" s="46"/>
      <c r="I44" s="129"/>
      <c r="J44" s="46"/>
      <c r="K44" s="50"/>
    </row>
    <row r="45" s="1" customFormat="1" ht="16.5" customHeight="1">
      <c r="B45" s="45"/>
      <c r="C45" s="46"/>
      <c r="D45" s="46"/>
      <c r="E45" s="128" t="str">
        <f>E7</f>
        <v>Sovínky, rozvojová oblast Z4 - technická infrastruktura</v>
      </c>
      <c r="F45" s="39"/>
      <c r="G45" s="39"/>
      <c r="H45" s="39"/>
      <c r="I45" s="129"/>
      <c r="J45" s="46"/>
      <c r="K45" s="50"/>
    </row>
    <row r="46" s="1" customFormat="1" ht="14.4" customHeight="1">
      <c r="B46" s="45"/>
      <c r="C46" s="39" t="s">
        <v>98</v>
      </c>
      <c r="D46" s="46"/>
      <c r="E46" s="46"/>
      <c r="F46" s="46"/>
      <c r="G46" s="46"/>
      <c r="H46" s="46"/>
      <c r="I46" s="129"/>
      <c r="J46" s="46"/>
      <c r="K46" s="50"/>
    </row>
    <row r="47" s="1" customFormat="1" ht="17.25" customHeight="1">
      <c r="B47" s="45"/>
      <c r="C47" s="46"/>
      <c r="D47" s="46"/>
      <c r="E47" s="130" t="str">
        <f>E9</f>
        <v>SO02 - Vodovod</v>
      </c>
      <c r="F47" s="46"/>
      <c r="G47" s="46"/>
      <c r="H47" s="46"/>
      <c r="I47" s="12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29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Sovínky</v>
      </c>
      <c r="G49" s="46"/>
      <c r="H49" s="46"/>
      <c r="I49" s="131" t="s">
        <v>25</v>
      </c>
      <c r="J49" s="132" t="str">
        <f>IF(J12="","",J12)</f>
        <v>6. 12. 2017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29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Městys Sovínky</v>
      </c>
      <c r="G51" s="46"/>
      <c r="H51" s="46"/>
      <c r="I51" s="131" t="s">
        <v>33</v>
      </c>
      <c r="J51" s="43" t="str">
        <f>E21</f>
        <v>Ing. Zbyněk Vyhlas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29"/>
      <c r="J52" s="154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29"/>
      <c r="J53" s="46"/>
      <c r="K53" s="50"/>
    </row>
    <row r="54" s="1" customFormat="1" ht="29.28" customHeight="1">
      <c r="B54" s="45"/>
      <c r="C54" s="155" t="s">
        <v>101</v>
      </c>
      <c r="D54" s="144"/>
      <c r="E54" s="144"/>
      <c r="F54" s="144"/>
      <c r="G54" s="144"/>
      <c r="H54" s="144"/>
      <c r="I54" s="156"/>
      <c r="J54" s="157" t="s">
        <v>102</v>
      </c>
      <c r="K54" s="158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29"/>
      <c r="J55" s="46"/>
      <c r="K55" s="50"/>
    </row>
    <row r="56" s="1" customFormat="1" ht="29.28" customHeight="1">
      <c r="B56" s="45"/>
      <c r="C56" s="159" t="s">
        <v>103</v>
      </c>
      <c r="D56" s="46"/>
      <c r="E56" s="46"/>
      <c r="F56" s="46"/>
      <c r="G56" s="46"/>
      <c r="H56" s="46"/>
      <c r="I56" s="129"/>
      <c r="J56" s="140">
        <f>J86</f>
        <v>0</v>
      </c>
      <c r="K56" s="50"/>
      <c r="AU56" s="23" t="s">
        <v>104</v>
      </c>
    </row>
    <row r="57" s="7" customFormat="1" ht="24.96" customHeight="1">
      <c r="B57" s="160"/>
      <c r="C57" s="161"/>
      <c r="D57" s="162" t="s">
        <v>105</v>
      </c>
      <c r="E57" s="163"/>
      <c r="F57" s="163"/>
      <c r="G57" s="163"/>
      <c r="H57" s="163"/>
      <c r="I57" s="164"/>
      <c r="J57" s="165">
        <f>J87</f>
        <v>0</v>
      </c>
      <c r="K57" s="166"/>
    </row>
    <row r="58" s="8" customFormat="1" ht="19.92" customHeight="1">
      <c r="B58" s="167"/>
      <c r="C58" s="168"/>
      <c r="D58" s="169" t="s">
        <v>106</v>
      </c>
      <c r="E58" s="170"/>
      <c r="F58" s="170"/>
      <c r="G58" s="170"/>
      <c r="H58" s="170"/>
      <c r="I58" s="171"/>
      <c r="J58" s="172">
        <f>J88</f>
        <v>0</v>
      </c>
      <c r="K58" s="173"/>
    </row>
    <row r="59" s="8" customFormat="1" ht="19.92" customHeight="1">
      <c r="B59" s="167"/>
      <c r="C59" s="168"/>
      <c r="D59" s="169" t="s">
        <v>390</v>
      </c>
      <c r="E59" s="170"/>
      <c r="F59" s="170"/>
      <c r="G59" s="170"/>
      <c r="H59" s="170"/>
      <c r="I59" s="171"/>
      <c r="J59" s="172">
        <f>J117</f>
        <v>0</v>
      </c>
      <c r="K59" s="173"/>
    </row>
    <row r="60" s="8" customFormat="1" ht="19.92" customHeight="1">
      <c r="B60" s="167"/>
      <c r="C60" s="168"/>
      <c r="D60" s="169" t="s">
        <v>109</v>
      </c>
      <c r="E60" s="170"/>
      <c r="F60" s="170"/>
      <c r="G60" s="170"/>
      <c r="H60" s="170"/>
      <c r="I60" s="171"/>
      <c r="J60" s="172">
        <f>J122</f>
        <v>0</v>
      </c>
      <c r="K60" s="173"/>
    </row>
    <row r="61" s="8" customFormat="1" ht="19.92" customHeight="1">
      <c r="B61" s="167"/>
      <c r="C61" s="168"/>
      <c r="D61" s="169" t="s">
        <v>391</v>
      </c>
      <c r="E61" s="170"/>
      <c r="F61" s="170"/>
      <c r="G61" s="170"/>
      <c r="H61" s="170"/>
      <c r="I61" s="171"/>
      <c r="J61" s="172">
        <f>J128</f>
        <v>0</v>
      </c>
      <c r="K61" s="173"/>
    </row>
    <row r="62" s="8" customFormat="1" ht="19.92" customHeight="1">
      <c r="B62" s="167"/>
      <c r="C62" s="168"/>
      <c r="D62" s="169" t="s">
        <v>110</v>
      </c>
      <c r="E62" s="170"/>
      <c r="F62" s="170"/>
      <c r="G62" s="170"/>
      <c r="H62" s="170"/>
      <c r="I62" s="171"/>
      <c r="J62" s="172">
        <f>J252</f>
        <v>0</v>
      </c>
      <c r="K62" s="173"/>
    </row>
    <row r="63" s="8" customFormat="1" ht="19.92" customHeight="1">
      <c r="B63" s="167"/>
      <c r="C63" s="168"/>
      <c r="D63" s="169" t="s">
        <v>111</v>
      </c>
      <c r="E63" s="170"/>
      <c r="F63" s="170"/>
      <c r="G63" s="170"/>
      <c r="H63" s="170"/>
      <c r="I63" s="171"/>
      <c r="J63" s="172">
        <f>J256</f>
        <v>0</v>
      </c>
      <c r="K63" s="173"/>
    </row>
    <row r="64" s="7" customFormat="1" ht="24.96" customHeight="1">
      <c r="B64" s="160"/>
      <c r="C64" s="161"/>
      <c r="D64" s="162" t="s">
        <v>112</v>
      </c>
      <c r="E64" s="163"/>
      <c r="F64" s="163"/>
      <c r="G64" s="163"/>
      <c r="H64" s="163"/>
      <c r="I64" s="164"/>
      <c r="J64" s="165">
        <f>J258</f>
        <v>0</v>
      </c>
      <c r="K64" s="166"/>
    </row>
    <row r="65" s="8" customFormat="1" ht="19.92" customHeight="1">
      <c r="B65" s="167"/>
      <c r="C65" s="168"/>
      <c r="D65" s="169" t="s">
        <v>113</v>
      </c>
      <c r="E65" s="170"/>
      <c r="F65" s="170"/>
      <c r="G65" s="170"/>
      <c r="H65" s="170"/>
      <c r="I65" s="171"/>
      <c r="J65" s="172">
        <f>J259</f>
        <v>0</v>
      </c>
      <c r="K65" s="173"/>
    </row>
    <row r="66" s="8" customFormat="1" ht="19.92" customHeight="1">
      <c r="B66" s="167"/>
      <c r="C66" s="168"/>
      <c r="D66" s="169" t="s">
        <v>114</v>
      </c>
      <c r="E66" s="170"/>
      <c r="F66" s="170"/>
      <c r="G66" s="170"/>
      <c r="H66" s="170"/>
      <c r="I66" s="171"/>
      <c r="J66" s="172">
        <f>J263</f>
        <v>0</v>
      </c>
      <c r="K66" s="173"/>
    </row>
    <row r="67" s="1" customFormat="1" ht="21.84" customHeight="1">
      <c r="B67" s="45"/>
      <c r="C67" s="46"/>
      <c r="D67" s="46"/>
      <c r="E67" s="46"/>
      <c r="F67" s="46"/>
      <c r="G67" s="46"/>
      <c r="H67" s="46"/>
      <c r="I67" s="129"/>
      <c r="J67" s="46"/>
      <c r="K67" s="50"/>
    </row>
    <row r="68" s="1" customFormat="1" ht="6.96" customHeight="1">
      <c r="B68" s="66"/>
      <c r="C68" s="67"/>
      <c r="D68" s="67"/>
      <c r="E68" s="67"/>
      <c r="F68" s="67"/>
      <c r="G68" s="67"/>
      <c r="H68" s="67"/>
      <c r="I68" s="151"/>
      <c r="J68" s="67"/>
      <c r="K68" s="68"/>
    </row>
    <row r="72" s="1" customFormat="1" ht="6.96" customHeight="1">
      <c r="B72" s="69"/>
      <c r="C72" s="70"/>
      <c r="D72" s="70"/>
      <c r="E72" s="70"/>
      <c r="F72" s="70"/>
      <c r="G72" s="70"/>
      <c r="H72" s="70"/>
      <c r="I72" s="152"/>
      <c r="J72" s="70"/>
      <c r="K72" s="70"/>
      <c r="L72" s="45"/>
    </row>
    <row r="73" s="1" customFormat="1" ht="36.96" customHeight="1">
      <c r="B73" s="45"/>
      <c r="C73" s="71" t="s">
        <v>115</v>
      </c>
      <c r="L73" s="45"/>
    </row>
    <row r="74" s="1" customFormat="1" ht="6.96" customHeight="1">
      <c r="B74" s="45"/>
      <c r="L74" s="45"/>
    </row>
    <row r="75" s="1" customFormat="1" ht="14.4" customHeight="1">
      <c r="B75" s="45"/>
      <c r="C75" s="73" t="s">
        <v>19</v>
      </c>
      <c r="L75" s="45"/>
    </row>
    <row r="76" s="1" customFormat="1" ht="16.5" customHeight="1">
      <c r="B76" s="45"/>
      <c r="E76" s="174" t="str">
        <f>E7</f>
        <v>Sovínky, rozvojová oblast Z4 - technická infrastruktura</v>
      </c>
      <c r="F76" s="73"/>
      <c r="G76" s="73"/>
      <c r="H76" s="73"/>
      <c r="L76" s="45"/>
    </row>
    <row r="77" s="1" customFormat="1" ht="14.4" customHeight="1">
      <c r="B77" s="45"/>
      <c r="C77" s="73" t="s">
        <v>98</v>
      </c>
      <c r="L77" s="45"/>
    </row>
    <row r="78" s="1" customFormat="1" ht="17.25" customHeight="1">
      <c r="B78" s="45"/>
      <c r="E78" s="76" t="str">
        <f>E9</f>
        <v>SO02 - Vodovod</v>
      </c>
      <c r="F78" s="1"/>
      <c r="G78" s="1"/>
      <c r="H78" s="1"/>
      <c r="L78" s="45"/>
    </row>
    <row r="79" s="1" customFormat="1" ht="6.96" customHeight="1">
      <c r="B79" s="45"/>
      <c r="L79" s="45"/>
    </row>
    <row r="80" s="1" customFormat="1" ht="18" customHeight="1">
      <c r="B80" s="45"/>
      <c r="C80" s="73" t="s">
        <v>23</v>
      </c>
      <c r="F80" s="175" t="str">
        <f>F12</f>
        <v>Sovínky</v>
      </c>
      <c r="I80" s="176" t="s">
        <v>25</v>
      </c>
      <c r="J80" s="78" t="str">
        <f>IF(J12="","",J12)</f>
        <v>6. 12. 2017</v>
      </c>
      <c r="L80" s="45"/>
    </row>
    <row r="81" s="1" customFormat="1" ht="6.96" customHeight="1">
      <c r="B81" s="45"/>
      <c r="L81" s="45"/>
    </row>
    <row r="82" s="1" customFormat="1">
      <c r="B82" s="45"/>
      <c r="C82" s="73" t="s">
        <v>27</v>
      </c>
      <c r="F82" s="175" t="str">
        <f>E15</f>
        <v>Městys Sovínky</v>
      </c>
      <c r="I82" s="176" t="s">
        <v>33</v>
      </c>
      <c r="J82" s="175" t="str">
        <f>E21</f>
        <v>Ing. Zbyněk Vyhlas</v>
      </c>
      <c r="L82" s="45"/>
    </row>
    <row r="83" s="1" customFormat="1" ht="14.4" customHeight="1">
      <c r="B83" s="45"/>
      <c r="C83" s="73" t="s">
        <v>31</v>
      </c>
      <c r="F83" s="175" t="str">
        <f>IF(E18="","",E18)</f>
        <v/>
      </c>
      <c r="L83" s="45"/>
    </row>
    <row r="84" s="1" customFormat="1" ht="10.32" customHeight="1">
      <c r="B84" s="45"/>
      <c r="L84" s="45"/>
    </row>
    <row r="85" s="9" customFormat="1" ht="29.28" customHeight="1">
      <c r="B85" s="177"/>
      <c r="C85" s="178" t="s">
        <v>116</v>
      </c>
      <c r="D85" s="179" t="s">
        <v>57</v>
      </c>
      <c r="E85" s="179" t="s">
        <v>53</v>
      </c>
      <c r="F85" s="179" t="s">
        <v>117</v>
      </c>
      <c r="G85" s="179" t="s">
        <v>118</v>
      </c>
      <c r="H85" s="179" t="s">
        <v>119</v>
      </c>
      <c r="I85" s="180" t="s">
        <v>120</v>
      </c>
      <c r="J85" s="179" t="s">
        <v>102</v>
      </c>
      <c r="K85" s="181" t="s">
        <v>121</v>
      </c>
      <c r="L85" s="177"/>
      <c r="M85" s="91" t="s">
        <v>122</v>
      </c>
      <c r="N85" s="92" t="s">
        <v>42</v>
      </c>
      <c r="O85" s="92" t="s">
        <v>123</v>
      </c>
      <c r="P85" s="92" t="s">
        <v>124</v>
      </c>
      <c r="Q85" s="92" t="s">
        <v>125</v>
      </c>
      <c r="R85" s="92" t="s">
        <v>126</v>
      </c>
      <c r="S85" s="92" t="s">
        <v>127</v>
      </c>
      <c r="T85" s="93" t="s">
        <v>128</v>
      </c>
    </row>
    <row r="86" s="1" customFormat="1" ht="29.28" customHeight="1">
      <c r="B86" s="45"/>
      <c r="C86" s="95" t="s">
        <v>103</v>
      </c>
      <c r="J86" s="182">
        <f>BK86</f>
        <v>0</v>
      </c>
      <c r="L86" s="45"/>
      <c r="M86" s="94"/>
      <c r="N86" s="81"/>
      <c r="O86" s="81"/>
      <c r="P86" s="183">
        <f>P87+P258</f>
        <v>0</v>
      </c>
      <c r="Q86" s="81"/>
      <c r="R86" s="183">
        <f>R87+R258</f>
        <v>236.33905972</v>
      </c>
      <c r="S86" s="81"/>
      <c r="T86" s="184">
        <f>T87+T258</f>
        <v>2.65808</v>
      </c>
      <c r="AT86" s="23" t="s">
        <v>71</v>
      </c>
      <c r="AU86" s="23" t="s">
        <v>104</v>
      </c>
      <c r="BK86" s="185">
        <f>BK87+BK258</f>
        <v>0</v>
      </c>
    </row>
    <row r="87" s="10" customFormat="1" ht="37.44" customHeight="1">
      <c r="B87" s="186"/>
      <c r="D87" s="187" t="s">
        <v>71</v>
      </c>
      <c r="E87" s="188" t="s">
        <v>129</v>
      </c>
      <c r="F87" s="188" t="s">
        <v>130</v>
      </c>
      <c r="I87" s="189"/>
      <c r="J87" s="190">
        <f>BK87</f>
        <v>0</v>
      </c>
      <c r="L87" s="186"/>
      <c r="M87" s="191"/>
      <c r="N87" s="192"/>
      <c r="O87" s="192"/>
      <c r="P87" s="193">
        <f>P88+P117+P122+P128+P252+P256</f>
        <v>0</v>
      </c>
      <c r="Q87" s="192"/>
      <c r="R87" s="193">
        <f>R88+R117+R122+R128+R252+R256</f>
        <v>236.33905972</v>
      </c>
      <c r="S87" s="192"/>
      <c r="T87" s="194">
        <f>T88+T117+T122+T128+T252+T256</f>
        <v>2.65808</v>
      </c>
      <c r="AR87" s="187" t="s">
        <v>80</v>
      </c>
      <c r="AT87" s="195" t="s">
        <v>71</v>
      </c>
      <c r="AU87" s="195" t="s">
        <v>72</v>
      </c>
      <c r="AY87" s="187" t="s">
        <v>131</v>
      </c>
      <c r="BK87" s="196">
        <f>BK88+BK117+BK122+BK128+BK252+BK256</f>
        <v>0</v>
      </c>
    </row>
    <row r="88" s="10" customFormat="1" ht="19.92" customHeight="1">
      <c r="B88" s="186"/>
      <c r="D88" s="187" t="s">
        <v>71</v>
      </c>
      <c r="E88" s="197" t="s">
        <v>80</v>
      </c>
      <c r="F88" s="197" t="s">
        <v>132</v>
      </c>
      <c r="I88" s="189"/>
      <c r="J88" s="198">
        <f>BK88</f>
        <v>0</v>
      </c>
      <c r="L88" s="186"/>
      <c r="M88" s="191"/>
      <c r="N88" s="192"/>
      <c r="O88" s="192"/>
      <c r="P88" s="193">
        <f>SUM(P89:P116)</f>
        <v>0</v>
      </c>
      <c r="Q88" s="192"/>
      <c r="R88" s="193">
        <f>SUM(R89:R116)</f>
        <v>0.77468999999999999</v>
      </c>
      <c r="S88" s="192"/>
      <c r="T88" s="194">
        <f>SUM(T89:T116)</f>
        <v>0</v>
      </c>
      <c r="AR88" s="187" t="s">
        <v>80</v>
      </c>
      <c r="AT88" s="195" t="s">
        <v>71</v>
      </c>
      <c r="AU88" s="195" t="s">
        <v>80</v>
      </c>
      <c r="AY88" s="187" t="s">
        <v>131</v>
      </c>
      <c r="BK88" s="196">
        <f>SUM(BK89:BK116)</f>
        <v>0</v>
      </c>
    </row>
    <row r="89" s="1" customFormat="1" ht="16.5" customHeight="1">
      <c r="B89" s="199"/>
      <c r="C89" s="200" t="s">
        <v>290</v>
      </c>
      <c r="D89" s="200" t="s">
        <v>133</v>
      </c>
      <c r="E89" s="201" t="s">
        <v>392</v>
      </c>
      <c r="F89" s="202" t="s">
        <v>393</v>
      </c>
      <c r="G89" s="203" t="s">
        <v>136</v>
      </c>
      <c r="H89" s="204">
        <v>1027.8250000000001</v>
      </c>
      <c r="I89" s="205"/>
      <c r="J89" s="206">
        <f>ROUND(I89*H89,2)</f>
        <v>0</v>
      </c>
      <c r="K89" s="202" t="s">
        <v>157</v>
      </c>
      <c r="L89" s="45"/>
      <c r="M89" s="207" t="s">
        <v>5</v>
      </c>
      <c r="N89" s="208" t="s">
        <v>43</v>
      </c>
      <c r="O89" s="46"/>
      <c r="P89" s="209">
        <f>O89*H89</f>
        <v>0</v>
      </c>
      <c r="Q89" s="209">
        <v>0</v>
      </c>
      <c r="R89" s="209">
        <f>Q89*H89</f>
        <v>0</v>
      </c>
      <c r="S89" s="209">
        <v>0</v>
      </c>
      <c r="T89" s="210">
        <f>S89*H89</f>
        <v>0</v>
      </c>
      <c r="AR89" s="23" t="s">
        <v>138</v>
      </c>
      <c r="AT89" s="23" t="s">
        <v>133</v>
      </c>
      <c r="AU89" s="23" t="s">
        <v>82</v>
      </c>
      <c r="AY89" s="23" t="s">
        <v>131</v>
      </c>
      <c r="BE89" s="211">
        <f>IF(N89="základní",J89,0)</f>
        <v>0</v>
      </c>
      <c r="BF89" s="211">
        <f>IF(N89="snížená",J89,0)</f>
        <v>0</v>
      </c>
      <c r="BG89" s="211">
        <f>IF(N89="zákl. přenesená",J89,0)</f>
        <v>0</v>
      </c>
      <c r="BH89" s="211">
        <f>IF(N89="sníž. přenesená",J89,0)</f>
        <v>0</v>
      </c>
      <c r="BI89" s="211">
        <f>IF(N89="nulová",J89,0)</f>
        <v>0</v>
      </c>
      <c r="BJ89" s="23" t="s">
        <v>80</v>
      </c>
      <c r="BK89" s="211">
        <f>ROUND(I89*H89,2)</f>
        <v>0</v>
      </c>
      <c r="BL89" s="23" t="s">
        <v>138</v>
      </c>
      <c r="BM89" s="23" t="s">
        <v>394</v>
      </c>
    </row>
    <row r="90" s="11" customFormat="1">
      <c r="B90" s="212"/>
      <c r="D90" s="213" t="s">
        <v>140</v>
      </c>
      <c r="E90" s="214" t="s">
        <v>5</v>
      </c>
      <c r="F90" s="215" t="s">
        <v>395</v>
      </c>
      <c r="H90" s="216">
        <v>921.02499999999998</v>
      </c>
      <c r="I90" s="217"/>
      <c r="L90" s="212"/>
      <c r="M90" s="218"/>
      <c r="N90" s="219"/>
      <c r="O90" s="219"/>
      <c r="P90" s="219"/>
      <c r="Q90" s="219"/>
      <c r="R90" s="219"/>
      <c r="S90" s="219"/>
      <c r="T90" s="220"/>
      <c r="AT90" s="214" t="s">
        <v>140</v>
      </c>
      <c r="AU90" s="214" t="s">
        <v>82</v>
      </c>
      <c r="AV90" s="11" t="s">
        <v>82</v>
      </c>
      <c r="AW90" s="11" t="s">
        <v>36</v>
      </c>
      <c r="AX90" s="11" t="s">
        <v>72</v>
      </c>
      <c r="AY90" s="214" t="s">
        <v>131</v>
      </c>
    </row>
    <row r="91" s="11" customFormat="1">
      <c r="B91" s="212"/>
      <c r="D91" s="213" t="s">
        <v>140</v>
      </c>
      <c r="E91" s="214" t="s">
        <v>5</v>
      </c>
      <c r="F91" s="215" t="s">
        <v>396</v>
      </c>
      <c r="H91" s="216">
        <v>106.8</v>
      </c>
      <c r="I91" s="217"/>
      <c r="L91" s="212"/>
      <c r="M91" s="218"/>
      <c r="N91" s="219"/>
      <c r="O91" s="219"/>
      <c r="P91" s="219"/>
      <c r="Q91" s="219"/>
      <c r="R91" s="219"/>
      <c r="S91" s="219"/>
      <c r="T91" s="220"/>
      <c r="AT91" s="214" t="s">
        <v>140</v>
      </c>
      <c r="AU91" s="214" t="s">
        <v>82</v>
      </c>
      <c r="AV91" s="11" t="s">
        <v>82</v>
      </c>
      <c r="AW91" s="11" t="s">
        <v>36</v>
      </c>
      <c r="AX91" s="11" t="s">
        <v>72</v>
      </c>
      <c r="AY91" s="214" t="s">
        <v>131</v>
      </c>
    </row>
    <row r="92" s="12" customFormat="1">
      <c r="B92" s="221"/>
      <c r="D92" s="213" t="s">
        <v>140</v>
      </c>
      <c r="E92" s="222" t="s">
        <v>5</v>
      </c>
      <c r="F92" s="223" t="s">
        <v>145</v>
      </c>
      <c r="H92" s="224">
        <v>1027.8250000000001</v>
      </c>
      <c r="I92" s="225"/>
      <c r="L92" s="221"/>
      <c r="M92" s="226"/>
      <c r="N92" s="227"/>
      <c r="O92" s="227"/>
      <c r="P92" s="227"/>
      <c r="Q92" s="227"/>
      <c r="R92" s="227"/>
      <c r="S92" s="227"/>
      <c r="T92" s="228"/>
      <c r="AT92" s="222" t="s">
        <v>140</v>
      </c>
      <c r="AU92" s="222" t="s">
        <v>82</v>
      </c>
      <c r="AV92" s="12" t="s">
        <v>138</v>
      </c>
      <c r="AW92" s="12" t="s">
        <v>36</v>
      </c>
      <c r="AX92" s="12" t="s">
        <v>80</v>
      </c>
      <c r="AY92" s="222" t="s">
        <v>131</v>
      </c>
    </row>
    <row r="93" s="1" customFormat="1" ht="16.5" customHeight="1">
      <c r="B93" s="199"/>
      <c r="C93" s="200" t="s">
        <v>255</v>
      </c>
      <c r="D93" s="200" t="s">
        <v>133</v>
      </c>
      <c r="E93" s="201" t="s">
        <v>397</v>
      </c>
      <c r="F93" s="202" t="s">
        <v>398</v>
      </c>
      <c r="G93" s="203" t="s">
        <v>136</v>
      </c>
      <c r="H93" s="204">
        <v>1027.8250000000001</v>
      </c>
      <c r="I93" s="205"/>
      <c r="J93" s="206">
        <f>ROUND(I93*H93,2)</f>
        <v>0</v>
      </c>
      <c r="K93" s="202" t="s">
        <v>157</v>
      </c>
      <c r="L93" s="45"/>
      <c r="M93" s="207" t="s">
        <v>5</v>
      </c>
      <c r="N93" s="208" t="s">
        <v>43</v>
      </c>
      <c r="O93" s="46"/>
      <c r="P93" s="209">
        <f>O93*H93</f>
        <v>0</v>
      </c>
      <c r="Q93" s="209">
        <v>0</v>
      </c>
      <c r="R93" s="209">
        <f>Q93*H93</f>
        <v>0</v>
      </c>
      <c r="S93" s="209">
        <v>0</v>
      </c>
      <c r="T93" s="210">
        <f>S93*H93</f>
        <v>0</v>
      </c>
      <c r="AR93" s="23" t="s">
        <v>138</v>
      </c>
      <c r="AT93" s="23" t="s">
        <v>133</v>
      </c>
      <c r="AU93" s="23" t="s">
        <v>82</v>
      </c>
      <c r="AY93" s="23" t="s">
        <v>131</v>
      </c>
      <c r="BE93" s="211">
        <f>IF(N93="základní",J93,0)</f>
        <v>0</v>
      </c>
      <c r="BF93" s="211">
        <f>IF(N93="snížená",J93,0)</f>
        <v>0</v>
      </c>
      <c r="BG93" s="211">
        <f>IF(N93="zákl. přenesená",J93,0)</f>
        <v>0</v>
      </c>
      <c r="BH93" s="211">
        <f>IF(N93="sníž. přenesená",J93,0)</f>
        <v>0</v>
      </c>
      <c r="BI93" s="211">
        <f>IF(N93="nulová",J93,0)</f>
        <v>0</v>
      </c>
      <c r="BJ93" s="23" t="s">
        <v>80</v>
      </c>
      <c r="BK93" s="211">
        <f>ROUND(I93*H93,2)</f>
        <v>0</v>
      </c>
      <c r="BL93" s="23" t="s">
        <v>138</v>
      </c>
      <c r="BM93" s="23" t="s">
        <v>399</v>
      </c>
    </row>
    <row r="94" s="1" customFormat="1" ht="16.5" customHeight="1">
      <c r="B94" s="199"/>
      <c r="C94" s="200" t="s">
        <v>228</v>
      </c>
      <c r="D94" s="200" t="s">
        <v>133</v>
      </c>
      <c r="E94" s="201" t="s">
        <v>400</v>
      </c>
      <c r="F94" s="202" t="s">
        <v>401</v>
      </c>
      <c r="G94" s="203" t="s">
        <v>176</v>
      </c>
      <c r="H94" s="204">
        <v>922.25</v>
      </c>
      <c r="I94" s="205"/>
      <c r="J94" s="206">
        <f>ROUND(I94*H94,2)</f>
        <v>0</v>
      </c>
      <c r="K94" s="202" t="s">
        <v>157</v>
      </c>
      <c r="L94" s="45"/>
      <c r="M94" s="207" t="s">
        <v>5</v>
      </c>
      <c r="N94" s="208" t="s">
        <v>43</v>
      </c>
      <c r="O94" s="46"/>
      <c r="P94" s="209">
        <f>O94*H94</f>
        <v>0</v>
      </c>
      <c r="Q94" s="209">
        <v>0.00084000000000000003</v>
      </c>
      <c r="R94" s="209">
        <f>Q94*H94</f>
        <v>0.77468999999999999</v>
      </c>
      <c r="S94" s="209">
        <v>0</v>
      </c>
      <c r="T94" s="210">
        <f>S94*H94</f>
        <v>0</v>
      </c>
      <c r="AR94" s="23" t="s">
        <v>138</v>
      </c>
      <c r="AT94" s="23" t="s">
        <v>133</v>
      </c>
      <c r="AU94" s="23" t="s">
        <v>82</v>
      </c>
      <c r="AY94" s="23" t="s">
        <v>131</v>
      </c>
      <c r="BE94" s="211">
        <f>IF(N94="základní",J94,0)</f>
        <v>0</v>
      </c>
      <c r="BF94" s="211">
        <f>IF(N94="snížená",J94,0)</f>
        <v>0</v>
      </c>
      <c r="BG94" s="211">
        <f>IF(N94="zákl. přenesená",J94,0)</f>
        <v>0</v>
      </c>
      <c r="BH94" s="211">
        <f>IF(N94="sníž. přenesená",J94,0)</f>
        <v>0</v>
      </c>
      <c r="BI94" s="211">
        <f>IF(N94="nulová",J94,0)</f>
        <v>0</v>
      </c>
      <c r="BJ94" s="23" t="s">
        <v>80</v>
      </c>
      <c r="BK94" s="211">
        <f>ROUND(I94*H94,2)</f>
        <v>0</v>
      </c>
      <c r="BL94" s="23" t="s">
        <v>138</v>
      </c>
      <c r="BM94" s="23" t="s">
        <v>402</v>
      </c>
    </row>
    <row r="95" s="11" customFormat="1">
      <c r="B95" s="212"/>
      <c r="D95" s="213" t="s">
        <v>140</v>
      </c>
      <c r="E95" s="214" t="s">
        <v>5</v>
      </c>
      <c r="F95" s="215" t="s">
        <v>403</v>
      </c>
      <c r="H95" s="216">
        <v>922.25</v>
      </c>
      <c r="I95" s="217"/>
      <c r="L95" s="212"/>
      <c r="M95" s="218"/>
      <c r="N95" s="219"/>
      <c r="O95" s="219"/>
      <c r="P95" s="219"/>
      <c r="Q95" s="219"/>
      <c r="R95" s="219"/>
      <c r="S95" s="219"/>
      <c r="T95" s="220"/>
      <c r="AT95" s="214" t="s">
        <v>140</v>
      </c>
      <c r="AU95" s="214" t="s">
        <v>82</v>
      </c>
      <c r="AV95" s="11" t="s">
        <v>82</v>
      </c>
      <c r="AW95" s="11" t="s">
        <v>36</v>
      </c>
      <c r="AX95" s="11" t="s">
        <v>80</v>
      </c>
      <c r="AY95" s="214" t="s">
        <v>131</v>
      </c>
    </row>
    <row r="96" s="1" customFormat="1" ht="16.5" customHeight="1">
      <c r="B96" s="199"/>
      <c r="C96" s="200" t="s">
        <v>223</v>
      </c>
      <c r="D96" s="200" t="s">
        <v>133</v>
      </c>
      <c r="E96" s="201" t="s">
        <v>404</v>
      </c>
      <c r="F96" s="202" t="s">
        <v>405</v>
      </c>
      <c r="G96" s="203" t="s">
        <v>176</v>
      </c>
      <c r="H96" s="204">
        <v>922.25</v>
      </c>
      <c r="I96" s="205"/>
      <c r="J96" s="206">
        <f>ROUND(I96*H96,2)</f>
        <v>0</v>
      </c>
      <c r="K96" s="202" t="s">
        <v>157</v>
      </c>
      <c r="L96" s="45"/>
      <c r="M96" s="207" t="s">
        <v>5</v>
      </c>
      <c r="N96" s="208" t="s">
        <v>43</v>
      </c>
      <c r="O96" s="46"/>
      <c r="P96" s="209">
        <f>O96*H96</f>
        <v>0</v>
      </c>
      <c r="Q96" s="209">
        <v>0</v>
      </c>
      <c r="R96" s="209">
        <f>Q96*H96</f>
        <v>0</v>
      </c>
      <c r="S96" s="209">
        <v>0</v>
      </c>
      <c r="T96" s="210">
        <f>S96*H96</f>
        <v>0</v>
      </c>
      <c r="AR96" s="23" t="s">
        <v>138</v>
      </c>
      <c r="AT96" s="23" t="s">
        <v>133</v>
      </c>
      <c r="AU96" s="23" t="s">
        <v>82</v>
      </c>
      <c r="AY96" s="23" t="s">
        <v>131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23" t="s">
        <v>80</v>
      </c>
      <c r="BK96" s="211">
        <f>ROUND(I96*H96,2)</f>
        <v>0</v>
      </c>
      <c r="BL96" s="23" t="s">
        <v>138</v>
      </c>
      <c r="BM96" s="23" t="s">
        <v>406</v>
      </c>
    </row>
    <row r="97" s="1" customFormat="1" ht="16.5" customHeight="1">
      <c r="B97" s="199"/>
      <c r="C97" s="200" t="s">
        <v>375</v>
      </c>
      <c r="D97" s="200" t="s">
        <v>133</v>
      </c>
      <c r="E97" s="201" t="s">
        <v>150</v>
      </c>
      <c r="F97" s="202" t="s">
        <v>151</v>
      </c>
      <c r="G97" s="203" t="s">
        <v>136</v>
      </c>
      <c r="H97" s="204">
        <v>1336.173</v>
      </c>
      <c r="I97" s="205"/>
      <c r="J97" s="206">
        <f>ROUND(I97*H97,2)</f>
        <v>0</v>
      </c>
      <c r="K97" s="202" t="s">
        <v>137</v>
      </c>
      <c r="L97" s="45"/>
      <c r="M97" s="207" t="s">
        <v>5</v>
      </c>
      <c r="N97" s="208" t="s">
        <v>43</v>
      </c>
      <c r="O97" s="46"/>
      <c r="P97" s="209">
        <f>O97*H97</f>
        <v>0</v>
      </c>
      <c r="Q97" s="209">
        <v>0</v>
      </c>
      <c r="R97" s="209">
        <f>Q97*H97</f>
        <v>0</v>
      </c>
      <c r="S97" s="209">
        <v>0</v>
      </c>
      <c r="T97" s="210">
        <f>S97*H97</f>
        <v>0</v>
      </c>
      <c r="AR97" s="23" t="s">
        <v>138</v>
      </c>
      <c r="AT97" s="23" t="s">
        <v>133</v>
      </c>
      <c r="AU97" s="23" t="s">
        <v>82</v>
      </c>
      <c r="AY97" s="23" t="s">
        <v>131</v>
      </c>
      <c r="BE97" s="211">
        <f>IF(N97="základní",J97,0)</f>
        <v>0</v>
      </c>
      <c r="BF97" s="211">
        <f>IF(N97="snížená",J97,0)</f>
        <v>0</v>
      </c>
      <c r="BG97" s="211">
        <f>IF(N97="zákl. přenesená",J97,0)</f>
        <v>0</v>
      </c>
      <c r="BH97" s="211">
        <f>IF(N97="sníž. přenesená",J97,0)</f>
        <v>0</v>
      </c>
      <c r="BI97" s="211">
        <f>IF(N97="nulová",J97,0)</f>
        <v>0</v>
      </c>
      <c r="BJ97" s="23" t="s">
        <v>80</v>
      </c>
      <c r="BK97" s="211">
        <f>ROUND(I97*H97,2)</f>
        <v>0</v>
      </c>
      <c r="BL97" s="23" t="s">
        <v>138</v>
      </c>
      <c r="BM97" s="23" t="s">
        <v>407</v>
      </c>
    </row>
    <row r="98" s="11" customFormat="1">
      <c r="B98" s="212"/>
      <c r="D98" s="213" t="s">
        <v>140</v>
      </c>
      <c r="E98" s="214" t="s">
        <v>5</v>
      </c>
      <c r="F98" s="215" t="s">
        <v>408</v>
      </c>
      <c r="H98" s="216">
        <v>1336.173</v>
      </c>
      <c r="I98" s="217"/>
      <c r="L98" s="212"/>
      <c r="M98" s="218"/>
      <c r="N98" s="219"/>
      <c r="O98" s="219"/>
      <c r="P98" s="219"/>
      <c r="Q98" s="219"/>
      <c r="R98" s="219"/>
      <c r="S98" s="219"/>
      <c r="T98" s="220"/>
      <c r="AT98" s="214" t="s">
        <v>140</v>
      </c>
      <c r="AU98" s="214" t="s">
        <v>82</v>
      </c>
      <c r="AV98" s="11" t="s">
        <v>82</v>
      </c>
      <c r="AW98" s="11" t="s">
        <v>36</v>
      </c>
      <c r="AX98" s="11" t="s">
        <v>72</v>
      </c>
      <c r="AY98" s="214" t="s">
        <v>131</v>
      </c>
    </row>
    <row r="99" s="12" customFormat="1">
      <c r="B99" s="221"/>
      <c r="D99" s="213" t="s">
        <v>140</v>
      </c>
      <c r="E99" s="222" t="s">
        <v>5</v>
      </c>
      <c r="F99" s="223" t="s">
        <v>145</v>
      </c>
      <c r="H99" s="224">
        <v>1336.173</v>
      </c>
      <c r="I99" s="225"/>
      <c r="L99" s="221"/>
      <c r="M99" s="226"/>
      <c r="N99" s="227"/>
      <c r="O99" s="227"/>
      <c r="P99" s="227"/>
      <c r="Q99" s="227"/>
      <c r="R99" s="227"/>
      <c r="S99" s="227"/>
      <c r="T99" s="228"/>
      <c r="AT99" s="222" t="s">
        <v>140</v>
      </c>
      <c r="AU99" s="222" t="s">
        <v>82</v>
      </c>
      <c r="AV99" s="12" t="s">
        <v>138</v>
      </c>
      <c r="AW99" s="12" t="s">
        <v>36</v>
      </c>
      <c r="AX99" s="12" t="s">
        <v>80</v>
      </c>
      <c r="AY99" s="222" t="s">
        <v>131</v>
      </c>
    </row>
    <row r="100" s="1" customFormat="1" ht="16.5" customHeight="1">
      <c r="B100" s="199"/>
      <c r="C100" s="200" t="s">
        <v>379</v>
      </c>
      <c r="D100" s="200" t="s">
        <v>133</v>
      </c>
      <c r="E100" s="201" t="s">
        <v>155</v>
      </c>
      <c r="F100" s="202" t="s">
        <v>156</v>
      </c>
      <c r="G100" s="203" t="s">
        <v>136</v>
      </c>
      <c r="H100" s="204">
        <v>658.923</v>
      </c>
      <c r="I100" s="205"/>
      <c r="J100" s="206">
        <f>ROUND(I100*H100,2)</f>
        <v>0</v>
      </c>
      <c r="K100" s="202" t="s">
        <v>157</v>
      </c>
      <c r="L100" s="45"/>
      <c r="M100" s="207" t="s">
        <v>5</v>
      </c>
      <c r="N100" s="208" t="s">
        <v>43</v>
      </c>
      <c r="O100" s="46"/>
      <c r="P100" s="209">
        <f>O100*H100</f>
        <v>0</v>
      </c>
      <c r="Q100" s="209">
        <v>0</v>
      </c>
      <c r="R100" s="209">
        <f>Q100*H100</f>
        <v>0</v>
      </c>
      <c r="S100" s="209">
        <v>0</v>
      </c>
      <c r="T100" s="210">
        <f>S100*H100</f>
        <v>0</v>
      </c>
      <c r="AR100" s="23" t="s">
        <v>138</v>
      </c>
      <c r="AT100" s="23" t="s">
        <v>133</v>
      </c>
      <c r="AU100" s="23" t="s">
        <v>82</v>
      </c>
      <c r="AY100" s="23" t="s">
        <v>131</v>
      </c>
      <c r="BE100" s="211">
        <f>IF(N100="základní",J100,0)</f>
        <v>0</v>
      </c>
      <c r="BF100" s="211">
        <f>IF(N100="snížená",J100,0)</f>
        <v>0</v>
      </c>
      <c r="BG100" s="211">
        <f>IF(N100="zákl. přenesená",J100,0)</f>
        <v>0</v>
      </c>
      <c r="BH100" s="211">
        <f>IF(N100="sníž. přenesená",J100,0)</f>
        <v>0</v>
      </c>
      <c r="BI100" s="211">
        <f>IF(N100="nulová",J100,0)</f>
        <v>0</v>
      </c>
      <c r="BJ100" s="23" t="s">
        <v>80</v>
      </c>
      <c r="BK100" s="211">
        <f>ROUND(I100*H100,2)</f>
        <v>0</v>
      </c>
      <c r="BL100" s="23" t="s">
        <v>138</v>
      </c>
      <c r="BM100" s="23" t="s">
        <v>409</v>
      </c>
    </row>
    <row r="101" s="11" customFormat="1">
      <c r="B101" s="212"/>
      <c r="D101" s="213" t="s">
        <v>140</v>
      </c>
      <c r="E101" s="214" t="s">
        <v>5</v>
      </c>
      <c r="F101" s="215" t="s">
        <v>410</v>
      </c>
      <c r="H101" s="216">
        <v>658.923</v>
      </c>
      <c r="I101" s="217"/>
      <c r="L101" s="212"/>
      <c r="M101" s="218"/>
      <c r="N101" s="219"/>
      <c r="O101" s="219"/>
      <c r="P101" s="219"/>
      <c r="Q101" s="219"/>
      <c r="R101" s="219"/>
      <c r="S101" s="219"/>
      <c r="T101" s="220"/>
      <c r="AT101" s="214" t="s">
        <v>140</v>
      </c>
      <c r="AU101" s="214" t="s">
        <v>82</v>
      </c>
      <c r="AV101" s="11" t="s">
        <v>82</v>
      </c>
      <c r="AW101" s="11" t="s">
        <v>36</v>
      </c>
      <c r="AX101" s="11" t="s">
        <v>72</v>
      </c>
      <c r="AY101" s="214" t="s">
        <v>131</v>
      </c>
    </row>
    <row r="102" s="12" customFormat="1">
      <c r="B102" s="221"/>
      <c r="D102" s="213" t="s">
        <v>140</v>
      </c>
      <c r="E102" s="222" t="s">
        <v>5</v>
      </c>
      <c r="F102" s="223" t="s">
        <v>145</v>
      </c>
      <c r="H102" s="224">
        <v>658.923</v>
      </c>
      <c r="I102" s="225"/>
      <c r="L102" s="221"/>
      <c r="M102" s="226"/>
      <c r="N102" s="227"/>
      <c r="O102" s="227"/>
      <c r="P102" s="227"/>
      <c r="Q102" s="227"/>
      <c r="R102" s="227"/>
      <c r="S102" s="227"/>
      <c r="T102" s="228"/>
      <c r="AT102" s="222" t="s">
        <v>140</v>
      </c>
      <c r="AU102" s="222" t="s">
        <v>82</v>
      </c>
      <c r="AV102" s="12" t="s">
        <v>138</v>
      </c>
      <c r="AW102" s="12" t="s">
        <v>36</v>
      </c>
      <c r="AX102" s="12" t="s">
        <v>80</v>
      </c>
      <c r="AY102" s="222" t="s">
        <v>131</v>
      </c>
    </row>
    <row r="103" s="1" customFormat="1" ht="16.5" customHeight="1">
      <c r="B103" s="199"/>
      <c r="C103" s="200" t="s">
        <v>385</v>
      </c>
      <c r="D103" s="200" t="s">
        <v>133</v>
      </c>
      <c r="E103" s="201" t="s">
        <v>160</v>
      </c>
      <c r="F103" s="202" t="s">
        <v>161</v>
      </c>
      <c r="G103" s="203" t="s">
        <v>136</v>
      </c>
      <c r="H103" s="204">
        <v>1336.173</v>
      </c>
      <c r="I103" s="205"/>
      <c r="J103" s="206">
        <f>ROUND(I103*H103,2)</f>
        <v>0</v>
      </c>
      <c r="K103" s="202" t="s">
        <v>137</v>
      </c>
      <c r="L103" s="45"/>
      <c r="M103" s="207" t="s">
        <v>5</v>
      </c>
      <c r="N103" s="208" t="s">
        <v>43</v>
      </c>
      <c r="O103" s="46"/>
      <c r="P103" s="209">
        <f>O103*H103</f>
        <v>0</v>
      </c>
      <c r="Q103" s="209">
        <v>0</v>
      </c>
      <c r="R103" s="209">
        <f>Q103*H103</f>
        <v>0</v>
      </c>
      <c r="S103" s="209">
        <v>0</v>
      </c>
      <c r="T103" s="210">
        <f>S103*H103</f>
        <v>0</v>
      </c>
      <c r="AR103" s="23" t="s">
        <v>138</v>
      </c>
      <c r="AT103" s="23" t="s">
        <v>133</v>
      </c>
      <c r="AU103" s="23" t="s">
        <v>82</v>
      </c>
      <c r="AY103" s="23" t="s">
        <v>131</v>
      </c>
      <c r="BE103" s="211">
        <f>IF(N103="základní",J103,0)</f>
        <v>0</v>
      </c>
      <c r="BF103" s="211">
        <f>IF(N103="snížená",J103,0)</f>
        <v>0</v>
      </c>
      <c r="BG103" s="211">
        <f>IF(N103="zákl. přenesená",J103,0)</f>
        <v>0</v>
      </c>
      <c r="BH103" s="211">
        <f>IF(N103="sníž. přenesená",J103,0)</f>
        <v>0</v>
      </c>
      <c r="BI103" s="211">
        <f>IF(N103="nulová",J103,0)</f>
        <v>0</v>
      </c>
      <c r="BJ103" s="23" t="s">
        <v>80</v>
      </c>
      <c r="BK103" s="211">
        <f>ROUND(I103*H103,2)</f>
        <v>0</v>
      </c>
      <c r="BL103" s="23" t="s">
        <v>138</v>
      </c>
      <c r="BM103" s="23" t="s">
        <v>411</v>
      </c>
    </row>
    <row r="104" s="1" customFormat="1" ht="16.5" customHeight="1">
      <c r="B104" s="199"/>
      <c r="C104" s="200" t="s">
        <v>297</v>
      </c>
      <c r="D104" s="200" t="s">
        <v>133</v>
      </c>
      <c r="E104" s="201" t="s">
        <v>164</v>
      </c>
      <c r="F104" s="202" t="s">
        <v>165</v>
      </c>
      <c r="G104" s="203" t="s">
        <v>136</v>
      </c>
      <c r="H104" s="204">
        <v>658.923</v>
      </c>
      <c r="I104" s="205"/>
      <c r="J104" s="206">
        <f>ROUND(I104*H104,2)</f>
        <v>0</v>
      </c>
      <c r="K104" s="202" t="s">
        <v>137</v>
      </c>
      <c r="L104" s="45"/>
      <c r="M104" s="207" t="s">
        <v>5</v>
      </c>
      <c r="N104" s="208" t="s">
        <v>43</v>
      </c>
      <c r="O104" s="46"/>
      <c r="P104" s="209">
        <f>O104*H104</f>
        <v>0</v>
      </c>
      <c r="Q104" s="209">
        <v>0</v>
      </c>
      <c r="R104" s="209">
        <f>Q104*H104</f>
        <v>0</v>
      </c>
      <c r="S104" s="209">
        <v>0</v>
      </c>
      <c r="T104" s="210">
        <f>S104*H104</f>
        <v>0</v>
      </c>
      <c r="AR104" s="23" t="s">
        <v>138</v>
      </c>
      <c r="AT104" s="23" t="s">
        <v>133</v>
      </c>
      <c r="AU104" s="23" t="s">
        <v>82</v>
      </c>
      <c r="AY104" s="23" t="s">
        <v>131</v>
      </c>
      <c r="BE104" s="211">
        <f>IF(N104="základní",J104,0)</f>
        <v>0</v>
      </c>
      <c r="BF104" s="211">
        <f>IF(N104="snížená",J104,0)</f>
        <v>0</v>
      </c>
      <c r="BG104" s="211">
        <f>IF(N104="zákl. přenesená",J104,0)</f>
        <v>0</v>
      </c>
      <c r="BH104" s="211">
        <f>IF(N104="sníž. přenesená",J104,0)</f>
        <v>0</v>
      </c>
      <c r="BI104" s="211">
        <f>IF(N104="nulová",J104,0)</f>
        <v>0</v>
      </c>
      <c r="BJ104" s="23" t="s">
        <v>80</v>
      </c>
      <c r="BK104" s="211">
        <f>ROUND(I104*H104,2)</f>
        <v>0</v>
      </c>
      <c r="BL104" s="23" t="s">
        <v>138</v>
      </c>
      <c r="BM104" s="23" t="s">
        <v>412</v>
      </c>
    </row>
    <row r="105" s="1" customFormat="1" ht="16.5" customHeight="1">
      <c r="B105" s="199"/>
      <c r="C105" s="200" t="s">
        <v>301</v>
      </c>
      <c r="D105" s="200" t="s">
        <v>133</v>
      </c>
      <c r="E105" s="201" t="s">
        <v>168</v>
      </c>
      <c r="F105" s="202" t="s">
        <v>169</v>
      </c>
      <c r="G105" s="203" t="s">
        <v>170</v>
      </c>
      <c r="H105" s="204">
        <v>946.053</v>
      </c>
      <c r="I105" s="205"/>
      <c r="J105" s="206">
        <f>ROUND(I105*H105,2)</f>
        <v>0</v>
      </c>
      <c r="K105" s="202" t="s">
        <v>137</v>
      </c>
      <c r="L105" s="45"/>
      <c r="M105" s="207" t="s">
        <v>5</v>
      </c>
      <c r="N105" s="208" t="s">
        <v>43</v>
      </c>
      <c r="O105" s="46"/>
      <c r="P105" s="209">
        <f>O105*H105</f>
        <v>0</v>
      </c>
      <c r="Q105" s="209">
        <v>0</v>
      </c>
      <c r="R105" s="209">
        <f>Q105*H105</f>
        <v>0</v>
      </c>
      <c r="S105" s="209">
        <v>0</v>
      </c>
      <c r="T105" s="210">
        <f>S105*H105</f>
        <v>0</v>
      </c>
      <c r="AR105" s="23" t="s">
        <v>138</v>
      </c>
      <c r="AT105" s="23" t="s">
        <v>133</v>
      </c>
      <c r="AU105" s="23" t="s">
        <v>82</v>
      </c>
      <c r="AY105" s="23" t="s">
        <v>131</v>
      </c>
      <c r="BE105" s="211">
        <f>IF(N105="základní",J105,0)</f>
        <v>0</v>
      </c>
      <c r="BF105" s="211">
        <f>IF(N105="snížená",J105,0)</f>
        <v>0</v>
      </c>
      <c r="BG105" s="211">
        <f>IF(N105="zákl. přenesená",J105,0)</f>
        <v>0</v>
      </c>
      <c r="BH105" s="211">
        <f>IF(N105="sníž. přenesená",J105,0)</f>
        <v>0</v>
      </c>
      <c r="BI105" s="211">
        <f>IF(N105="nulová",J105,0)</f>
        <v>0</v>
      </c>
      <c r="BJ105" s="23" t="s">
        <v>80</v>
      </c>
      <c r="BK105" s="211">
        <f>ROUND(I105*H105,2)</f>
        <v>0</v>
      </c>
      <c r="BL105" s="23" t="s">
        <v>138</v>
      </c>
      <c r="BM105" s="23" t="s">
        <v>413</v>
      </c>
    </row>
    <row r="106" s="11" customFormat="1">
      <c r="B106" s="212"/>
      <c r="D106" s="213" t="s">
        <v>140</v>
      </c>
      <c r="E106" s="214" t="s">
        <v>5</v>
      </c>
      <c r="F106" s="215" t="s">
        <v>414</v>
      </c>
      <c r="H106" s="216">
        <v>946.053</v>
      </c>
      <c r="I106" s="217"/>
      <c r="L106" s="212"/>
      <c r="M106" s="218"/>
      <c r="N106" s="219"/>
      <c r="O106" s="219"/>
      <c r="P106" s="219"/>
      <c r="Q106" s="219"/>
      <c r="R106" s="219"/>
      <c r="S106" s="219"/>
      <c r="T106" s="220"/>
      <c r="AT106" s="214" t="s">
        <v>140</v>
      </c>
      <c r="AU106" s="214" t="s">
        <v>82</v>
      </c>
      <c r="AV106" s="11" t="s">
        <v>82</v>
      </c>
      <c r="AW106" s="11" t="s">
        <v>36</v>
      </c>
      <c r="AX106" s="11" t="s">
        <v>80</v>
      </c>
      <c r="AY106" s="214" t="s">
        <v>131</v>
      </c>
    </row>
    <row r="107" s="1" customFormat="1" ht="16.5" customHeight="1">
      <c r="B107" s="199"/>
      <c r="C107" s="200" t="s">
        <v>217</v>
      </c>
      <c r="D107" s="200" t="s">
        <v>133</v>
      </c>
      <c r="E107" s="201" t="s">
        <v>415</v>
      </c>
      <c r="F107" s="202" t="s">
        <v>416</v>
      </c>
      <c r="G107" s="203" t="s">
        <v>136</v>
      </c>
      <c r="H107" s="204">
        <v>677.25</v>
      </c>
      <c r="I107" s="205"/>
      <c r="J107" s="206">
        <f>ROUND(I107*H107,2)</f>
        <v>0</v>
      </c>
      <c r="K107" s="202" t="s">
        <v>157</v>
      </c>
      <c r="L107" s="45"/>
      <c r="M107" s="207" t="s">
        <v>5</v>
      </c>
      <c r="N107" s="208" t="s">
        <v>43</v>
      </c>
      <c r="O107" s="46"/>
      <c r="P107" s="209">
        <f>O107*H107</f>
        <v>0</v>
      </c>
      <c r="Q107" s="209">
        <v>0</v>
      </c>
      <c r="R107" s="209">
        <f>Q107*H107</f>
        <v>0</v>
      </c>
      <c r="S107" s="209">
        <v>0</v>
      </c>
      <c r="T107" s="210">
        <f>S107*H107</f>
        <v>0</v>
      </c>
      <c r="AR107" s="23" t="s">
        <v>138</v>
      </c>
      <c r="AT107" s="23" t="s">
        <v>133</v>
      </c>
      <c r="AU107" s="23" t="s">
        <v>82</v>
      </c>
      <c r="AY107" s="23" t="s">
        <v>131</v>
      </c>
      <c r="BE107" s="211">
        <f>IF(N107="základní",J107,0)</f>
        <v>0</v>
      </c>
      <c r="BF107" s="211">
        <f>IF(N107="snížená",J107,0)</f>
        <v>0</v>
      </c>
      <c r="BG107" s="211">
        <f>IF(N107="zákl. přenesená",J107,0)</f>
        <v>0</v>
      </c>
      <c r="BH107" s="211">
        <f>IF(N107="sníž. přenesená",J107,0)</f>
        <v>0</v>
      </c>
      <c r="BI107" s="211">
        <f>IF(N107="nulová",J107,0)</f>
        <v>0</v>
      </c>
      <c r="BJ107" s="23" t="s">
        <v>80</v>
      </c>
      <c r="BK107" s="211">
        <f>ROUND(I107*H107,2)</f>
        <v>0</v>
      </c>
      <c r="BL107" s="23" t="s">
        <v>138</v>
      </c>
      <c r="BM107" s="23" t="s">
        <v>417</v>
      </c>
    </row>
    <row r="108" s="11" customFormat="1">
      <c r="B108" s="212"/>
      <c r="D108" s="213" t="s">
        <v>140</v>
      </c>
      <c r="E108" s="214" t="s">
        <v>5</v>
      </c>
      <c r="F108" s="215" t="s">
        <v>418</v>
      </c>
      <c r="H108" s="216">
        <v>606.04999999999995</v>
      </c>
      <c r="I108" s="217"/>
      <c r="L108" s="212"/>
      <c r="M108" s="218"/>
      <c r="N108" s="219"/>
      <c r="O108" s="219"/>
      <c r="P108" s="219"/>
      <c r="Q108" s="219"/>
      <c r="R108" s="219"/>
      <c r="S108" s="219"/>
      <c r="T108" s="220"/>
      <c r="AT108" s="214" t="s">
        <v>140</v>
      </c>
      <c r="AU108" s="214" t="s">
        <v>82</v>
      </c>
      <c r="AV108" s="11" t="s">
        <v>82</v>
      </c>
      <c r="AW108" s="11" t="s">
        <v>36</v>
      </c>
      <c r="AX108" s="11" t="s">
        <v>72</v>
      </c>
      <c r="AY108" s="214" t="s">
        <v>131</v>
      </c>
    </row>
    <row r="109" s="11" customFormat="1">
      <c r="B109" s="212"/>
      <c r="D109" s="213" t="s">
        <v>140</v>
      </c>
      <c r="E109" s="214" t="s">
        <v>5</v>
      </c>
      <c r="F109" s="215" t="s">
        <v>419</v>
      </c>
      <c r="H109" s="216">
        <v>71.200000000000003</v>
      </c>
      <c r="I109" s="217"/>
      <c r="L109" s="212"/>
      <c r="M109" s="218"/>
      <c r="N109" s="219"/>
      <c r="O109" s="219"/>
      <c r="P109" s="219"/>
      <c r="Q109" s="219"/>
      <c r="R109" s="219"/>
      <c r="S109" s="219"/>
      <c r="T109" s="220"/>
      <c r="AT109" s="214" t="s">
        <v>140</v>
      </c>
      <c r="AU109" s="214" t="s">
        <v>82</v>
      </c>
      <c r="AV109" s="11" t="s">
        <v>82</v>
      </c>
      <c r="AW109" s="11" t="s">
        <v>36</v>
      </c>
      <c r="AX109" s="11" t="s">
        <v>72</v>
      </c>
      <c r="AY109" s="214" t="s">
        <v>131</v>
      </c>
    </row>
    <row r="110" s="12" customFormat="1">
      <c r="B110" s="221"/>
      <c r="D110" s="213" t="s">
        <v>140</v>
      </c>
      <c r="E110" s="222" t="s">
        <v>5</v>
      </c>
      <c r="F110" s="223" t="s">
        <v>145</v>
      </c>
      <c r="H110" s="224">
        <v>677.25</v>
      </c>
      <c r="I110" s="225"/>
      <c r="L110" s="221"/>
      <c r="M110" s="226"/>
      <c r="N110" s="227"/>
      <c r="O110" s="227"/>
      <c r="P110" s="227"/>
      <c r="Q110" s="227"/>
      <c r="R110" s="227"/>
      <c r="S110" s="227"/>
      <c r="T110" s="228"/>
      <c r="AT110" s="222" t="s">
        <v>140</v>
      </c>
      <c r="AU110" s="222" t="s">
        <v>82</v>
      </c>
      <c r="AV110" s="12" t="s">
        <v>138</v>
      </c>
      <c r="AW110" s="12" t="s">
        <v>36</v>
      </c>
      <c r="AX110" s="12" t="s">
        <v>80</v>
      </c>
      <c r="AY110" s="222" t="s">
        <v>131</v>
      </c>
    </row>
    <row r="111" s="1" customFormat="1" ht="16.5" customHeight="1">
      <c r="B111" s="199"/>
      <c r="C111" s="200" t="s">
        <v>206</v>
      </c>
      <c r="D111" s="200" t="s">
        <v>133</v>
      </c>
      <c r="E111" s="201" t="s">
        <v>420</v>
      </c>
      <c r="F111" s="202" t="s">
        <v>421</v>
      </c>
      <c r="G111" s="203" t="s">
        <v>136</v>
      </c>
      <c r="H111" s="204">
        <v>299.10000000000002</v>
      </c>
      <c r="I111" s="205"/>
      <c r="J111" s="206">
        <f>ROUND(I111*H111,2)</f>
        <v>0</v>
      </c>
      <c r="K111" s="202" t="s">
        <v>157</v>
      </c>
      <c r="L111" s="45"/>
      <c r="M111" s="207" t="s">
        <v>5</v>
      </c>
      <c r="N111" s="208" t="s">
        <v>43</v>
      </c>
      <c r="O111" s="46"/>
      <c r="P111" s="209">
        <f>O111*H111</f>
        <v>0</v>
      </c>
      <c r="Q111" s="209">
        <v>0</v>
      </c>
      <c r="R111" s="209">
        <f>Q111*H111</f>
        <v>0</v>
      </c>
      <c r="S111" s="209">
        <v>0</v>
      </c>
      <c r="T111" s="210">
        <f>S111*H111</f>
        <v>0</v>
      </c>
      <c r="AR111" s="23" t="s">
        <v>138</v>
      </c>
      <c r="AT111" s="23" t="s">
        <v>133</v>
      </c>
      <c r="AU111" s="23" t="s">
        <v>82</v>
      </c>
      <c r="AY111" s="23" t="s">
        <v>131</v>
      </c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3" t="s">
        <v>80</v>
      </c>
      <c r="BK111" s="211">
        <f>ROUND(I111*H111,2)</f>
        <v>0</v>
      </c>
      <c r="BL111" s="23" t="s">
        <v>138</v>
      </c>
      <c r="BM111" s="23" t="s">
        <v>422</v>
      </c>
    </row>
    <row r="112" s="11" customFormat="1">
      <c r="B112" s="212"/>
      <c r="D112" s="213" t="s">
        <v>140</v>
      </c>
      <c r="E112" s="214" t="s">
        <v>5</v>
      </c>
      <c r="F112" s="215" t="s">
        <v>423</v>
      </c>
      <c r="H112" s="216">
        <v>263.5</v>
      </c>
      <c r="I112" s="217"/>
      <c r="L112" s="212"/>
      <c r="M112" s="218"/>
      <c r="N112" s="219"/>
      <c r="O112" s="219"/>
      <c r="P112" s="219"/>
      <c r="Q112" s="219"/>
      <c r="R112" s="219"/>
      <c r="S112" s="219"/>
      <c r="T112" s="220"/>
      <c r="AT112" s="214" t="s">
        <v>140</v>
      </c>
      <c r="AU112" s="214" t="s">
        <v>82</v>
      </c>
      <c r="AV112" s="11" t="s">
        <v>82</v>
      </c>
      <c r="AW112" s="11" t="s">
        <v>36</v>
      </c>
      <c r="AX112" s="11" t="s">
        <v>72</v>
      </c>
      <c r="AY112" s="214" t="s">
        <v>131</v>
      </c>
    </row>
    <row r="113" s="11" customFormat="1">
      <c r="B113" s="212"/>
      <c r="D113" s="213" t="s">
        <v>140</v>
      </c>
      <c r="E113" s="214" t="s">
        <v>5</v>
      </c>
      <c r="F113" s="215" t="s">
        <v>424</v>
      </c>
      <c r="H113" s="216">
        <v>35.600000000000001</v>
      </c>
      <c r="I113" s="217"/>
      <c r="L113" s="212"/>
      <c r="M113" s="218"/>
      <c r="N113" s="219"/>
      <c r="O113" s="219"/>
      <c r="P113" s="219"/>
      <c r="Q113" s="219"/>
      <c r="R113" s="219"/>
      <c r="S113" s="219"/>
      <c r="T113" s="220"/>
      <c r="AT113" s="214" t="s">
        <v>140</v>
      </c>
      <c r="AU113" s="214" t="s">
        <v>82</v>
      </c>
      <c r="AV113" s="11" t="s">
        <v>82</v>
      </c>
      <c r="AW113" s="11" t="s">
        <v>36</v>
      </c>
      <c r="AX113" s="11" t="s">
        <v>72</v>
      </c>
      <c r="AY113" s="214" t="s">
        <v>131</v>
      </c>
    </row>
    <row r="114" s="12" customFormat="1">
      <c r="B114" s="221"/>
      <c r="D114" s="213" t="s">
        <v>140</v>
      </c>
      <c r="E114" s="222" t="s">
        <v>5</v>
      </c>
      <c r="F114" s="223" t="s">
        <v>145</v>
      </c>
      <c r="H114" s="224">
        <v>299.10000000000002</v>
      </c>
      <c r="I114" s="225"/>
      <c r="L114" s="221"/>
      <c r="M114" s="226"/>
      <c r="N114" s="227"/>
      <c r="O114" s="227"/>
      <c r="P114" s="227"/>
      <c r="Q114" s="227"/>
      <c r="R114" s="227"/>
      <c r="S114" s="227"/>
      <c r="T114" s="228"/>
      <c r="AT114" s="222" t="s">
        <v>140</v>
      </c>
      <c r="AU114" s="222" t="s">
        <v>82</v>
      </c>
      <c r="AV114" s="12" t="s">
        <v>138</v>
      </c>
      <c r="AW114" s="12" t="s">
        <v>36</v>
      </c>
      <c r="AX114" s="12" t="s">
        <v>80</v>
      </c>
      <c r="AY114" s="222" t="s">
        <v>131</v>
      </c>
    </row>
    <row r="115" s="1" customFormat="1" ht="16.5" customHeight="1">
      <c r="B115" s="199"/>
      <c r="C115" s="229" t="s">
        <v>212</v>
      </c>
      <c r="D115" s="229" t="s">
        <v>189</v>
      </c>
      <c r="E115" s="230" t="s">
        <v>425</v>
      </c>
      <c r="F115" s="231" t="s">
        <v>426</v>
      </c>
      <c r="G115" s="232" t="s">
        <v>170</v>
      </c>
      <c r="H115" s="233">
        <v>598.20000000000005</v>
      </c>
      <c r="I115" s="234"/>
      <c r="J115" s="235">
        <f>ROUND(I115*H115,2)</f>
        <v>0</v>
      </c>
      <c r="K115" s="231" t="s">
        <v>157</v>
      </c>
      <c r="L115" s="236"/>
      <c r="M115" s="237" t="s">
        <v>5</v>
      </c>
      <c r="N115" s="238" t="s">
        <v>43</v>
      </c>
      <c r="O115" s="46"/>
      <c r="P115" s="209">
        <f>O115*H115</f>
        <v>0</v>
      </c>
      <c r="Q115" s="209">
        <v>0</v>
      </c>
      <c r="R115" s="209">
        <f>Q115*H115</f>
        <v>0</v>
      </c>
      <c r="S115" s="209">
        <v>0</v>
      </c>
      <c r="T115" s="210">
        <f>S115*H115</f>
        <v>0</v>
      </c>
      <c r="AR115" s="23" t="s">
        <v>167</v>
      </c>
      <c r="AT115" s="23" t="s">
        <v>189</v>
      </c>
      <c r="AU115" s="23" t="s">
        <v>82</v>
      </c>
      <c r="AY115" s="23" t="s">
        <v>131</v>
      </c>
      <c r="BE115" s="211">
        <f>IF(N115="základní",J115,0)</f>
        <v>0</v>
      </c>
      <c r="BF115" s="211">
        <f>IF(N115="snížená",J115,0)</f>
        <v>0</v>
      </c>
      <c r="BG115" s="211">
        <f>IF(N115="zákl. přenesená",J115,0)</f>
        <v>0</v>
      </c>
      <c r="BH115" s="211">
        <f>IF(N115="sníž. přenesená",J115,0)</f>
        <v>0</v>
      </c>
      <c r="BI115" s="211">
        <f>IF(N115="nulová",J115,0)</f>
        <v>0</v>
      </c>
      <c r="BJ115" s="23" t="s">
        <v>80</v>
      </c>
      <c r="BK115" s="211">
        <f>ROUND(I115*H115,2)</f>
        <v>0</v>
      </c>
      <c r="BL115" s="23" t="s">
        <v>138</v>
      </c>
      <c r="BM115" s="23" t="s">
        <v>427</v>
      </c>
    </row>
    <row r="116" s="11" customFormat="1">
      <c r="B116" s="212"/>
      <c r="D116" s="213" t="s">
        <v>140</v>
      </c>
      <c r="F116" s="215" t="s">
        <v>428</v>
      </c>
      <c r="H116" s="216">
        <v>598.20000000000005</v>
      </c>
      <c r="I116" s="217"/>
      <c r="L116" s="212"/>
      <c r="M116" s="218"/>
      <c r="N116" s="219"/>
      <c r="O116" s="219"/>
      <c r="P116" s="219"/>
      <c r="Q116" s="219"/>
      <c r="R116" s="219"/>
      <c r="S116" s="219"/>
      <c r="T116" s="220"/>
      <c r="AT116" s="214" t="s">
        <v>140</v>
      </c>
      <c r="AU116" s="214" t="s">
        <v>82</v>
      </c>
      <c r="AV116" s="11" t="s">
        <v>82</v>
      </c>
      <c r="AW116" s="11" t="s">
        <v>6</v>
      </c>
      <c r="AX116" s="11" t="s">
        <v>80</v>
      </c>
      <c r="AY116" s="214" t="s">
        <v>131</v>
      </c>
    </row>
    <row r="117" s="10" customFormat="1" ht="29.88" customHeight="1">
      <c r="B117" s="186"/>
      <c r="D117" s="187" t="s">
        <v>71</v>
      </c>
      <c r="E117" s="197" t="s">
        <v>138</v>
      </c>
      <c r="F117" s="197" t="s">
        <v>429</v>
      </c>
      <c r="I117" s="189"/>
      <c r="J117" s="198">
        <f>BK117</f>
        <v>0</v>
      </c>
      <c r="L117" s="186"/>
      <c r="M117" s="191"/>
      <c r="N117" s="192"/>
      <c r="O117" s="192"/>
      <c r="P117" s="193">
        <f>SUM(P118:P121)</f>
        <v>0</v>
      </c>
      <c r="Q117" s="192"/>
      <c r="R117" s="193">
        <f>SUM(R118:R121)</f>
        <v>113.10586140000001</v>
      </c>
      <c r="S117" s="192"/>
      <c r="T117" s="194">
        <f>SUM(T118:T121)</f>
        <v>0</v>
      </c>
      <c r="AR117" s="187" t="s">
        <v>80</v>
      </c>
      <c r="AT117" s="195" t="s">
        <v>71</v>
      </c>
      <c r="AU117" s="195" t="s">
        <v>80</v>
      </c>
      <c r="AY117" s="187" t="s">
        <v>131</v>
      </c>
      <c r="BK117" s="196">
        <f>SUM(BK118:BK121)</f>
        <v>0</v>
      </c>
    </row>
    <row r="118" s="1" customFormat="1" ht="16.5" customHeight="1">
      <c r="B118" s="199"/>
      <c r="C118" s="200" t="s">
        <v>196</v>
      </c>
      <c r="D118" s="200" t="s">
        <v>133</v>
      </c>
      <c r="E118" s="201" t="s">
        <v>430</v>
      </c>
      <c r="F118" s="202" t="s">
        <v>431</v>
      </c>
      <c r="G118" s="203" t="s">
        <v>136</v>
      </c>
      <c r="H118" s="204">
        <v>59.82</v>
      </c>
      <c r="I118" s="205"/>
      <c r="J118" s="206">
        <f>ROUND(I118*H118,2)</f>
        <v>0</v>
      </c>
      <c r="K118" s="202" t="s">
        <v>157</v>
      </c>
      <c r="L118" s="45"/>
      <c r="M118" s="207" t="s">
        <v>5</v>
      </c>
      <c r="N118" s="208" t="s">
        <v>43</v>
      </c>
      <c r="O118" s="46"/>
      <c r="P118" s="209">
        <f>O118*H118</f>
        <v>0</v>
      </c>
      <c r="Q118" s="209">
        <v>1.8907700000000001</v>
      </c>
      <c r="R118" s="209">
        <f>Q118*H118</f>
        <v>113.10586140000001</v>
      </c>
      <c r="S118" s="209">
        <v>0</v>
      </c>
      <c r="T118" s="210">
        <f>S118*H118</f>
        <v>0</v>
      </c>
      <c r="AR118" s="23" t="s">
        <v>138</v>
      </c>
      <c r="AT118" s="23" t="s">
        <v>133</v>
      </c>
      <c r="AU118" s="23" t="s">
        <v>82</v>
      </c>
      <c r="AY118" s="23" t="s">
        <v>131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23" t="s">
        <v>80</v>
      </c>
      <c r="BK118" s="211">
        <f>ROUND(I118*H118,2)</f>
        <v>0</v>
      </c>
      <c r="BL118" s="23" t="s">
        <v>138</v>
      </c>
      <c r="BM118" s="23" t="s">
        <v>432</v>
      </c>
    </row>
    <row r="119" s="11" customFormat="1">
      <c r="B119" s="212"/>
      <c r="D119" s="213" t="s">
        <v>140</v>
      </c>
      <c r="E119" s="214" t="s">
        <v>5</v>
      </c>
      <c r="F119" s="215" t="s">
        <v>433</v>
      </c>
      <c r="H119" s="216">
        <v>52.700000000000003</v>
      </c>
      <c r="I119" s="217"/>
      <c r="L119" s="212"/>
      <c r="M119" s="218"/>
      <c r="N119" s="219"/>
      <c r="O119" s="219"/>
      <c r="P119" s="219"/>
      <c r="Q119" s="219"/>
      <c r="R119" s="219"/>
      <c r="S119" s="219"/>
      <c r="T119" s="220"/>
      <c r="AT119" s="214" t="s">
        <v>140</v>
      </c>
      <c r="AU119" s="214" t="s">
        <v>82</v>
      </c>
      <c r="AV119" s="11" t="s">
        <v>82</v>
      </c>
      <c r="AW119" s="11" t="s">
        <v>36</v>
      </c>
      <c r="AX119" s="11" t="s">
        <v>72</v>
      </c>
      <c r="AY119" s="214" t="s">
        <v>131</v>
      </c>
    </row>
    <row r="120" s="11" customFormat="1">
      <c r="B120" s="212"/>
      <c r="D120" s="213" t="s">
        <v>140</v>
      </c>
      <c r="E120" s="214" t="s">
        <v>5</v>
      </c>
      <c r="F120" s="215" t="s">
        <v>434</v>
      </c>
      <c r="H120" s="216">
        <v>7.1200000000000001</v>
      </c>
      <c r="I120" s="217"/>
      <c r="L120" s="212"/>
      <c r="M120" s="218"/>
      <c r="N120" s="219"/>
      <c r="O120" s="219"/>
      <c r="P120" s="219"/>
      <c r="Q120" s="219"/>
      <c r="R120" s="219"/>
      <c r="S120" s="219"/>
      <c r="T120" s="220"/>
      <c r="AT120" s="214" t="s">
        <v>140</v>
      </c>
      <c r="AU120" s="214" t="s">
        <v>82</v>
      </c>
      <c r="AV120" s="11" t="s">
        <v>82</v>
      </c>
      <c r="AW120" s="11" t="s">
        <v>36</v>
      </c>
      <c r="AX120" s="11" t="s">
        <v>72</v>
      </c>
      <c r="AY120" s="214" t="s">
        <v>131</v>
      </c>
    </row>
    <row r="121" s="12" customFormat="1">
      <c r="B121" s="221"/>
      <c r="D121" s="213" t="s">
        <v>140</v>
      </c>
      <c r="E121" s="222" t="s">
        <v>5</v>
      </c>
      <c r="F121" s="223" t="s">
        <v>145</v>
      </c>
      <c r="H121" s="224">
        <v>59.82</v>
      </c>
      <c r="I121" s="225"/>
      <c r="L121" s="221"/>
      <c r="M121" s="226"/>
      <c r="N121" s="227"/>
      <c r="O121" s="227"/>
      <c r="P121" s="227"/>
      <c r="Q121" s="227"/>
      <c r="R121" s="227"/>
      <c r="S121" s="227"/>
      <c r="T121" s="228"/>
      <c r="AT121" s="222" t="s">
        <v>140</v>
      </c>
      <c r="AU121" s="222" t="s">
        <v>82</v>
      </c>
      <c r="AV121" s="12" t="s">
        <v>138</v>
      </c>
      <c r="AW121" s="12" t="s">
        <v>36</v>
      </c>
      <c r="AX121" s="12" t="s">
        <v>80</v>
      </c>
      <c r="AY121" s="222" t="s">
        <v>131</v>
      </c>
    </row>
    <row r="122" s="10" customFormat="1" ht="29.88" customHeight="1">
      <c r="B122" s="186"/>
      <c r="D122" s="187" t="s">
        <v>71</v>
      </c>
      <c r="E122" s="197" t="s">
        <v>154</v>
      </c>
      <c r="F122" s="197" t="s">
        <v>233</v>
      </c>
      <c r="I122" s="189"/>
      <c r="J122" s="198">
        <f>BK122</f>
        <v>0</v>
      </c>
      <c r="L122" s="186"/>
      <c r="M122" s="191"/>
      <c r="N122" s="192"/>
      <c r="O122" s="192"/>
      <c r="P122" s="193">
        <f>SUM(P123:P127)</f>
        <v>0</v>
      </c>
      <c r="Q122" s="192"/>
      <c r="R122" s="193">
        <f>SUM(R123:R127)</f>
        <v>117.5064886</v>
      </c>
      <c r="S122" s="192"/>
      <c r="T122" s="194">
        <f>SUM(T123:T127)</f>
        <v>0</v>
      </c>
      <c r="AR122" s="187" t="s">
        <v>80</v>
      </c>
      <c r="AT122" s="195" t="s">
        <v>71</v>
      </c>
      <c r="AU122" s="195" t="s">
        <v>80</v>
      </c>
      <c r="AY122" s="187" t="s">
        <v>131</v>
      </c>
      <c r="BK122" s="196">
        <f>SUM(BK123:BK127)</f>
        <v>0</v>
      </c>
    </row>
    <row r="123" s="1" customFormat="1" ht="16.5" customHeight="1">
      <c r="B123" s="199"/>
      <c r="C123" s="200" t="s">
        <v>435</v>
      </c>
      <c r="D123" s="200" t="s">
        <v>133</v>
      </c>
      <c r="E123" s="201" t="s">
        <v>248</v>
      </c>
      <c r="F123" s="202" t="s">
        <v>249</v>
      </c>
      <c r="G123" s="203" t="s">
        <v>176</v>
      </c>
      <c r="H123" s="204">
        <v>118</v>
      </c>
      <c r="I123" s="205"/>
      <c r="J123" s="206">
        <f>ROUND(I123*H123,2)</f>
        <v>0</v>
      </c>
      <c r="K123" s="202" t="s">
        <v>157</v>
      </c>
      <c r="L123" s="45"/>
      <c r="M123" s="207" t="s">
        <v>5</v>
      </c>
      <c r="N123" s="208" t="s">
        <v>43</v>
      </c>
      <c r="O123" s="46"/>
      <c r="P123" s="209">
        <f>O123*H123</f>
        <v>0</v>
      </c>
      <c r="Q123" s="209">
        <v>0.378</v>
      </c>
      <c r="R123" s="209">
        <f>Q123*H123</f>
        <v>44.603999999999999</v>
      </c>
      <c r="S123" s="209">
        <v>0</v>
      </c>
      <c r="T123" s="210">
        <f>S123*H123</f>
        <v>0</v>
      </c>
      <c r="AR123" s="23" t="s">
        <v>138</v>
      </c>
      <c r="AT123" s="23" t="s">
        <v>133</v>
      </c>
      <c r="AU123" s="23" t="s">
        <v>82</v>
      </c>
      <c r="AY123" s="23" t="s">
        <v>131</v>
      </c>
      <c r="BE123" s="211">
        <f>IF(N123="základní",J123,0)</f>
        <v>0</v>
      </c>
      <c r="BF123" s="211">
        <f>IF(N123="snížená",J123,0)</f>
        <v>0</v>
      </c>
      <c r="BG123" s="211">
        <f>IF(N123="zákl. přenesená",J123,0)</f>
        <v>0</v>
      </c>
      <c r="BH123" s="211">
        <f>IF(N123="sníž. přenesená",J123,0)</f>
        <v>0</v>
      </c>
      <c r="BI123" s="211">
        <f>IF(N123="nulová",J123,0)</f>
        <v>0</v>
      </c>
      <c r="BJ123" s="23" t="s">
        <v>80</v>
      </c>
      <c r="BK123" s="211">
        <f>ROUND(I123*H123,2)</f>
        <v>0</v>
      </c>
      <c r="BL123" s="23" t="s">
        <v>138</v>
      </c>
      <c r="BM123" s="23" t="s">
        <v>436</v>
      </c>
    </row>
    <row r="124" s="1" customFormat="1" ht="16.5" customHeight="1">
      <c r="B124" s="199"/>
      <c r="C124" s="200" t="s">
        <v>437</v>
      </c>
      <c r="D124" s="200" t="s">
        <v>133</v>
      </c>
      <c r="E124" s="201" t="s">
        <v>259</v>
      </c>
      <c r="F124" s="202" t="s">
        <v>260</v>
      </c>
      <c r="G124" s="203" t="s">
        <v>176</v>
      </c>
      <c r="H124" s="204">
        <v>118</v>
      </c>
      <c r="I124" s="205"/>
      <c r="J124" s="206">
        <f>ROUND(I124*H124,2)</f>
        <v>0</v>
      </c>
      <c r="K124" s="202" t="s">
        <v>157</v>
      </c>
      <c r="L124" s="45"/>
      <c r="M124" s="207" t="s">
        <v>5</v>
      </c>
      <c r="N124" s="208" t="s">
        <v>43</v>
      </c>
      <c r="O124" s="46"/>
      <c r="P124" s="209">
        <f>O124*H124</f>
        <v>0</v>
      </c>
      <c r="Q124" s="209">
        <v>0.33205770000000001</v>
      </c>
      <c r="R124" s="209">
        <f>Q124*H124</f>
        <v>39.182808600000001</v>
      </c>
      <c r="S124" s="209">
        <v>0</v>
      </c>
      <c r="T124" s="210">
        <f>S124*H124</f>
        <v>0</v>
      </c>
      <c r="AR124" s="23" t="s">
        <v>138</v>
      </c>
      <c r="AT124" s="23" t="s">
        <v>133</v>
      </c>
      <c r="AU124" s="23" t="s">
        <v>82</v>
      </c>
      <c r="AY124" s="23" t="s">
        <v>131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23" t="s">
        <v>80</v>
      </c>
      <c r="BK124" s="211">
        <f>ROUND(I124*H124,2)</f>
        <v>0</v>
      </c>
      <c r="BL124" s="23" t="s">
        <v>138</v>
      </c>
      <c r="BM124" s="23" t="s">
        <v>438</v>
      </c>
    </row>
    <row r="125" s="1" customFormat="1" ht="16.5" customHeight="1">
      <c r="B125" s="199"/>
      <c r="C125" s="200" t="s">
        <v>439</v>
      </c>
      <c r="D125" s="200" t="s">
        <v>133</v>
      </c>
      <c r="E125" s="201" t="s">
        <v>266</v>
      </c>
      <c r="F125" s="202" t="s">
        <v>267</v>
      </c>
      <c r="G125" s="203" t="s">
        <v>176</v>
      </c>
      <c r="H125" s="204">
        <v>118</v>
      </c>
      <c r="I125" s="205"/>
      <c r="J125" s="206">
        <f>ROUND(I125*H125,2)</f>
        <v>0</v>
      </c>
      <c r="K125" s="202" t="s">
        <v>137</v>
      </c>
      <c r="L125" s="45"/>
      <c r="M125" s="207" t="s">
        <v>5</v>
      </c>
      <c r="N125" s="208" t="s">
        <v>43</v>
      </c>
      <c r="O125" s="46"/>
      <c r="P125" s="209">
        <f>O125*H125</f>
        <v>0</v>
      </c>
      <c r="Q125" s="209">
        <v>0.00051000000000000004</v>
      </c>
      <c r="R125" s="209">
        <f>Q125*H125</f>
        <v>0.060180000000000004</v>
      </c>
      <c r="S125" s="209">
        <v>0</v>
      </c>
      <c r="T125" s="210">
        <f>S125*H125</f>
        <v>0</v>
      </c>
      <c r="AR125" s="23" t="s">
        <v>138</v>
      </c>
      <c r="AT125" s="23" t="s">
        <v>133</v>
      </c>
      <c r="AU125" s="23" t="s">
        <v>82</v>
      </c>
      <c r="AY125" s="23" t="s">
        <v>131</v>
      </c>
      <c r="BE125" s="211">
        <f>IF(N125="základní",J125,0)</f>
        <v>0</v>
      </c>
      <c r="BF125" s="211">
        <f>IF(N125="snížená",J125,0)</f>
        <v>0</v>
      </c>
      <c r="BG125" s="211">
        <f>IF(N125="zákl. přenesená",J125,0)</f>
        <v>0</v>
      </c>
      <c r="BH125" s="211">
        <f>IF(N125="sníž. přenesená",J125,0)</f>
        <v>0</v>
      </c>
      <c r="BI125" s="211">
        <f>IF(N125="nulová",J125,0)</f>
        <v>0</v>
      </c>
      <c r="BJ125" s="23" t="s">
        <v>80</v>
      </c>
      <c r="BK125" s="211">
        <f>ROUND(I125*H125,2)</f>
        <v>0</v>
      </c>
      <c r="BL125" s="23" t="s">
        <v>138</v>
      </c>
      <c r="BM125" s="23" t="s">
        <v>440</v>
      </c>
    </row>
    <row r="126" s="1" customFormat="1" ht="25.5" customHeight="1">
      <c r="B126" s="199"/>
      <c r="C126" s="200" t="s">
        <v>441</v>
      </c>
      <c r="D126" s="200" t="s">
        <v>133</v>
      </c>
      <c r="E126" s="201" t="s">
        <v>270</v>
      </c>
      <c r="F126" s="202" t="s">
        <v>271</v>
      </c>
      <c r="G126" s="203" t="s">
        <v>176</v>
      </c>
      <c r="H126" s="204">
        <v>118</v>
      </c>
      <c r="I126" s="205"/>
      <c r="J126" s="206">
        <f>ROUND(I126*H126,2)</f>
        <v>0</v>
      </c>
      <c r="K126" s="202" t="s">
        <v>137</v>
      </c>
      <c r="L126" s="45"/>
      <c r="M126" s="207" t="s">
        <v>5</v>
      </c>
      <c r="N126" s="208" t="s">
        <v>43</v>
      </c>
      <c r="O126" s="46"/>
      <c r="P126" s="209">
        <f>O126*H126</f>
        <v>0</v>
      </c>
      <c r="Q126" s="209">
        <v>0.10373</v>
      </c>
      <c r="R126" s="209">
        <f>Q126*H126</f>
        <v>12.24014</v>
      </c>
      <c r="S126" s="209">
        <v>0</v>
      </c>
      <c r="T126" s="210">
        <f>S126*H126</f>
        <v>0</v>
      </c>
      <c r="AR126" s="23" t="s">
        <v>138</v>
      </c>
      <c r="AT126" s="23" t="s">
        <v>133</v>
      </c>
      <c r="AU126" s="23" t="s">
        <v>82</v>
      </c>
      <c r="AY126" s="23" t="s">
        <v>131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23" t="s">
        <v>80</v>
      </c>
      <c r="BK126" s="211">
        <f>ROUND(I126*H126,2)</f>
        <v>0</v>
      </c>
      <c r="BL126" s="23" t="s">
        <v>138</v>
      </c>
      <c r="BM126" s="23" t="s">
        <v>442</v>
      </c>
    </row>
    <row r="127" s="1" customFormat="1" ht="25.5" customHeight="1">
      <c r="B127" s="199"/>
      <c r="C127" s="200" t="s">
        <v>443</v>
      </c>
      <c r="D127" s="200" t="s">
        <v>133</v>
      </c>
      <c r="E127" s="201" t="s">
        <v>274</v>
      </c>
      <c r="F127" s="202" t="s">
        <v>275</v>
      </c>
      <c r="G127" s="203" t="s">
        <v>176</v>
      </c>
      <c r="H127" s="204">
        <v>118</v>
      </c>
      <c r="I127" s="205"/>
      <c r="J127" s="206">
        <f>ROUND(I127*H127,2)</f>
        <v>0</v>
      </c>
      <c r="K127" s="202" t="s">
        <v>157</v>
      </c>
      <c r="L127" s="45"/>
      <c r="M127" s="207" t="s">
        <v>5</v>
      </c>
      <c r="N127" s="208" t="s">
        <v>43</v>
      </c>
      <c r="O127" s="46"/>
      <c r="P127" s="209">
        <f>O127*H127</f>
        <v>0</v>
      </c>
      <c r="Q127" s="209">
        <v>0.18151999999999999</v>
      </c>
      <c r="R127" s="209">
        <f>Q127*H127</f>
        <v>21.419359999999998</v>
      </c>
      <c r="S127" s="209">
        <v>0</v>
      </c>
      <c r="T127" s="210">
        <f>S127*H127</f>
        <v>0</v>
      </c>
      <c r="AR127" s="23" t="s">
        <v>138</v>
      </c>
      <c r="AT127" s="23" t="s">
        <v>133</v>
      </c>
      <c r="AU127" s="23" t="s">
        <v>82</v>
      </c>
      <c r="AY127" s="23" t="s">
        <v>131</v>
      </c>
      <c r="BE127" s="211">
        <f>IF(N127="základní",J127,0)</f>
        <v>0</v>
      </c>
      <c r="BF127" s="211">
        <f>IF(N127="snížená",J127,0)</f>
        <v>0</v>
      </c>
      <c r="BG127" s="211">
        <f>IF(N127="zákl. přenesená",J127,0)</f>
        <v>0</v>
      </c>
      <c r="BH127" s="211">
        <f>IF(N127="sníž. přenesená",J127,0)</f>
        <v>0</v>
      </c>
      <c r="BI127" s="211">
        <f>IF(N127="nulová",J127,0)</f>
        <v>0</v>
      </c>
      <c r="BJ127" s="23" t="s">
        <v>80</v>
      </c>
      <c r="BK127" s="211">
        <f>ROUND(I127*H127,2)</f>
        <v>0</v>
      </c>
      <c r="BL127" s="23" t="s">
        <v>138</v>
      </c>
      <c r="BM127" s="23" t="s">
        <v>444</v>
      </c>
    </row>
    <row r="128" s="10" customFormat="1" ht="29.88" customHeight="1">
      <c r="B128" s="186"/>
      <c r="D128" s="187" t="s">
        <v>71</v>
      </c>
      <c r="E128" s="197" t="s">
        <v>167</v>
      </c>
      <c r="F128" s="197" t="s">
        <v>445</v>
      </c>
      <c r="I128" s="189"/>
      <c r="J128" s="198">
        <f>BK128</f>
        <v>0</v>
      </c>
      <c r="L128" s="186"/>
      <c r="M128" s="191"/>
      <c r="N128" s="192"/>
      <c r="O128" s="192"/>
      <c r="P128" s="193">
        <f>SUM(P129:P251)</f>
        <v>0</v>
      </c>
      <c r="Q128" s="192"/>
      <c r="R128" s="193">
        <f>SUM(R129:R251)</f>
        <v>4.9516315000000004</v>
      </c>
      <c r="S128" s="192"/>
      <c r="T128" s="194">
        <f>SUM(T129:T251)</f>
        <v>2.65808</v>
      </c>
      <c r="AR128" s="187" t="s">
        <v>80</v>
      </c>
      <c r="AT128" s="195" t="s">
        <v>71</v>
      </c>
      <c r="AU128" s="195" t="s">
        <v>80</v>
      </c>
      <c r="AY128" s="187" t="s">
        <v>131</v>
      </c>
      <c r="BK128" s="196">
        <f>SUM(BK129:BK251)</f>
        <v>0</v>
      </c>
    </row>
    <row r="129" s="1" customFormat="1" ht="25.5" customHeight="1">
      <c r="B129" s="199"/>
      <c r="C129" s="200" t="s">
        <v>80</v>
      </c>
      <c r="D129" s="200" t="s">
        <v>133</v>
      </c>
      <c r="E129" s="201" t="s">
        <v>446</v>
      </c>
      <c r="F129" s="202" t="s">
        <v>447</v>
      </c>
      <c r="G129" s="203" t="s">
        <v>293</v>
      </c>
      <c r="H129" s="204">
        <v>3</v>
      </c>
      <c r="I129" s="205"/>
      <c r="J129" s="206">
        <f>ROUND(I129*H129,2)</f>
        <v>0</v>
      </c>
      <c r="K129" s="202" t="s">
        <v>157</v>
      </c>
      <c r="L129" s="45"/>
      <c r="M129" s="207" t="s">
        <v>5</v>
      </c>
      <c r="N129" s="208" t="s">
        <v>43</v>
      </c>
      <c r="O129" s="46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AR129" s="23" t="s">
        <v>138</v>
      </c>
      <c r="AT129" s="23" t="s">
        <v>133</v>
      </c>
      <c r="AU129" s="23" t="s">
        <v>82</v>
      </c>
      <c r="AY129" s="23" t="s">
        <v>131</v>
      </c>
      <c r="BE129" s="211">
        <f>IF(N129="základní",J129,0)</f>
        <v>0</v>
      </c>
      <c r="BF129" s="211">
        <f>IF(N129="snížená",J129,0)</f>
        <v>0</v>
      </c>
      <c r="BG129" s="211">
        <f>IF(N129="zákl. přenesená",J129,0)</f>
        <v>0</v>
      </c>
      <c r="BH129" s="211">
        <f>IF(N129="sníž. přenesená",J129,0)</f>
        <v>0</v>
      </c>
      <c r="BI129" s="211">
        <f>IF(N129="nulová",J129,0)</f>
        <v>0</v>
      </c>
      <c r="BJ129" s="23" t="s">
        <v>80</v>
      </c>
      <c r="BK129" s="211">
        <f>ROUND(I129*H129,2)</f>
        <v>0</v>
      </c>
      <c r="BL129" s="23" t="s">
        <v>138</v>
      </c>
      <c r="BM129" s="23" t="s">
        <v>448</v>
      </c>
    </row>
    <row r="130" s="11" customFormat="1">
      <c r="B130" s="212"/>
      <c r="D130" s="213" t="s">
        <v>140</v>
      </c>
      <c r="E130" s="214" t="s">
        <v>5</v>
      </c>
      <c r="F130" s="215" t="s">
        <v>449</v>
      </c>
      <c r="H130" s="216">
        <v>1</v>
      </c>
      <c r="I130" s="217"/>
      <c r="L130" s="212"/>
      <c r="M130" s="218"/>
      <c r="N130" s="219"/>
      <c r="O130" s="219"/>
      <c r="P130" s="219"/>
      <c r="Q130" s="219"/>
      <c r="R130" s="219"/>
      <c r="S130" s="219"/>
      <c r="T130" s="220"/>
      <c r="AT130" s="214" t="s">
        <v>140</v>
      </c>
      <c r="AU130" s="214" t="s">
        <v>82</v>
      </c>
      <c r="AV130" s="11" t="s">
        <v>82</v>
      </c>
      <c r="AW130" s="11" t="s">
        <v>36</v>
      </c>
      <c r="AX130" s="11" t="s">
        <v>72</v>
      </c>
      <c r="AY130" s="214" t="s">
        <v>131</v>
      </c>
    </row>
    <row r="131" s="11" customFormat="1">
      <c r="B131" s="212"/>
      <c r="D131" s="213" t="s">
        <v>140</v>
      </c>
      <c r="E131" s="214" t="s">
        <v>5</v>
      </c>
      <c r="F131" s="215" t="s">
        <v>450</v>
      </c>
      <c r="H131" s="216">
        <v>2</v>
      </c>
      <c r="I131" s="217"/>
      <c r="L131" s="212"/>
      <c r="M131" s="218"/>
      <c r="N131" s="219"/>
      <c r="O131" s="219"/>
      <c r="P131" s="219"/>
      <c r="Q131" s="219"/>
      <c r="R131" s="219"/>
      <c r="S131" s="219"/>
      <c r="T131" s="220"/>
      <c r="AT131" s="214" t="s">
        <v>140</v>
      </c>
      <c r="AU131" s="214" t="s">
        <v>82</v>
      </c>
      <c r="AV131" s="11" t="s">
        <v>82</v>
      </c>
      <c r="AW131" s="11" t="s">
        <v>36</v>
      </c>
      <c r="AX131" s="11" t="s">
        <v>72</v>
      </c>
      <c r="AY131" s="214" t="s">
        <v>131</v>
      </c>
    </row>
    <row r="132" s="12" customFormat="1">
      <c r="B132" s="221"/>
      <c r="D132" s="213" t="s">
        <v>140</v>
      </c>
      <c r="E132" s="222" t="s">
        <v>5</v>
      </c>
      <c r="F132" s="223" t="s">
        <v>145</v>
      </c>
      <c r="H132" s="224">
        <v>3</v>
      </c>
      <c r="I132" s="225"/>
      <c r="L132" s="221"/>
      <c r="M132" s="226"/>
      <c r="N132" s="227"/>
      <c r="O132" s="227"/>
      <c r="P132" s="227"/>
      <c r="Q132" s="227"/>
      <c r="R132" s="227"/>
      <c r="S132" s="227"/>
      <c r="T132" s="228"/>
      <c r="AT132" s="222" t="s">
        <v>140</v>
      </c>
      <c r="AU132" s="222" t="s">
        <v>82</v>
      </c>
      <c r="AV132" s="12" t="s">
        <v>138</v>
      </c>
      <c r="AW132" s="12" t="s">
        <v>36</v>
      </c>
      <c r="AX132" s="12" t="s">
        <v>80</v>
      </c>
      <c r="AY132" s="222" t="s">
        <v>131</v>
      </c>
    </row>
    <row r="133" s="1" customFormat="1" ht="25.5" customHeight="1">
      <c r="B133" s="199"/>
      <c r="C133" s="229" t="s">
        <v>82</v>
      </c>
      <c r="D133" s="229" t="s">
        <v>189</v>
      </c>
      <c r="E133" s="230" t="s">
        <v>451</v>
      </c>
      <c r="F133" s="231" t="s">
        <v>452</v>
      </c>
      <c r="G133" s="232" t="s">
        <v>293</v>
      </c>
      <c r="H133" s="233">
        <v>3</v>
      </c>
      <c r="I133" s="234"/>
      <c r="J133" s="235">
        <f>ROUND(I133*H133,2)</f>
        <v>0</v>
      </c>
      <c r="K133" s="231" t="s">
        <v>5</v>
      </c>
      <c r="L133" s="236"/>
      <c r="M133" s="237" t="s">
        <v>5</v>
      </c>
      <c r="N133" s="238" t="s">
        <v>43</v>
      </c>
      <c r="O133" s="46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AR133" s="23" t="s">
        <v>167</v>
      </c>
      <c r="AT133" s="23" t="s">
        <v>189</v>
      </c>
      <c r="AU133" s="23" t="s">
        <v>82</v>
      </c>
      <c r="AY133" s="23" t="s">
        <v>131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23" t="s">
        <v>80</v>
      </c>
      <c r="BK133" s="211">
        <f>ROUND(I133*H133,2)</f>
        <v>0</v>
      </c>
      <c r="BL133" s="23" t="s">
        <v>138</v>
      </c>
      <c r="BM133" s="23" t="s">
        <v>453</v>
      </c>
    </row>
    <row r="134" s="11" customFormat="1">
      <c r="B134" s="212"/>
      <c r="D134" s="213" t="s">
        <v>140</v>
      </c>
      <c r="E134" s="214" t="s">
        <v>5</v>
      </c>
      <c r="F134" s="215" t="s">
        <v>454</v>
      </c>
      <c r="H134" s="216">
        <v>1</v>
      </c>
      <c r="I134" s="217"/>
      <c r="L134" s="212"/>
      <c r="M134" s="218"/>
      <c r="N134" s="219"/>
      <c r="O134" s="219"/>
      <c r="P134" s="219"/>
      <c r="Q134" s="219"/>
      <c r="R134" s="219"/>
      <c r="S134" s="219"/>
      <c r="T134" s="220"/>
      <c r="AT134" s="214" t="s">
        <v>140</v>
      </c>
      <c r="AU134" s="214" t="s">
        <v>82</v>
      </c>
      <c r="AV134" s="11" t="s">
        <v>82</v>
      </c>
      <c r="AW134" s="11" t="s">
        <v>36</v>
      </c>
      <c r="AX134" s="11" t="s">
        <v>72</v>
      </c>
      <c r="AY134" s="214" t="s">
        <v>131</v>
      </c>
    </row>
    <row r="135" s="11" customFormat="1">
      <c r="B135" s="212"/>
      <c r="D135" s="213" t="s">
        <v>140</v>
      </c>
      <c r="E135" s="214" t="s">
        <v>5</v>
      </c>
      <c r="F135" s="215" t="s">
        <v>450</v>
      </c>
      <c r="H135" s="216">
        <v>2</v>
      </c>
      <c r="I135" s="217"/>
      <c r="L135" s="212"/>
      <c r="M135" s="218"/>
      <c r="N135" s="219"/>
      <c r="O135" s="219"/>
      <c r="P135" s="219"/>
      <c r="Q135" s="219"/>
      <c r="R135" s="219"/>
      <c r="S135" s="219"/>
      <c r="T135" s="220"/>
      <c r="AT135" s="214" t="s">
        <v>140</v>
      </c>
      <c r="AU135" s="214" t="s">
        <v>82</v>
      </c>
      <c r="AV135" s="11" t="s">
        <v>82</v>
      </c>
      <c r="AW135" s="11" t="s">
        <v>36</v>
      </c>
      <c r="AX135" s="11" t="s">
        <v>72</v>
      </c>
      <c r="AY135" s="214" t="s">
        <v>131</v>
      </c>
    </row>
    <row r="136" s="12" customFormat="1">
      <c r="B136" s="221"/>
      <c r="D136" s="213" t="s">
        <v>140</v>
      </c>
      <c r="E136" s="222" t="s">
        <v>5</v>
      </c>
      <c r="F136" s="223" t="s">
        <v>145</v>
      </c>
      <c r="H136" s="224">
        <v>3</v>
      </c>
      <c r="I136" s="225"/>
      <c r="L136" s="221"/>
      <c r="M136" s="226"/>
      <c r="N136" s="227"/>
      <c r="O136" s="227"/>
      <c r="P136" s="227"/>
      <c r="Q136" s="227"/>
      <c r="R136" s="227"/>
      <c r="S136" s="227"/>
      <c r="T136" s="228"/>
      <c r="AT136" s="222" t="s">
        <v>140</v>
      </c>
      <c r="AU136" s="222" t="s">
        <v>82</v>
      </c>
      <c r="AV136" s="12" t="s">
        <v>138</v>
      </c>
      <c r="AW136" s="12" t="s">
        <v>36</v>
      </c>
      <c r="AX136" s="12" t="s">
        <v>80</v>
      </c>
      <c r="AY136" s="222" t="s">
        <v>131</v>
      </c>
    </row>
    <row r="137" s="1" customFormat="1" ht="16.5" customHeight="1">
      <c r="B137" s="199"/>
      <c r="C137" s="200" t="s">
        <v>455</v>
      </c>
      <c r="D137" s="200" t="s">
        <v>133</v>
      </c>
      <c r="E137" s="201" t="s">
        <v>456</v>
      </c>
      <c r="F137" s="202" t="s">
        <v>457</v>
      </c>
      <c r="G137" s="203" t="s">
        <v>293</v>
      </c>
      <c r="H137" s="204">
        <v>14</v>
      </c>
      <c r="I137" s="205"/>
      <c r="J137" s="206">
        <f>ROUND(I137*H137,2)</f>
        <v>0</v>
      </c>
      <c r="K137" s="202" t="s">
        <v>157</v>
      </c>
      <c r="L137" s="45"/>
      <c r="M137" s="207" t="s">
        <v>5</v>
      </c>
      <c r="N137" s="208" t="s">
        <v>43</v>
      </c>
      <c r="O137" s="46"/>
      <c r="P137" s="209">
        <f>O137*H137</f>
        <v>0</v>
      </c>
      <c r="Q137" s="209">
        <v>0.00167</v>
      </c>
      <c r="R137" s="209">
        <f>Q137*H137</f>
        <v>0.023380000000000001</v>
      </c>
      <c r="S137" s="209">
        <v>0</v>
      </c>
      <c r="T137" s="210">
        <f>S137*H137</f>
        <v>0</v>
      </c>
      <c r="AR137" s="23" t="s">
        <v>138</v>
      </c>
      <c r="AT137" s="23" t="s">
        <v>133</v>
      </c>
      <c r="AU137" s="23" t="s">
        <v>82</v>
      </c>
      <c r="AY137" s="23" t="s">
        <v>131</v>
      </c>
      <c r="BE137" s="211">
        <f>IF(N137="základní",J137,0)</f>
        <v>0</v>
      </c>
      <c r="BF137" s="211">
        <f>IF(N137="snížená",J137,0)</f>
        <v>0</v>
      </c>
      <c r="BG137" s="211">
        <f>IF(N137="zákl. přenesená",J137,0)</f>
        <v>0</v>
      </c>
      <c r="BH137" s="211">
        <f>IF(N137="sníž. přenesená",J137,0)</f>
        <v>0</v>
      </c>
      <c r="BI137" s="211">
        <f>IF(N137="nulová",J137,0)</f>
        <v>0</v>
      </c>
      <c r="BJ137" s="23" t="s">
        <v>80</v>
      </c>
      <c r="BK137" s="211">
        <f>ROUND(I137*H137,2)</f>
        <v>0</v>
      </c>
      <c r="BL137" s="23" t="s">
        <v>138</v>
      </c>
      <c r="BM137" s="23" t="s">
        <v>458</v>
      </c>
    </row>
    <row r="138" s="11" customFormat="1">
      <c r="B138" s="212"/>
      <c r="D138" s="213" t="s">
        <v>140</v>
      </c>
      <c r="E138" s="214" t="s">
        <v>5</v>
      </c>
      <c r="F138" s="215" t="s">
        <v>459</v>
      </c>
      <c r="H138" s="216">
        <v>11</v>
      </c>
      <c r="I138" s="217"/>
      <c r="L138" s="212"/>
      <c r="M138" s="218"/>
      <c r="N138" s="219"/>
      <c r="O138" s="219"/>
      <c r="P138" s="219"/>
      <c r="Q138" s="219"/>
      <c r="R138" s="219"/>
      <c r="S138" s="219"/>
      <c r="T138" s="220"/>
      <c r="AT138" s="214" t="s">
        <v>140</v>
      </c>
      <c r="AU138" s="214" t="s">
        <v>82</v>
      </c>
      <c r="AV138" s="11" t="s">
        <v>82</v>
      </c>
      <c r="AW138" s="11" t="s">
        <v>36</v>
      </c>
      <c r="AX138" s="11" t="s">
        <v>72</v>
      </c>
      <c r="AY138" s="214" t="s">
        <v>131</v>
      </c>
    </row>
    <row r="139" s="11" customFormat="1">
      <c r="B139" s="212"/>
      <c r="D139" s="213" t="s">
        <v>140</v>
      </c>
      <c r="E139" s="214" t="s">
        <v>5</v>
      </c>
      <c r="F139" s="215" t="s">
        <v>460</v>
      </c>
      <c r="H139" s="216">
        <v>3</v>
      </c>
      <c r="I139" s="217"/>
      <c r="L139" s="212"/>
      <c r="M139" s="218"/>
      <c r="N139" s="219"/>
      <c r="O139" s="219"/>
      <c r="P139" s="219"/>
      <c r="Q139" s="219"/>
      <c r="R139" s="219"/>
      <c r="S139" s="219"/>
      <c r="T139" s="220"/>
      <c r="AT139" s="214" t="s">
        <v>140</v>
      </c>
      <c r="AU139" s="214" t="s">
        <v>82</v>
      </c>
      <c r="AV139" s="11" t="s">
        <v>82</v>
      </c>
      <c r="AW139" s="11" t="s">
        <v>36</v>
      </c>
      <c r="AX139" s="11" t="s">
        <v>72</v>
      </c>
      <c r="AY139" s="214" t="s">
        <v>131</v>
      </c>
    </row>
    <row r="140" s="12" customFormat="1">
      <c r="B140" s="221"/>
      <c r="D140" s="213" t="s">
        <v>140</v>
      </c>
      <c r="E140" s="222" t="s">
        <v>5</v>
      </c>
      <c r="F140" s="223" t="s">
        <v>145</v>
      </c>
      <c r="H140" s="224">
        <v>14</v>
      </c>
      <c r="I140" s="225"/>
      <c r="L140" s="221"/>
      <c r="M140" s="226"/>
      <c r="N140" s="227"/>
      <c r="O140" s="227"/>
      <c r="P140" s="227"/>
      <c r="Q140" s="227"/>
      <c r="R140" s="227"/>
      <c r="S140" s="227"/>
      <c r="T140" s="228"/>
      <c r="AT140" s="222" t="s">
        <v>140</v>
      </c>
      <c r="AU140" s="222" t="s">
        <v>82</v>
      </c>
      <c r="AV140" s="12" t="s">
        <v>138</v>
      </c>
      <c r="AW140" s="12" t="s">
        <v>36</v>
      </c>
      <c r="AX140" s="12" t="s">
        <v>80</v>
      </c>
      <c r="AY140" s="222" t="s">
        <v>131</v>
      </c>
    </row>
    <row r="141" s="1" customFormat="1" ht="25.5" customHeight="1">
      <c r="B141" s="199"/>
      <c r="C141" s="229" t="s">
        <v>11</v>
      </c>
      <c r="D141" s="229" t="s">
        <v>189</v>
      </c>
      <c r="E141" s="230" t="s">
        <v>461</v>
      </c>
      <c r="F141" s="231" t="s">
        <v>462</v>
      </c>
      <c r="G141" s="232" t="s">
        <v>293</v>
      </c>
      <c r="H141" s="233">
        <v>4</v>
      </c>
      <c r="I141" s="234"/>
      <c r="J141" s="235">
        <f>ROUND(I141*H141,2)</f>
        <v>0</v>
      </c>
      <c r="K141" s="231" t="s">
        <v>5</v>
      </c>
      <c r="L141" s="236"/>
      <c r="M141" s="237" t="s">
        <v>5</v>
      </c>
      <c r="N141" s="238" t="s">
        <v>43</v>
      </c>
      <c r="O141" s="46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AR141" s="23" t="s">
        <v>167</v>
      </c>
      <c r="AT141" s="23" t="s">
        <v>189</v>
      </c>
      <c r="AU141" s="23" t="s">
        <v>82</v>
      </c>
      <c r="AY141" s="23" t="s">
        <v>131</v>
      </c>
      <c r="BE141" s="211">
        <f>IF(N141="základní",J141,0)</f>
        <v>0</v>
      </c>
      <c r="BF141" s="211">
        <f>IF(N141="snížená",J141,0)</f>
        <v>0</v>
      </c>
      <c r="BG141" s="211">
        <f>IF(N141="zákl. přenesená",J141,0)</f>
        <v>0</v>
      </c>
      <c r="BH141" s="211">
        <f>IF(N141="sníž. přenesená",J141,0)</f>
        <v>0</v>
      </c>
      <c r="BI141" s="211">
        <f>IF(N141="nulová",J141,0)</f>
        <v>0</v>
      </c>
      <c r="BJ141" s="23" t="s">
        <v>80</v>
      </c>
      <c r="BK141" s="211">
        <f>ROUND(I141*H141,2)</f>
        <v>0</v>
      </c>
      <c r="BL141" s="23" t="s">
        <v>138</v>
      </c>
      <c r="BM141" s="23" t="s">
        <v>463</v>
      </c>
    </row>
    <row r="142" s="1" customFormat="1" ht="25.5" customHeight="1">
      <c r="B142" s="199"/>
      <c r="C142" s="229" t="s">
        <v>281</v>
      </c>
      <c r="D142" s="229" t="s">
        <v>189</v>
      </c>
      <c r="E142" s="230" t="s">
        <v>464</v>
      </c>
      <c r="F142" s="231" t="s">
        <v>465</v>
      </c>
      <c r="G142" s="232" t="s">
        <v>293</v>
      </c>
      <c r="H142" s="233">
        <v>3</v>
      </c>
      <c r="I142" s="234"/>
      <c r="J142" s="235">
        <f>ROUND(I142*H142,2)</f>
        <v>0</v>
      </c>
      <c r="K142" s="231" t="s">
        <v>5</v>
      </c>
      <c r="L142" s="236"/>
      <c r="M142" s="237" t="s">
        <v>5</v>
      </c>
      <c r="N142" s="238" t="s">
        <v>43</v>
      </c>
      <c r="O142" s="46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AR142" s="23" t="s">
        <v>167</v>
      </c>
      <c r="AT142" s="23" t="s">
        <v>189</v>
      </c>
      <c r="AU142" s="23" t="s">
        <v>82</v>
      </c>
      <c r="AY142" s="23" t="s">
        <v>131</v>
      </c>
      <c r="BE142" s="211">
        <f>IF(N142="základní",J142,0)</f>
        <v>0</v>
      </c>
      <c r="BF142" s="211">
        <f>IF(N142="snížená",J142,0)</f>
        <v>0</v>
      </c>
      <c r="BG142" s="211">
        <f>IF(N142="zákl. přenesená",J142,0)</f>
        <v>0</v>
      </c>
      <c r="BH142" s="211">
        <f>IF(N142="sníž. přenesená",J142,0)</f>
        <v>0</v>
      </c>
      <c r="BI142" s="211">
        <f>IF(N142="nulová",J142,0)</f>
        <v>0</v>
      </c>
      <c r="BJ142" s="23" t="s">
        <v>80</v>
      </c>
      <c r="BK142" s="211">
        <f>ROUND(I142*H142,2)</f>
        <v>0</v>
      </c>
      <c r="BL142" s="23" t="s">
        <v>138</v>
      </c>
      <c r="BM142" s="23" t="s">
        <v>466</v>
      </c>
    </row>
    <row r="143" s="11" customFormat="1">
      <c r="B143" s="212"/>
      <c r="D143" s="213" t="s">
        <v>140</v>
      </c>
      <c r="E143" s="214" t="s">
        <v>5</v>
      </c>
      <c r="F143" s="215" t="s">
        <v>467</v>
      </c>
      <c r="H143" s="216">
        <v>3</v>
      </c>
      <c r="I143" s="217"/>
      <c r="L143" s="212"/>
      <c r="M143" s="218"/>
      <c r="N143" s="219"/>
      <c r="O143" s="219"/>
      <c r="P143" s="219"/>
      <c r="Q143" s="219"/>
      <c r="R143" s="219"/>
      <c r="S143" s="219"/>
      <c r="T143" s="220"/>
      <c r="AT143" s="214" t="s">
        <v>140</v>
      </c>
      <c r="AU143" s="214" t="s">
        <v>82</v>
      </c>
      <c r="AV143" s="11" t="s">
        <v>82</v>
      </c>
      <c r="AW143" s="11" t="s">
        <v>36</v>
      </c>
      <c r="AX143" s="11" t="s">
        <v>72</v>
      </c>
      <c r="AY143" s="214" t="s">
        <v>131</v>
      </c>
    </row>
    <row r="144" s="12" customFormat="1">
      <c r="B144" s="221"/>
      <c r="D144" s="213" t="s">
        <v>140</v>
      </c>
      <c r="E144" s="222" t="s">
        <v>5</v>
      </c>
      <c r="F144" s="223" t="s">
        <v>145</v>
      </c>
      <c r="H144" s="224">
        <v>3</v>
      </c>
      <c r="I144" s="225"/>
      <c r="L144" s="221"/>
      <c r="M144" s="226"/>
      <c r="N144" s="227"/>
      <c r="O144" s="227"/>
      <c r="P144" s="227"/>
      <c r="Q144" s="227"/>
      <c r="R144" s="227"/>
      <c r="S144" s="227"/>
      <c r="T144" s="228"/>
      <c r="AT144" s="222" t="s">
        <v>140</v>
      </c>
      <c r="AU144" s="222" t="s">
        <v>82</v>
      </c>
      <c r="AV144" s="12" t="s">
        <v>138</v>
      </c>
      <c r="AW144" s="12" t="s">
        <v>36</v>
      </c>
      <c r="AX144" s="12" t="s">
        <v>80</v>
      </c>
      <c r="AY144" s="222" t="s">
        <v>131</v>
      </c>
    </row>
    <row r="145" s="1" customFormat="1" ht="16.5" customHeight="1">
      <c r="B145" s="199"/>
      <c r="C145" s="229" t="s">
        <v>10</v>
      </c>
      <c r="D145" s="229" t="s">
        <v>189</v>
      </c>
      <c r="E145" s="230" t="s">
        <v>468</v>
      </c>
      <c r="F145" s="231" t="s">
        <v>469</v>
      </c>
      <c r="G145" s="232" t="s">
        <v>5</v>
      </c>
      <c r="H145" s="233">
        <v>5</v>
      </c>
      <c r="I145" s="234"/>
      <c r="J145" s="235">
        <f>ROUND(I145*H145,2)</f>
        <v>0</v>
      </c>
      <c r="K145" s="231" t="s">
        <v>5</v>
      </c>
      <c r="L145" s="236"/>
      <c r="M145" s="237" t="s">
        <v>5</v>
      </c>
      <c r="N145" s="238" t="s">
        <v>43</v>
      </c>
      <c r="O145" s="46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AR145" s="23" t="s">
        <v>167</v>
      </c>
      <c r="AT145" s="23" t="s">
        <v>189</v>
      </c>
      <c r="AU145" s="23" t="s">
        <v>82</v>
      </c>
      <c r="AY145" s="23" t="s">
        <v>131</v>
      </c>
      <c r="BE145" s="211">
        <f>IF(N145="základní",J145,0)</f>
        <v>0</v>
      </c>
      <c r="BF145" s="211">
        <f>IF(N145="snížená",J145,0)</f>
        <v>0</v>
      </c>
      <c r="BG145" s="211">
        <f>IF(N145="zákl. přenesená",J145,0)</f>
        <v>0</v>
      </c>
      <c r="BH145" s="211">
        <f>IF(N145="sníž. přenesená",J145,0)</f>
        <v>0</v>
      </c>
      <c r="BI145" s="211">
        <f>IF(N145="nulová",J145,0)</f>
        <v>0</v>
      </c>
      <c r="BJ145" s="23" t="s">
        <v>80</v>
      </c>
      <c r="BK145" s="211">
        <f>ROUND(I145*H145,2)</f>
        <v>0</v>
      </c>
      <c r="BL145" s="23" t="s">
        <v>138</v>
      </c>
      <c r="BM145" s="23" t="s">
        <v>470</v>
      </c>
    </row>
    <row r="146" s="11" customFormat="1">
      <c r="B146" s="212"/>
      <c r="D146" s="213" t="s">
        <v>140</v>
      </c>
      <c r="E146" s="214" t="s">
        <v>5</v>
      </c>
      <c r="F146" s="215" t="s">
        <v>471</v>
      </c>
      <c r="H146" s="216">
        <v>4</v>
      </c>
      <c r="I146" s="217"/>
      <c r="L146" s="212"/>
      <c r="M146" s="218"/>
      <c r="N146" s="219"/>
      <c r="O146" s="219"/>
      <c r="P146" s="219"/>
      <c r="Q146" s="219"/>
      <c r="R146" s="219"/>
      <c r="S146" s="219"/>
      <c r="T146" s="220"/>
      <c r="AT146" s="214" t="s">
        <v>140</v>
      </c>
      <c r="AU146" s="214" t="s">
        <v>82</v>
      </c>
      <c r="AV146" s="11" t="s">
        <v>82</v>
      </c>
      <c r="AW146" s="11" t="s">
        <v>36</v>
      </c>
      <c r="AX146" s="11" t="s">
        <v>72</v>
      </c>
      <c r="AY146" s="214" t="s">
        <v>131</v>
      </c>
    </row>
    <row r="147" s="11" customFormat="1">
      <c r="B147" s="212"/>
      <c r="D147" s="213" t="s">
        <v>140</v>
      </c>
      <c r="E147" s="214" t="s">
        <v>5</v>
      </c>
      <c r="F147" s="215" t="s">
        <v>472</v>
      </c>
      <c r="H147" s="216">
        <v>1</v>
      </c>
      <c r="I147" s="217"/>
      <c r="L147" s="212"/>
      <c r="M147" s="218"/>
      <c r="N147" s="219"/>
      <c r="O147" s="219"/>
      <c r="P147" s="219"/>
      <c r="Q147" s="219"/>
      <c r="R147" s="219"/>
      <c r="S147" s="219"/>
      <c r="T147" s="220"/>
      <c r="AT147" s="214" t="s">
        <v>140</v>
      </c>
      <c r="AU147" s="214" t="s">
        <v>82</v>
      </c>
      <c r="AV147" s="11" t="s">
        <v>82</v>
      </c>
      <c r="AW147" s="11" t="s">
        <v>36</v>
      </c>
      <c r="AX147" s="11" t="s">
        <v>72</v>
      </c>
      <c r="AY147" s="214" t="s">
        <v>131</v>
      </c>
    </row>
    <row r="148" s="12" customFormat="1">
      <c r="B148" s="221"/>
      <c r="D148" s="213" t="s">
        <v>140</v>
      </c>
      <c r="E148" s="222" t="s">
        <v>5</v>
      </c>
      <c r="F148" s="223" t="s">
        <v>145</v>
      </c>
      <c r="H148" s="224">
        <v>5</v>
      </c>
      <c r="I148" s="225"/>
      <c r="L148" s="221"/>
      <c r="M148" s="226"/>
      <c r="N148" s="227"/>
      <c r="O148" s="227"/>
      <c r="P148" s="227"/>
      <c r="Q148" s="227"/>
      <c r="R148" s="227"/>
      <c r="S148" s="227"/>
      <c r="T148" s="228"/>
      <c r="AT148" s="222" t="s">
        <v>140</v>
      </c>
      <c r="AU148" s="222" t="s">
        <v>82</v>
      </c>
      <c r="AV148" s="12" t="s">
        <v>138</v>
      </c>
      <c r="AW148" s="12" t="s">
        <v>36</v>
      </c>
      <c r="AX148" s="12" t="s">
        <v>80</v>
      </c>
      <c r="AY148" s="222" t="s">
        <v>131</v>
      </c>
    </row>
    <row r="149" s="1" customFormat="1" ht="16.5" customHeight="1">
      <c r="B149" s="199"/>
      <c r="C149" s="229" t="s">
        <v>355</v>
      </c>
      <c r="D149" s="229" t="s">
        <v>189</v>
      </c>
      <c r="E149" s="230" t="s">
        <v>473</v>
      </c>
      <c r="F149" s="231" t="s">
        <v>474</v>
      </c>
      <c r="G149" s="232" t="s">
        <v>293</v>
      </c>
      <c r="H149" s="233">
        <v>2</v>
      </c>
      <c r="I149" s="234"/>
      <c r="J149" s="235">
        <f>ROUND(I149*H149,2)</f>
        <v>0</v>
      </c>
      <c r="K149" s="231" t="s">
        <v>5</v>
      </c>
      <c r="L149" s="236"/>
      <c r="M149" s="237" t="s">
        <v>5</v>
      </c>
      <c r="N149" s="238" t="s">
        <v>43</v>
      </c>
      <c r="O149" s="46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AR149" s="23" t="s">
        <v>167</v>
      </c>
      <c r="AT149" s="23" t="s">
        <v>189</v>
      </c>
      <c r="AU149" s="23" t="s">
        <v>82</v>
      </c>
      <c r="AY149" s="23" t="s">
        <v>131</v>
      </c>
      <c r="BE149" s="211">
        <f>IF(N149="základní",J149,0)</f>
        <v>0</v>
      </c>
      <c r="BF149" s="211">
        <f>IF(N149="snížená",J149,0)</f>
        <v>0</v>
      </c>
      <c r="BG149" s="211">
        <f>IF(N149="zákl. přenesená",J149,0)</f>
        <v>0</v>
      </c>
      <c r="BH149" s="211">
        <f>IF(N149="sníž. přenesená",J149,0)</f>
        <v>0</v>
      </c>
      <c r="BI149" s="211">
        <f>IF(N149="nulová",J149,0)</f>
        <v>0</v>
      </c>
      <c r="BJ149" s="23" t="s">
        <v>80</v>
      </c>
      <c r="BK149" s="211">
        <f>ROUND(I149*H149,2)</f>
        <v>0</v>
      </c>
      <c r="BL149" s="23" t="s">
        <v>138</v>
      </c>
      <c r="BM149" s="23" t="s">
        <v>475</v>
      </c>
    </row>
    <row r="150" s="11" customFormat="1">
      <c r="B150" s="212"/>
      <c r="D150" s="213" t="s">
        <v>140</v>
      </c>
      <c r="E150" s="214" t="s">
        <v>5</v>
      </c>
      <c r="F150" s="215" t="s">
        <v>450</v>
      </c>
      <c r="H150" s="216">
        <v>2</v>
      </c>
      <c r="I150" s="217"/>
      <c r="L150" s="212"/>
      <c r="M150" s="218"/>
      <c r="N150" s="219"/>
      <c r="O150" s="219"/>
      <c r="P150" s="219"/>
      <c r="Q150" s="219"/>
      <c r="R150" s="219"/>
      <c r="S150" s="219"/>
      <c r="T150" s="220"/>
      <c r="AT150" s="214" t="s">
        <v>140</v>
      </c>
      <c r="AU150" s="214" t="s">
        <v>82</v>
      </c>
      <c r="AV150" s="11" t="s">
        <v>82</v>
      </c>
      <c r="AW150" s="11" t="s">
        <v>36</v>
      </c>
      <c r="AX150" s="11" t="s">
        <v>72</v>
      </c>
      <c r="AY150" s="214" t="s">
        <v>131</v>
      </c>
    </row>
    <row r="151" s="12" customFormat="1">
      <c r="B151" s="221"/>
      <c r="D151" s="213" t="s">
        <v>140</v>
      </c>
      <c r="E151" s="222" t="s">
        <v>5</v>
      </c>
      <c r="F151" s="223" t="s">
        <v>145</v>
      </c>
      <c r="H151" s="224">
        <v>2</v>
      </c>
      <c r="I151" s="225"/>
      <c r="L151" s="221"/>
      <c r="M151" s="226"/>
      <c r="N151" s="227"/>
      <c r="O151" s="227"/>
      <c r="P151" s="227"/>
      <c r="Q151" s="227"/>
      <c r="R151" s="227"/>
      <c r="S151" s="227"/>
      <c r="T151" s="228"/>
      <c r="AT151" s="222" t="s">
        <v>140</v>
      </c>
      <c r="AU151" s="222" t="s">
        <v>82</v>
      </c>
      <c r="AV151" s="12" t="s">
        <v>138</v>
      </c>
      <c r="AW151" s="12" t="s">
        <v>36</v>
      </c>
      <c r="AX151" s="12" t="s">
        <v>80</v>
      </c>
      <c r="AY151" s="222" t="s">
        <v>131</v>
      </c>
    </row>
    <row r="152" s="1" customFormat="1" ht="25.5" customHeight="1">
      <c r="B152" s="199"/>
      <c r="C152" s="200" t="s">
        <v>476</v>
      </c>
      <c r="D152" s="200" t="s">
        <v>133</v>
      </c>
      <c r="E152" s="201" t="s">
        <v>477</v>
      </c>
      <c r="F152" s="202" t="s">
        <v>478</v>
      </c>
      <c r="G152" s="203" t="s">
        <v>293</v>
      </c>
      <c r="H152" s="204">
        <v>11</v>
      </c>
      <c r="I152" s="205"/>
      <c r="J152" s="206">
        <f>ROUND(I152*H152,2)</f>
        <v>0</v>
      </c>
      <c r="K152" s="202" t="s">
        <v>157</v>
      </c>
      <c r="L152" s="45"/>
      <c r="M152" s="207" t="s">
        <v>5</v>
      </c>
      <c r="N152" s="208" t="s">
        <v>43</v>
      </c>
      <c r="O152" s="46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AR152" s="23" t="s">
        <v>138</v>
      </c>
      <c r="AT152" s="23" t="s">
        <v>133</v>
      </c>
      <c r="AU152" s="23" t="s">
        <v>82</v>
      </c>
      <c r="AY152" s="23" t="s">
        <v>131</v>
      </c>
      <c r="BE152" s="211">
        <f>IF(N152="základní",J152,0)</f>
        <v>0</v>
      </c>
      <c r="BF152" s="211">
        <f>IF(N152="snížená",J152,0)</f>
        <v>0</v>
      </c>
      <c r="BG152" s="211">
        <f>IF(N152="zákl. přenesená",J152,0)</f>
        <v>0</v>
      </c>
      <c r="BH152" s="211">
        <f>IF(N152="sníž. přenesená",J152,0)</f>
        <v>0</v>
      </c>
      <c r="BI152" s="211">
        <f>IF(N152="nulová",J152,0)</f>
        <v>0</v>
      </c>
      <c r="BJ152" s="23" t="s">
        <v>80</v>
      </c>
      <c r="BK152" s="211">
        <f>ROUND(I152*H152,2)</f>
        <v>0</v>
      </c>
      <c r="BL152" s="23" t="s">
        <v>138</v>
      </c>
      <c r="BM152" s="23" t="s">
        <v>479</v>
      </c>
    </row>
    <row r="153" s="11" customFormat="1">
      <c r="B153" s="212"/>
      <c r="D153" s="213" t="s">
        <v>140</v>
      </c>
      <c r="E153" s="214" t="s">
        <v>5</v>
      </c>
      <c r="F153" s="215" t="s">
        <v>480</v>
      </c>
      <c r="H153" s="216">
        <v>11</v>
      </c>
      <c r="I153" s="217"/>
      <c r="L153" s="212"/>
      <c r="M153" s="218"/>
      <c r="N153" s="219"/>
      <c r="O153" s="219"/>
      <c r="P153" s="219"/>
      <c r="Q153" s="219"/>
      <c r="R153" s="219"/>
      <c r="S153" s="219"/>
      <c r="T153" s="220"/>
      <c r="AT153" s="214" t="s">
        <v>140</v>
      </c>
      <c r="AU153" s="214" t="s">
        <v>82</v>
      </c>
      <c r="AV153" s="11" t="s">
        <v>82</v>
      </c>
      <c r="AW153" s="11" t="s">
        <v>36</v>
      </c>
      <c r="AX153" s="11" t="s">
        <v>72</v>
      </c>
      <c r="AY153" s="214" t="s">
        <v>131</v>
      </c>
    </row>
    <row r="154" s="12" customFormat="1">
      <c r="B154" s="221"/>
      <c r="D154" s="213" t="s">
        <v>140</v>
      </c>
      <c r="E154" s="222" t="s">
        <v>5</v>
      </c>
      <c r="F154" s="223" t="s">
        <v>145</v>
      </c>
      <c r="H154" s="224">
        <v>11</v>
      </c>
      <c r="I154" s="225"/>
      <c r="L154" s="221"/>
      <c r="M154" s="226"/>
      <c r="N154" s="227"/>
      <c r="O154" s="227"/>
      <c r="P154" s="227"/>
      <c r="Q154" s="227"/>
      <c r="R154" s="227"/>
      <c r="S154" s="227"/>
      <c r="T154" s="228"/>
      <c r="AT154" s="222" t="s">
        <v>140</v>
      </c>
      <c r="AU154" s="222" t="s">
        <v>82</v>
      </c>
      <c r="AV154" s="12" t="s">
        <v>138</v>
      </c>
      <c r="AW154" s="12" t="s">
        <v>36</v>
      </c>
      <c r="AX154" s="12" t="s">
        <v>80</v>
      </c>
      <c r="AY154" s="222" t="s">
        <v>131</v>
      </c>
    </row>
    <row r="155" s="1" customFormat="1" ht="25.5" customHeight="1">
      <c r="B155" s="199"/>
      <c r="C155" s="229" t="s">
        <v>481</v>
      </c>
      <c r="D155" s="229" t="s">
        <v>189</v>
      </c>
      <c r="E155" s="230" t="s">
        <v>482</v>
      </c>
      <c r="F155" s="231" t="s">
        <v>483</v>
      </c>
      <c r="G155" s="232" t="s">
        <v>293</v>
      </c>
      <c r="H155" s="233">
        <v>11</v>
      </c>
      <c r="I155" s="234"/>
      <c r="J155" s="235">
        <f>ROUND(I155*H155,2)</f>
        <v>0</v>
      </c>
      <c r="K155" s="231" t="s">
        <v>5</v>
      </c>
      <c r="L155" s="236"/>
      <c r="M155" s="237" t="s">
        <v>5</v>
      </c>
      <c r="N155" s="238" t="s">
        <v>43</v>
      </c>
      <c r="O155" s="46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AR155" s="23" t="s">
        <v>167</v>
      </c>
      <c r="AT155" s="23" t="s">
        <v>189</v>
      </c>
      <c r="AU155" s="23" t="s">
        <v>82</v>
      </c>
      <c r="AY155" s="23" t="s">
        <v>131</v>
      </c>
      <c r="BE155" s="211">
        <f>IF(N155="základní",J155,0)</f>
        <v>0</v>
      </c>
      <c r="BF155" s="211">
        <f>IF(N155="snížená",J155,0)</f>
        <v>0</v>
      </c>
      <c r="BG155" s="211">
        <f>IF(N155="zákl. přenesená",J155,0)</f>
        <v>0</v>
      </c>
      <c r="BH155" s="211">
        <f>IF(N155="sníž. přenesená",J155,0)</f>
        <v>0</v>
      </c>
      <c r="BI155" s="211">
        <f>IF(N155="nulová",J155,0)</f>
        <v>0</v>
      </c>
      <c r="BJ155" s="23" t="s">
        <v>80</v>
      </c>
      <c r="BK155" s="211">
        <f>ROUND(I155*H155,2)</f>
        <v>0</v>
      </c>
      <c r="BL155" s="23" t="s">
        <v>138</v>
      </c>
      <c r="BM155" s="23" t="s">
        <v>484</v>
      </c>
    </row>
    <row r="156" s="11" customFormat="1">
      <c r="B156" s="212"/>
      <c r="D156" s="213" t="s">
        <v>140</v>
      </c>
      <c r="E156" s="214" t="s">
        <v>5</v>
      </c>
      <c r="F156" s="215" t="s">
        <v>480</v>
      </c>
      <c r="H156" s="216">
        <v>11</v>
      </c>
      <c r="I156" s="217"/>
      <c r="L156" s="212"/>
      <c r="M156" s="218"/>
      <c r="N156" s="219"/>
      <c r="O156" s="219"/>
      <c r="P156" s="219"/>
      <c r="Q156" s="219"/>
      <c r="R156" s="219"/>
      <c r="S156" s="219"/>
      <c r="T156" s="220"/>
      <c r="AT156" s="214" t="s">
        <v>140</v>
      </c>
      <c r="AU156" s="214" t="s">
        <v>82</v>
      </c>
      <c r="AV156" s="11" t="s">
        <v>82</v>
      </c>
      <c r="AW156" s="11" t="s">
        <v>36</v>
      </c>
      <c r="AX156" s="11" t="s">
        <v>72</v>
      </c>
      <c r="AY156" s="214" t="s">
        <v>131</v>
      </c>
    </row>
    <row r="157" s="12" customFormat="1">
      <c r="B157" s="221"/>
      <c r="D157" s="213" t="s">
        <v>140</v>
      </c>
      <c r="E157" s="222" t="s">
        <v>5</v>
      </c>
      <c r="F157" s="223" t="s">
        <v>145</v>
      </c>
      <c r="H157" s="224">
        <v>11</v>
      </c>
      <c r="I157" s="225"/>
      <c r="L157" s="221"/>
      <c r="M157" s="226"/>
      <c r="N157" s="227"/>
      <c r="O157" s="227"/>
      <c r="P157" s="227"/>
      <c r="Q157" s="227"/>
      <c r="R157" s="227"/>
      <c r="S157" s="227"/>
      <c r="T157" s="228"/>
      <c r="AT157" s="222" t="s">
        <v>140</v>
      </c>
      <c r="AU157" s="222" t="s">
        <v>82</v>
      </c>
      <c r="AV157" s="12" t="s">
        <v>138</v>
      </c>
      <c r="AW157" s="12" t="s">
        <v>36</v>
      </c>
      <c r="AX157" s="12" t="s">
        <v>80</v>
      </c>
      <c r="AY157" s="222" t="s">
        <v>131</v>
      </c>
    </row>
    <row r="158" s="1" customFormat="1" ht="25.5" customHeight="1">
      <c r="B158" s="199"/>
      <c r="C158" s="200" t="s">
        <v>485</v>
      </c>
      <c r="D158" s="200" t="s">
        <v>133</v>
      </c>
      <c r="E158" s="201" t="s">
        <v>486</v>
      </c>
      <c r="F158" s="202" t="s">
        <v>487</v>
      </c>
      <c r="G158" s="203" t="s">
        <v>209</v>
      </c>
      <c r="H158" s="204">
        <v>89</v>
      </c>
      <c r="I158" s="205"/>
      <c r="J158" s="206">
        <f>ROUND(I158*H158,2)</f>
        <v>0</v>
      </c>
      <c r="K158" s="202" t="s">
        <v>157</v>
      </c>
      <c r="L158" s="45"/>
      <c r="M158" s="207" t="s">
        <v>5</v>
      </c>
      <c r="N158" s="208" t="s">
        <v>43</v>
      </c>
      <c r="O158" s="46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AR158" s="23" t="s">
        <v>138</v>
      </c>
      <c r="AT158" s="23" t="s">
        <v>133</v>
      </c>
      <c r="AU158" s="23" t="s">
        <v>82</v>
      </c>
      <c r="AY158" s="23" t="s">
        <v>131</v>
      </c>
      <c r="BE158" s="211">
        <f>IF(N158="základní",J158,0)</f>
        <v>0</v>
      </c>
      <c r="BF158" s="211">
        <f>IF(N158="snížená",J158,0)</f>
        <v>0</v>
      </c>
      <c r="BG158" s="211">
        <f>IF(N158="zákl. přenesená",J158,0)</f>
        <v>0</v>
      </c>
      <c r="BH158" s="211">
        <f>IF(N158="sníž. přenesená",J158,0)</f>
        <v>0</v>
      </c>
      <c r="BI158" s="211">
        <f>IF(N158="nulová",J158,0)</f>
        <v>0</v>
      </c>
      <c r="BJ158" s="23" t="s">
        <v>80</v>
      </c>
      <c r="BK158" s="211">
        <f>ROUND(I158*H158,2)</f>
        <v>0</v>
      </c>
      <c r="BL158" s="23" t="s">
        <v>138</v>
      </c>
      <c r="BM158" s="23" t="s">
        <v>488</v>
      </c>
    </row>
    <row r="159" s="1" customFormat="1" ht="16.5" customHeight="1">
      <c r="B159" s="199"/>
      <c r="C159" s="229" t="s">
        <v>489</v>
      </c>
      <c r="D159" s="229" t="s">
        <v>189</v>
      </c>
      <c r="E159" s="230" t="s">
        <v>490</v>
      </c>
      <c r="F159" s="231" t="s">
        <v>491</v>
      </c>
      <c r="G159" s="232" t="s">
        <v>209</v>
      </c>
      <c r="H159" s="233">
        <v>93.450000000000003</v>
      </c>
      <c r="I159" s="234"/>
      <c r="J159" s="235">
        <f>ROUND(I159*H159,2)</f>
        <v>0</v>
      </c>
      <c r="K159" s="231" t="s">
        <v>157</v>
      </c>
      <c r="L159" s="236"/>
      <c r="M159" s="237" t="s">
        <v>5</v>
      </c>
      <c r="N159" s="238" t="s">
        <v>43</v>
      </c>
      <c r="O159" s="46"/>
      <c r="P159" s="209">
        <f>O159*H159</f>
        <v>0</v>
      </c>
      <c r="Q159" s="209">
        <v>0.00027</v>
      </c>
      <c r="R159" s="209">
        <f>Q159*H159</f>
        <v>0.0252315</v>
      </c>
      <c r="S159" s="209">
        <v>0</v>
      </c>
      <c r="T159" s="210">
        <f>S159*H159</f>
        <v>0</v>
      </c>
      <c r="AR159" s="23" t="s">
        <v>167</v>
      </c>
      <c r="AT159" s="23" t="s">
        <v>189</v>
      </c>
      <c r="AU159" s="23" t="s">
        <v>82</v>
      </c>
      <c r="AY159" s="23" t="s">
        <v>131</v>
      </c>
      <c r="BE159" s="211">
        <f>IF(N159="základní",J159,0)</f>
        <v>0</v>
      </c>
      <c r="BF159" s="211">
        <f>IF(N159="snížená",J159,0)</f>
        <v>0</v>
      </c>
      <c r="BG159" s="211">
        <f>IF(N159="zákl. přenesená",J159,0)</f>
        <v>0</v>
      </c>
      <c r="BH159" s="211">
        <f>IF(N159="sníž. přenesená",J159,0)</f>
        <v>0</v>
      </c>
      <c r="BI159" s="211">
        <f>IF(N159="nulová",J159,0)</f>
        <v>0</v>
      </c>
      <c r="BJ159" s="23" t="s">
        <v>80</v>
      </c>
      <c r="BK159" s="211">
        <f>ROUND(I159*H159,2)</f>
        <v>0</v>
      </c>
      <c r="BL159" s="23" t="s">
        <v>138</v>
      </c>
      <c r="BM159" s="23" t="s">
        <v>492</v>
      </c>
    </row>
    <row r="160" s="11" customFormat="1">
      <c r="B160" s="212"/>
      <c r="D160" s="213" t="s">
        <v>140</v>
      </c>
      <c r="F160" s="215" t="s">
        <v>493</v>
      </c>
      <c r="H160" s="216">
        <v>93.450000000000003</v>
      </c>
      <c r="I160" s="217"/>
      <c r="L160" s="212"/>
      <c r="M160" s="218"/>
      <c r="N160" s="219"/>
      <c r="O160" s="219"/>
      <c r="P160" s="219"/>
      <c r="Q160" s="219"/>
      <c r="R160" s="219"/>
      <c r="S160" s="219"/>
      <c r="T160" s="220"/>
      <c r="AT160" s="214" t="s">
        <v>140</v>
      </c>
      <c r="AU160" s="214" t="s">
        <v>82</v>
      </c>
      <c r="AV160" s="11" t="s">
        <v>82</v>
      </c>
      <c r="AW160" s="11" t="s">
        <v>6</v>
      </c>
      <c r="AX160" s="11" t="s">
        <v>80</v>
      </c>
      <c r="AY160" s="214" t="s">
        <v>131</v>
      </c>
    </row>
    <row r="161" s="1" customFormat="1" ht="25.5" customHeight="1">
      <c r="B161" s="199"/>
      <c r="C161" s="200" t="s">
        <v>494</v>
      </c>
      <c r="D161" s="200" t="s">
        <v>133</v>
      </c>
      <c r="E161" s="201" t="s">
        <v>495</v>
      </c>
      <c r="F161" s="202" t="s">
        <v>496</v>
      </c>
      <c r="G161" s="203" t="s">
        <v>209</v>
      </c>
      <c r="H161" s="204">
        <v>588</v>
      </c>
      <c r="I161" s="205"/>
      <c r="J161" s="206">
        <f>ROUND(I161*H161,2)</f>
        <v>0</v>
      </c>
      <c r="K161" s="202" t="s">
        <v>157</v>
      </c>
      <c r="L161" s="45"/>
      <c r="M161" s="207" t="s">
        <v>5</v>
      </c>
      <c r="N161" s="208" t="s">
        <v>43</v>
      </c>
      <c r="O161" s="46"/>
      <c r="P161" s="209">
        <f>O161*H161</f>
        <v>0</v>
      </c>
      <c r="Q161" s="209">
        <v>1.0000000000000001E-05</v>
      </c>
      <c r="R161" s="209">
        <f>Q161*H161</f>
        <v>0.0058800000000000007</v>
      </c>
      <c r="S161" s="209">
        <v>0</v>
      </c>
      <c r="T161" s="210">
        <f>S161*H161</f>
        <v>0</v>
      </c>
      <c r="AR161" s="23" t="s">
        <v>138</v>
      </c>
      <c r="AT161" s="23" t="s">
        <v>133</v>
      </c>
      <c r="AU161" s="23" t="s">
        <v>82</v>
      </c>
      <c r="AY161" s="23" t="s">
        <v>131</v>
      </c>
      <c r="BE161" s="211">
        <f>IF(N161="základní",J161,0)</f>
        <v>0</v>
      </c>
      <c r="BF161" s="211">
        <f>IF(N161="snížená",J161,0)</f>
        <v>0</v>
      </c>
      <c r="BG161" s="211">
        <f>IF(N161="zákl. přenesená",J161,0)</f>
        <v>0</v>
      </c>
      <c r="BH161" s="211">
        <f>IF(N161="sníž. přenesená",J161,0)</f>
        <v>0</v>
      </c>
      <c r="BI161" s="211">
        <f>IF(N161="nulová",J161,0)</f>
        <v>0</v>
      </c>
      <c r="BJ161" s="23" t="s">
        <v>80</v>
      </c>
      <c r="BK161" s="211">
        <f>ROUND(I161*H161,2)</f>
        <v>0</v>
      </c>
      <c r="BL161" s="23" t="s">
        <v>138</v>
      </c>
      <c r="BM161" s="23" t="s">
        <v>497</v>
      </c>
    </row>
    <row r="162" s="11" customFormat="1">
      <c r="B162" s="212"/>
      <c r="D162" s="213" t="s">
        <v>140</v>
      </c>
      <c r="E162" s="214" t="s">
        <v>5</v>
      </c>
      <c r="F162" s="215" t="s">
        <v>498</v>
      </c>
      <c r="H162" s="216">
        <v>456</v>
      </c>
      <c r="I162" s="217"/>
      <c r="L162" s="212"/>
      <c r="M162" s="218"/>
      <c r="N162" s="219"/>
      <c r="O162" s="219"/>
      <c r="P162" s="219"/>
      <c r="Q162" s="219"/>
      <c r="R162" s="219"/>
      <c r="S162" s="219"/>
      <c r="T162" s="220"/>
      <c r="AT162" s="214" t="s">
        <v>140</v>
      </c>
      <c r="AU162" s="214" t="s">
        <v>82</v>
      </c>
      <c r="AV162" s="11" t="s">
        <v>82</v>
      </c>
      <c r="AW162" s="11" t="s">
        <v>36</v>
      </c>
      <c r="AX162" s="11" t="s">
        <v>72</v>
      </c>
      <c r="AY162" s="214" t="s">
        <v>131</v>
      </c>
    </row>
    <row r="163" s="11" customFormat="1">
      <c r="B163" s="212"/>
      <c r="D163" s="213" t="s">
        <v>140</v>
      </c>
      <c r="E163" s="214" t="s">
        <v>5</v>
      </c>
      <c r="F163" s="215" t="s">
        <v>499</v>
      </c>
      <c r="H163" s="216">
        <v>132</v>
      </c>
      <c r="I163" s="217"/>
      <c r="L163" s="212"/>
      <c r="M163" s="218"/>
      <c r="N163" s="219"/>
      <c r="O163" s="219"/>
      <c r="P163" s="219"/>
      <c r="Q163" s="219"/>
      <c r="R163" s="219"/>
      <c r="S163" s="219"/>
      <c r="T163" s="220"/>
      <c r="AT163" s="214" t="s">
        <v>140</v>
      </c>
      <c r="AU163" s="214" t="s">
        <v>82</v>
      </c>
      <c r="AV163" s="11" t="s">
        <v>82</v>
      </c>
      <c r="AW163" s="11" t="s">
        <v>36</v>
      </c>
      <c r="AX163" s="11" t="s">
        <v>72</v>
      </c>
      <c r="AY163" s="214" t="s">
        <v>131</v>
      </c>
    </row>
    <row r="164" s="12" customFormat="1">
      <c r="B164" s="221"/>
      <c r="D164" s="213" t="s">
        <v>140</v>
      </c>
      <c r="E164" s="222" t="s">
        <v>5</v>
      </c>
      <c r="F164" s="223" t="s">
        <v>145</v>
      </c>
      <c r="H164" s="224">
        <v>588</v>
      </c>
      <c r="I164" s="225"/>
      <c r="L164" s="221"/>
      <c r="M164" s="226"/>
      <c r="N164" s="227"/>
      <c r="O164" s="227"/>
      <c r="P164" s="227"/>
      <c r="Q164" s="227"/>
      <c r="R164" s="227"/>
      <c r="S164" s="227"/>
      <c r="T164" s="228"/>
      <c r="AT164" s="222" t="s">
        <v>140</v>
      </c>
      <c r="AU164" s="222" t="s">
        <v>82</v>
      </c>
      <c r="AV164" s="12" t="s">
        <v>138</v>
      </c>
      <c r="AW164" s="12" t="s">
        <v>36</v>
      </c>
      <c r="AX164" s="12" t="s">
        <v>80</v>
      </c>
      <c r="AY164" s="222" t="s">
        <v>131</v>
      </c>
    </row>
    <row r="165" s="1" customFormat="1" ht="25.5" customHeight="1">
      <c r="B165" s="199"/>
      <c r="C165" s="229" t="s">
        <v>500</v>
      </c>
      <c r="D165" s="229" t="s">
        <v>189</v>
      </c>
      <c r="E165" s="230" t="s">
        <v>501</v>
      </c>
      <c r="F165" s="231" t="s">
        <v>502</v>
      </c>
      <c r="G165" s="232" t="s">
        <v>293</v>
      </c>
      <c r="H165" s="233">
        <v>49</v>
      </c>
      <c r="I165" s="234"/>
      <c r="J165" s="235">
        <f>ROUND(I165*H165,2)</f>
        <v>0</v>
      </c>
      <c r="K165" s="231" t="s">
        <v>5</v>
      </c>
      <c r="L165" s="236"/>
      <c r="M165" s="237" t="s">
        <v>5</v>
      </c>
      <c r="N165" s="238" t="s">
        <v>43</v>
      </c>
      <c r="O165" s="46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AR165" s="23" t="s">
        <v>167</v>
      </c>
      <c r="AT165" s="23" t="s">
        <v>189</v>
      </c>
      <c r="AU165" s="23" t="s">
        <v>82</v>
      </c>
      <c r="AY165" s="23" t="s">
        <v>131</v>
      </c>
      <c r="BE165" s="211">
        <f>IF(N165="základní",J165,0)</f>
        <v>0</v>
      </c>
      <c r="BF165" s="211">
        <f>IF(N165="snížená",J165,0)</f>
        <v>0</v>
      </c>
      <c r="BG165" s="211">
        <f>IF(N165="zákl. přenesená",J165,0)</f>
        <v>0</v>
      </c>
      <c r="BH165" s="211">
        <f>IF(N165="sníž. přenesená",J165,0)</f>
        <v>0</v>
      </c>
      <c r="BI165" s="211">
        <f>IF(N165="nulová",J165,0)</f>
        <v>0</v>
      </c>
      <c r="BJ165" s="23" t="s">
        <v>80</v>
      </c>
      <c r="BK165" s="211">
        <f>ROUND(I165*H165,2)</f>
        <v>0</v>
      </c>
      <c r="BL165" s="23" t="s">
        <v>138</v>
      </c>
      <c r="BM165" s="23" t="s">
        <v>503</v>
      </c>
    </row>
    <row r="166" s="11" customFormat="1">
      <c r="B166" s="212"/>
      <c r="D166" s="213" t="s">
        <v>140</v>
      </c>
      <c r="E166" s="214" t="s">
        <v>5</v>
      </c>
      <c r="F166" s="215" t="s">
        <v>504</v>
      </c>
      <c r="H166" s="216">
        <v>38</v>
      </c>
      <c r="I166" s="217"/>
      <c r="L166" s="212"/>
      <c r="M166" s="218"/>
      <c r="N166" s="219"/>
      <c r="O166" s="219"/>
      <c r="P166" s="219"/>
      <c r="Q166" s="219"/>
      <c r="R166" s="219"/>
      <c r="S166" s="219"/>
      <c r="T166" s="220"/>
      <c r="AT166" s="214" t="s">
        <v>140</v>
      </c>
      <c r="AU166" s="214" t="s">
        <v>82</v>
      </c>
      <c r="AV166" s="11" t="s">
        <v>82</v>
      </c>
      <c r="AW166" s="11" t="s">
        <v>36</v>
      </c>
      <c r="AX166" s="11" t="s">
        <v>72</v>
      </c>
      <c r="AY166" s="214" t="s">
        <v>131</v>
      </c>
    </row>
    <row r="167" s="11" customFormat="1">
      <c r="B167" s="212"/>
      <c r="D167" s="213" t="s">
        <v>140</v>
      </c>
      <c r="E167" s="214" t="s">
        <v>5</v>
      </c>
      <c r="F167" s="215" t="s">
        <v>480</v>
      </c>
      <c r="H167" s="216">
        <v>11</v>
      </c>
      <c r="I167" s="217"/>
      <c r="L167" s="212"/>
      <c r="M167" s="218"/>
      <c r="N167" s="219"/>
      <c r="O167" s="219"/>
      <c r="P167" s="219"/>
      <c r="Q167" s="219"/>
      <c r="R167" s="219"/>
      <c r="S167" s="219"/>
      <c r="T167" s="220"/>
      <c r="AT167" s="214" t="s">
        <v>140</v>
      </c>
      <c r="AU167" s="214" t="s">
        <v>82</v>
      </c>
      <c r="AV167" s="11" t="s">
        <v>82</v>
      </c>
      <c r="AW167" s="11" t="s">
        <v>36</v>
      </c>
      <c r="AX167" s="11" t="s">
        <v>72</v>
      </c>
      <c r="AY167" s="214" t="s">
        <v>131</v>
      </c>
    </row>
    <row r="168" s="12" customFormat="1">
      <c r="B168" s="221"/>
      <c r="D168" s="213" t="s">
        <v>140</v>
      </c>
      <c r="E168" s="222" t="s">
        <v>5</v>
      </c>
      <c r="F168" s="223" t="s">
        <v>145</v>
      </c>
      <c r="H168" s="224">
        <v>49</v>
      </c>
      <c r="I168" s="225"/>
      <c r="L168" s="221"/>
      <c r="M168" s="226"/>
      <c r="N168" s="227"/>
      <c r="O168" s="227"/>
      <c r="P168" s="227"/>
      <c r="Q168" s="227"/>
      <c r="R168" s="227"/>
      <c r="S168" s="227"/>
      <c r="T168" s="228"/>
      <c r="AT168" s="222" t="s">
        <v>140</v>
      </c>
      <c r="AU168" s="222" t="s">
        <v>82</v>
      </c>
      <c r="AV168" s="12" t="s">
        <v>138</v>
      </c>
      <c r="AW168" s="12" t="s">
        <v>36</v>
      </c>
      <c r="AX168" s="12" t="s">
        <v>80</v>
      </c>
      <c r="AY168" s="222" t="s">
        <v>131</v>
      </c>
    </row>
    <row r="169" s="1" customFormat="1" ht="16.5" customHeight="1">
      <c r="B169" s="199"/>
      <c r="C169" s="200" t="s">
        <v>179</v>
      </c>
      <c r="D169" s="200" t="s">
        <v>133</v>
      </c>
      <c r="E169" s="201" t="s">
        <v>505</v>
      </c>
      <c r="F169" s="202" t="s">
        <v>506</v>
      </c>
      <c r="G169" s="203" t="s">
        <v>293</v>
      </c>
      <c r="H169" s="204">
        <v>64</v>
      </c>
      <c r="I169" s="205"/>
      <c r="J169" s="206">
        <f>ROUND(I169*H169,2)</f>
        <v>0</v>
      </c>
      <c r="K169" s="202" t="s">
        <v>157</v>
      </c>
      <c r="L169" s="45"/>
      <c r="M169" s="207" t="s">
        <v>5</v>
      </c>
      <c r="N169" s="208" t="s">
        <v>43</v>
      </c>
      <c r="O169" s="46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AR169" s="23" t="s">
        <v>138</v>
      </c>
      <c r="AT169" s="23" t="s">
        <v>133</v>
      </c>
      <c r="AU169" s="23" t="s">
        <v>82</v>
      </c>
      <c r="AY169" s="23" t="s">
        <v>131</v>
      </c>
      <c r="BE169" s="211">
        <f>IF(N169="základní",J169,0)</f>
        <v>0</v>
      </c>
      <c r="BF169" s="211">
        <f>IF(N169="snížená",J169,0)</f>
        <v>0</v>
      </c>
      <c r="BG169" s="211">
        <f>IF(N169="zákl. přenesená",J169,0)</f>
        <v>0</v>
      </c>
      <c r="BH169" s="211">
        <f>IF(N169="sníž. přenesená",J169,0)</f>
        <v>0</v>
      </c>
      <c r="BI169" s="211">
        <f>IF(N169="nulová",J169,0)</f>
        <v>0</v>
      </c>
      <c r="BJ169" s="23" t="s">
        <v>80</v>
      </c>
      <c r="BK169" s="211">
        <f>ROUND(I169*H169,2)</f>
        <v>0</v>
      </c>
      <c r="BL169" s="23" t="s">
        <v>138</v>
      </c>
      <c r="BM169" s="23" t="s">
        <v>507</v>
      </c>
    </row>
    <row r="170" s="11" customFormat="1">
      <c r="B170" s="212"/>
      <c r="D170" s="213" t="s">
        <v>140</v>
      </c>
      <c r="E170" s="214" t="s">
        <v>5</v>
      </c>
      <c r="F170" s="215" t="s">
        <v>508</v>
      </c>
      <c r="H170" s="216">
        <v>64</v>
      </c>
      <c r="I170" s="217"/>
      <c r="L170" s="212"/>
      <c r="M170" s="218"/>
      <c r="N170" s="219"/>
      <c r="O170" s="219"/>
      <c r="P170" s="219"/>
      <c r="Q170" s="219"/>
      <c r="R170" s="219"/>
      <c r="S170" s="219"/>
      <c r="T170" s="220"/>
      <c r="AT170" s="214" t="s">
        <v>140</v>
      </c>
      <c r="AU170" s="214" t="s">
        <v>82</v>
      </c>
      <c r="AV170" s="11" t="s">
        <v>82</v>
      </c>
      <c r="AW170" s="11" t="s">
        <v>36</v>
      </c>
      <c r="AX170" s="11" t="s">
        <v>72</v>
      </c>
      <c r="AY170" s="214" t="s">
        <v>131</v>
      </c>
    </row>
    <row r="171" s="12" customFormat="1">
      <c r="B171" s="221"/>
      <c r="D171" s="213" t="s">
        <v>140</v>
      </c>
      <c r="E171" s="222" t="s">
        <v>5</v>
      </c>
      <c r="F171" s="223" t="s">
        <v>145</v>
      </c>
      <c r="H171" s="224">
        <v>64</v>
      </c>
      <c r="I171" s="225"/>
      <c r="L171" s="221"/>
      <c r="M171" s="226"/>
      <c r="N171" s="227"/>
      <c r="O171" s="227"/>
      <c r="P171" s="227"/>
      <c r="Q171" s="227"/>
      <c r="R171" s="227"/>
      <c r="S171" s="227"/>
      <c r="T171" s="228"/>
      <c r="AT171" s="222" t="s">
        <v>140</v>
      </c>
      <c r="AU171" s="222" t="s">
        <v>82</v>
      </c>
      <c r="AV171" s="12" t="s">
        <v>138</v>
      </c>
      <c r="AW171" s="12" t="s">
        <v>36</v>
      </c>
      <c r="AX171" s="12" t="s">
        <v>80</v>
      </c>
      <c r="AY171" s="222" t="s">
        <v>131</v>
      </c>
    </row>
    <row r="172" s="1" customFormat="1" ht="25.5" customHeight="1">
      <c r="B172" s="199"/>
      <c r="C172" s="229" t="s">
        <v>184</v>
      </c>
      <c r="D172" s="229" t="s">
        <v>189</v>
      </c>
      <c r="E172" s="230" t="s">
        <v>509</v>
      </c>
      <c r="F172" s="231" t="s">
        <v>510</v>
      </c>
      <c r="G172" s="232" t="s">
        <v>293</v>
      </c>
      <c r="H172" s="233">
        <v>2</v>
      </c>
      <c r="I172" s="234"/>
      <c r="J172" s="235">
        <f>ROUND(I172*H172,2)</f>
        <v>0</v>
      </c>
      <c r="K172" s="231" t="s">
        <v>5</v>
      </c>
      <c r="L172" s="236"/>
      <c r="M172" s="237" t="s">
        <v>5</v>
      </c>
      <c r="N172" s="238" t="s">
        <v>43</v>
      </c>
      <c r="O172" s="46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AR172" s="23" t="s">
        <v>167</v>
      </c>
      <c r="AT172" s="23" t="s">
        <v>189</v>
      </c>
      <c r="AU172" s="23" t="s">
        <v>82</v>
      </c>
      <c r="AY172" s="23" t="s">
        <v>131</v>
      </c>
      <c r="BE172" s="211">
        <f>IF(N172="základní",J172,0)</f>
        <v>0</v>
      </c>
      <c r="BF172" s="211">
        <f>IF(N172="snížená",J172,0)</f>
        <v>0</v>
      </c>
      <c r="BG172" s="211">
        <f>IF(N172="zákl. přenesená",J172,0)</f>
        <v>0</v>
      </c>
      <c r="BH172" s="211">
        <f>IF(N172="sníž. přenesená",J172,0)</f>
        <v>0</v>
      </c>
      <c r="BI172" s="211">
        <f>IF(N172="nulová",J172,0)</f>
        <v>0</v>
      </c>
      <c r="BJ172" s="23" t="s">
        <v>80</v>
      </c>
      <c r="BK172" s="211">
        <f>ROUND(I172*H172,2)</f>
        <v>0</v>
      </c>
      <c r="BL172" s="23" t="s">
        <v>138</v>
      </c>
      <c r="BM172" s="23" t="s">
        <v>511</v>
      </c>
    </row>
    <row r="173" s="11" customFormat="1">
      <c r="B173" s="212"/>
      <c r="D173" s="213" t="s">
        <v>140</v>
      </c>
      <c r="E173" s="214" t="s">
        <v>5</v>
      </c>
      <c r="F173" s="215" t="s">
        <v>512</v>
      </c>
      <c r="H173" s="216">
        <v>2</v>
      </c>
      <c r="I173" s="217"/>
      <c r="L173" s="212"/>
      <c r="M173" s="218"/>
      <c r="N173" s="219"/>
      <c r="O173" s="219"/>
      <c r="P173" s="219"/>
      <c r="Q173" s="219"/>
      <c r="R173" s="219"/>
      <c r="S173" s="219"/>
      <c r="T173" s="220"/>
      <c r="AT173" s="214" t="s">
        <v>140</v>
      </c>
      <c r="AU173" s="214" t="s">
        <v>82</v>
      </c>
      <c r="AV173" s="11" t="s">
        <v>82</v>
      </c>
      <c r="AW173" s="11" t="s">
        <v>36</v>
      </c>
      <c r="AX173" s="11" t="s">
        <v>72</v>
      </c>
      <c r="AY173" s="214" t="s">
        <v>131</v>
      </c>
    </row>
    <row r="174" s="12" customFormat="1">
      <c r="B174" s="221"/>
      <c r="D174" s="213" t="s">
        <v>140</v>
      </c>
      <c r="E174" s="222" t="s">
        <v>5</v>
      </c>
      <c r="F174" s="223" t="s">
        <v>145</v>
      </c>
      <c r="H174" s="224">
        <v>2</v>
      </c>
      <c r="I174" s="225"/>
      <c r="L174" s="221"/>
      <c r="M174" s="226"/>
      <c r="N174" s="227"/>
      <c r="O174" s="227"/>
      <c r="P174" s="227"/>
      <c r="Q174" s="227"/>
      <c r="R174" s="227"/>
      <c r="S174" s="227"/>
      <c r="T174" s="228"/>
      <c r="AT174" s="222" t="s">
        <v>140</v>
      </c>
      <c r="AU174" s="222" t="s">
        <v>82</v>
      </c>
      <c r="AV174" s="12" t="s">
        <v>138</v>
      </c>
      <c r="AW174" s="12" t="s">
        <v>36</v>
      </c>
      <c r="AX174" s="12" t="s">
        <v>80</v>
      </c>
      <c r="AY174" s="222" t="s">
        <v>131</v>
      </c>
    </row>
    <row r="175" s="1" customFormat="1" ht="25.5" customHeight="1">
      <c r="B175" s="199"/>
      <c r="C175" s="229" t="s">
        <v>513</v>
      </c>
      <c r="D175" s="229" t="s">
        <v>189</v>
      </c>
      <c r="E175" s="230" t="s">
        <v>514</v>
      </c>
      <c r="F175" s="231" t="s">
        <v>483</v>
      </c>
      <c r="G175" s="232" t="s">
        <v>293</v>
      </c>
      <c r="H175" s="233">
        <v>62</v>
      </c>
      <c r="I175" s="234"/>
      <c r="J175" s="235">
        <f>ROUND(I175*H175,2)</f>
        <v>0</v>
      </c>
      <c r="K175" s="231" t="s">
        <v>5</v>
      </c>
      <c r="L175" s="236"/>
      <c r="M175" s="237" t="s">
        <v>5</v>
      </c>
      <c r="N175" s="238" t="s">
        <v>43</v>
      </c>
      <c r="O175" s="46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AR175" s="23" t="s">
        <v>167</v>
      </c>
      <c r="AT175" s="23" t="s">
        <v>189</v>
      </c>
      <c r="AU175" s="23" t="s">
        <v>82</v>
      </c>
      <c r="AY175" s="23" t="s">
        <v>131</v>
      </c>
      <c r="BE175" s="211">
        <f>IF(N175="základní",J175,0)</f>
        <v>0</v>
      </c>
      <c r="BF175" s="211">
        <f>IF(N175="snížená",J175,0)</f>
        <v>0</v>
      </c>
      <c r="BG175" s="211">
        <f>IF(N175="zákl. přenesená",J175,0)</f>
        <v>0</v>
      </c>
      <c r="BH175" s="211">
        <f>IF(N175="sníž. přenesená",J175,0)</f>
        <v>0</v>
      </c>
      <c r="BI175" s="211">
        <f>IF(N175="nulová",J175,0)</f>
        <v>0</v>
      </c>
      <c r="BJ175" s="23" t="s">
        <v>80</v>
      </c>
      <c r="BK175" s="211">
        <f>ROUND(I175*H175,2)</f>
        <v>0</v>
      </c>
      <c r="BL175" s="23" t="s">
        <v>138</v>
      </c>
      <c r="BM175" s="23" t="s">
        <v>515</v>
      </c>
    </row>
    <row r="176" s="11" customFormat="1">
      <c r="B176" s="212"/>
      <c r="D176" s="213" t="s">
        <v>140</v>
      </c>
      <c r="E176" s="214" t="s">
        <v>5</v>
      </c>
      <c r="F176" s="215" t="s">
        <v>516</v>
      </c>
      <c r="H176" s="216">
        <v>62</v>
      </c>
      <c r="I176" s="217"/>
      <c r="L176" s="212"/>
      <c r="M176" s="218"/>
      <c r="N176" s="219"/>
      <c r="O176" s="219"/>
      <c r="P176" s="219"/>
      <c r="Q176" s="219"/>
      <c r="R176" s="219"/>
      <c r="S176" s="219"/>
      <c r="T176" s="220"/>
      <c r="AT176" s="214" t="s">
        <v>140</v>
      </c>
      <c r="AU176" s="214" t="s">
        <v>82</v>
      </c>
      <c r="AV176" s="11" t="s">
        <v>82</v>
      </c>
      <c r="AW176" s="11" t="s">
        <v>36</v>
      </c>
      <c r="AX176" s="11" t="s">
        <v>72</v>
      </c>
      <c r="AY176" s="214" t="s">
        <v>131</v>
      </c>
    </row>
    <row r="177" s="12" customFormat="1">
      <c r="B177" s="221"/>
      <c r="D177" s="213" t="s">
        <v>140</v>
      </c>
      <c r="E177" s="222" t="s">
        <v>5</v>
      </c>
      <c r="F177" s="223" t="s">
        <v>145</v>
      </c>
      <c r="H177" s="224">
        <v>62</v>
      </c>
      <c r="I177" s="225"/>
      <c r="L177" s="221"/>
      <c r="M177" s="226"/>
      <c r="N177" s="227"/>
      <c r="O177" s="227"/>
      <c r="P177" s="227"/>
      <c r="Q177" s="227"/>
      <c r="R177" s="227"/>
      <c r="S177" s="227"/>
      <c r="T177" s="228"/>
      <c r="AT177" s="222" t="s">
        <v>140</v>
      </c>
      <c r="AU177" s="222" t="s">
        <v>82</v>
      </c>
      <c r="AV177" s="12" t="s">
        <v>138</v>
      </c>
      <c r="AW177" s="12" t="s">
        <v>36</v>
      </c>
      <c r="AX177" s="12" t="s">
        <v>80</v>
      </c>
      <c r="AY177" s="222" t="s">
        <v>131</v>
      </c>
    </row>
    <row r="178" s="1" customFormat="1" ht="16.5" customHeight="1">
      <c r="B178" s="199"/>
      <c r="C178" s="200" t="s">
        <v>351</v>
      </c>
      <c r="D178" s="200" t="s">
        <v>133</v>
      </c>
      <c r="E178" s="201" t="s">
        <v>517</v>
      </c>
      <c r="F178" s="202" t="s">
        <v>518</v>
      </c>
      <c r="G178" s="203" t="s">
        <v>293</v>
      </c>
      <c r="H178" s="204">
        <v>1</v>
      </c>
      <c r="I178" s="205"/>
      <c r="J178" s="206">
        <f>ROUND(I178*H178,2)</f>
        <v>0</v>
      </c>
      <c r="K178" s="202" t="s">
        <v>157</v>
      </c>
      <c r="L178" s="45"/>
      <c r="M178" s="207" t="s">
        <v>5</v>
      </c>
      <c r="N178" s="208" t="s">
        <v>43</v>
      </c>
      <c r="O178" s="46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AR178" s="23" t="s">
        <v>138</v>
      </c>
      <c r="AT178" s="23" t="s">
        <v>133</v>
      </c>
      <c r="AU178" s="23" t="s">
        <v>82</v>
      </c>
      <c r="AY178" s="23" t="s">
        <v>131</v>
      </c>
      <c r="BE178" s="211">
        <f>IF(N178="základní",J178,0)</f>
        <v>0</v>
      </c>
      <c r="BF178" s="211">
        <f>IF(N178="snížená",J178,0)</f>
        <v>0</v>
      </c>
      <c r="BG178" s="211">
        <f>IF(N178="zákl. přenesená",J178,0)</f>
        <v>0</v>
      </c>
      <c r="BH178" s="211">
        <f>IF(N178="sníž. přenesená",J178,0)</f>
        <v>0</v>
      </c>
      <c r="BI178" s="211">
        <f>IF(N178="nulová",J178,0)</f>
        <v>0</v>
      </c>
      <c r="BJ178" s="23" t="s">
        <v>80</v>
      </c>
      <c r="BK178" s="211">
        <f>ROUND(I178*H178,2)</f>
        <v>0</v>
      </c>
      <c r="BL178" s="23" t="s">
        <v>138</v>
      </c>
      <c r="BM178" s="23" t="s">
        <v>519</v>
      </c>
    </row>
    <row r="179" s="11" customFormat="1">
      <c r="B179" s="212"/>
      <c r="D179" s="213" t="s">
        <v>140</v>
      </c>
      <c r="E179" s="214" t="s">
        <v>5</v>
      </c>
      <c r="F179" s="215" t="s">
        <v>449</v>
      </c>
      <c r="H179" s="216">
        <v>1</v>
      </c>
      <c r="I179" s="217"/>
      <c r="L179" s="212"/>
      <c r="M179" s="218"/>
      <c r="N179" s="219"/>
      <c r="O179" s="219"/>
      <c r="P179" s="219"/>
      <c r="Q179" s="219"/>
      <c r="R179" s="219"/>
      <c r="S179" s="219"/>
      <c r="T179" s="220"/>
      <c r="AT179" s="214" t="s">
        <v>140</v>
      </c>
      <c r="AU179" s="214" t="s">
        <v>82</v>
      </c>
      <c r="AV179" s="11" t="s">
        <v>82</v>
      </c>
      <c r="AW179" s="11" t="s">
        <v>36</v>
      </c>
      <c r="AX179" s="11" t="s">
        <v>72</v>
      </c>
      <c r="AY179" s="214" t="s">
        <v>131</v>
      </c>
    </row>
    <row r="180" s="12" customFormat="1">
      <c r="B180" s="221"/>
      <c r="D180" s="213" t="s">
        <v>140</v>
      </c>
      <c r="E180" s="222" t="s">
        <v>5</v>
      </c>
      <c r="F180" s="223" t="s">
        <v>145</v>
      </c>
      <c r="H180" s="224">
        <v>1</v>
      </c>
      <c r="I180" s="225"/>
      <c r="L180" s="221"/>
      <c r="M180" s="226"/>
      <c r="N180" s="227"/>
      <c r="O180" s="227"/>
      <c r="P180" s="227"/>
      <c r="Q180" s="227"/>
      <c r="R180" s="227"/>
      <c r="S180" s="227"/>
      <c r="T180" s="228"/>
      <c r="AT180" s="222" t="s">
        <v>140</v>
      </c>
      <c r="AU180" s="222" t="s">
        <v>82</v>
      </c>
      <c r="AV180" s="12" t="s">
        <v>138</v>
      </c>
      <c r="AW180" s="12" t="s">
        <v>36</v>
      </c>
      <c r="AX180" s="12" t="s">
        <v>80</v>
      </c>
      <c r="AY180" s="222" t="s">
        <v>131</v>
      </c>
    </row>
    <row r="181" s="1" customFormat="1" ht="25.5" customHeight="1">
      <c r="B181" s="199"/>
      <c r="C181" s="229" t="s">
        <v>520</v>
      </c>
      <c r="D181" s="229" t="s">
        <v>189</v>
      </c>
      <c r="E181" s="230" t="s">
        <v>521</v>
      </c>
      <c r="F181" s="231" t="s">
        <v>522</v>
      </c>
      <c r="G181" s="232" t="s">
        <v>293</v>
      </c>
      <c r="H181" s="233">
        <v>1</v>
      </c>
      <c r="I181" s="234"/>
      <c r="J181" s="235">
        <f>ROUND(I181*H181,2)</f>
        <v>0</v>
      </c>
      <c r="K181" s="231" t="s">
        <v>5</v>
      </c>
      <c r="L181" s="236"/>
      <c r="M181" s="237" t="s">
        <v>5</v>
      </c>
      <c r="N181" s="238" t="s">
        <v>43</v>
      </c>
      <c r="O181" s="46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AR181" s="23" t="s">
        <v>167</v>
      </c>
      <c r="AT181" s="23" t="s">
        <v>189</v>
      </c>
      <c r="AU181" s="23" t="s">
        <v>82</v>
      </c>
      <c r="AY181" s="23" t="s">
        <v>131</v>
      </c>
      <c r="BE181" s="211">
        <f>IF(N181="základní",J181,0)</f>
        <v>0</v>
      </c>
      <c r="BF181" s="211">
        <f>IF(N181="snížená",J181,0)</f>
        <v>0</v>
      </c>
      <c r="BG181" s="211">
        <f>IF(N181="zákl. přenesená",J181,0)</f>
        <v>0</v>
      </c>
      <c r="BH181" s="211">
        <f>IF(N181="sníž. přenesená",J181,0)</f>
        <v>0</v>
      </c>
      <c r="BI181" s="211">
        <f>IF(N181="nulová",J181,0)</f>
        <v>0</v>
      </c>
      <c r="BJ181" s="23" t="s">
        <v>80</v>
      </c>
      <c r="BK181" s="211">
        <f>ROUND(I181*H181,2)</f>
        <v>0</v>
      </c>
      <c r="BL181" s="23" t="s">
        <v>138</v>
      </c>
      <c r="BM181" s="23" t="s">
        <v>523</v>
      </c>
    </row>
    <row r="182" s="11" customFormat="1">
      <c r="B182" s="212"/>
      <c r="D182" s="213" t="s">
        <v>140</v>
      </c>
      <c r="E182" s="214" t="s">
        <v>5</v>
      </c>
      <c r="F182" s="215" t="s">
        <v>449</v>
      </c>
      <c r="H182" s="216">
        <v>1</v>
      </c>
      <c r="I182" s="217"/>
      <c r="L182" s="212"/>
      <c r="M182" s="218"/>
      <c r="N182" s="219"/>
      <c r="O182" s="219"/>
      <c r="P182" s="219"/>
      <c r="Q182" s="219"/>
      <c r="R182" s="219"/>
      <c r="S182" s="219"/>
      <c r="T182" s="220"/>
      <c r="AT182" s="214" t="s">
        <v>140</v>
      </c>
      <c r="AU182" s="214" t="s">
        <v>82</v>
      </c>
      <c r="AV182" s="11" t="s">
        <v>82</v>
      </c>
      <c r="AW182" s="11" t="s">
        <v>36</v>
      </c>
      <c r="AX182" s="11" t="s">
        <v>72</v>
      </c>
      <c r="AY182" s="214" t="s">
        <v>131</v>
      </c>
    </row>
    <row r="183" s="12" customFormat="1">
      <c r="B183" s="221"/>
      <c r="D183" s="213" t="s">
        <v>140</v>
      </c>
      <c r="E183" s="222" t="s">
        <v>5</v>
      </c>
      <c r="F183" s="223" t="s">
        <v>145</v>
      </c>
      <c r="H183" s="224">
        <v>1</v>
      </c>
      <c r="I183" s="225"/>
      <c r="L183" s="221"/>
      <c r="M183" s="226"/>
      <c r="N183" s="227"/>
      <c r="O183" s="227"/>
      <c r="P183" s="227"/>
      <c r="Q183" s="227"/>
      <c r="R183" s="227"/>
      <c r="S183" s="227"/>
      <c r="T183" s="228"/>
      <c r="AT183" s="222" t="s">
        <v>140</v>
      </c>
      <c r="AU183" s="222" t="s">
        <v>82</v>
      </c>
      <c r="AV183" s="12" t="s">
        <v>138</v>
      </c>
      <c r="AW183" s="12" t="s">
        <v>36</v>
      </c>
      <c r="AX183" s="12" t="s">
        <v>80</v>
      </c>
      <c r="AY183" s="222" t="s">
        <v>131</v>
      </c>
    </row>
    <row r="184" s="1" customFormat="1" ht="16.5" customHeight="1">
      <c r="B184" s="199"/>
      <c r="C184" s="200" t="s">
        <v>167</v>
      </c>
      <c r="D184" s="200" t="s">
        <v>133</v>
      </c>
      <c r="E184" s="201" t="s">
        <v>524</v>
      </c>
      <c r="F184" s="202" t="s">
        <v>525</v>
      </c>
      <c r="G184" s="203" t="s">
        <v>293</v>
      </c>
      <c r="H184" s="204">
        <v>2</v>
      </c>
      <c r="I184" s="205"/>
      <c r="J184" s="206">
        <f>ROUND(I184*H184,2)</f>
        <v>0</v>
      </c>
      <c r="K184" s="202" t="s">
        <v>157</v>
      </c>
      <c r="L184" s="45"/>
      <c r="M184" s="207" t="s">
        <v>5</v>
      </c>
      <c r="N184" s="208" t="s">
        <v>43</v>
      </c>
      <c r="O184" s="46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AR184" s="23" t="s">
        <v>138</v>
      </c>
      <c r="AT184" s="23" t="s">
        <v>133</v>
      </c>
      <c r="AU184" s="23" t="s">
        <v>82</v>
      </c>
      <c r="AY184" s="23" t="s">
        <v>131</v>
      </c>
      <c r="BE184" s="211">
        <f>IF(N184="základní",J184,0)</f>
        <v>0</v>
      </c>
      <c r="BF184" s="211">
        <f>IF(N184="snížená",J184,0)</f>
        <v>0</v>
      </c>
      <c r="BG184" s="211">
        <f>IF(N184="zákl. přenesená",J184,0)</f>
        <v>0</v>
      </c>
      <c r="BH184" s="211">
        <f>IF(N184="sníž. přenesená",J184,0)</f>
        <v>0</v>
      </c>
      <c r="BI184" s="211">
        <f>IF(N184="nulová",J184,0)</f>
        <v>0</v>
      </c>
      <c r="BJ184" s="23" t="s">
        <v>80</v>
      </c>
      <c r="BK184" s="211">
        <f>ROUND(I184*H184,2)</f>
        <v>0</v>
      </c>
      <c r="BL184" s="23" t="s">
        <v>138</v>
      </c>
      <c r="BM184" s="23" t="s">
        <v>526</v>
      </c>
    </row>
    <row r="185" s="11" customFormat="1">
      <c r="B185" s="212"/>
      <c r="D185" s="213" t="s">
        <v>140</v>
      </c>
      <c r="E185" s="214" t="s">
        <v>5</v>
      </c>
      <c r="F185" s="215" t="s">
        <v>512</v>
      </c>
      <c r="H185" s="216">
        <v>2</v>
      </c>
      <c r="I185" s="217"/>
      <c r="L185" s="212"/>
      <c r="M185" s="218"/>
      <c r="N185" s="219"/>
      <c r="O185" s="219"/>
      <c r="P185" s="219"/>
      <c r="Q185" s="219"/>
      <c r="R185" s="219"/>
      <c r="S185" s="219"/>
      <c r="T185" s="220"/>
      <c r="AT185" s="214" t="s">
        <v>140</v>
      </c>
      <c r="AU185" s="214" t="s">
        <v>82</v>
      </c>
      <c r="AV185" s="11" t="s">
        <v>82</v>
      </c>
      <c r="AW185" s="11" t="s">
        <v>36</v>
      </c>
      <c r="AX185" s="11" t="s">
        <v>72</v>
      </c>
      <c r="AY185" s="214" t="s">
        <v>131</v>
      </c>
    </row>
    <row r="186" s="12" customFormat="1">
      <c r="B186" s="221"/>
      <c r="D186" s="213" t="s">
        <v>140</v>
      </c>
      <c r="E186" s="222" t="s">
        <v>5</v>
      </c>
      <c r="F186" s="223" t="s">
        <v>145</v>
      </c>
      <c r="H186" s="224">
        <v>2</v>
      </c>
      <c r="I186" s="225"/>
      <c r="L186" s="221"/>
      <c r="M186" s="226"/>
      <c r="N186" s="227"/>
      <c r="O186" s="227"/>
      <c r="P186" s="227"/>
      <c r="Q186" s="227"/>
      <c r="R186" s="227"/>
      <c r="S186" s="227"/>
      <c r="T186" s="228"/>
      <c r="AT186" s="222" t="s">
        <v>140</v>
      </c>
      <c r="AU186" s="222" t="s">
        <v>82</v>
      </c>
      <c r="AV186" s="12" t="s">
        <v>138</v>
      </c>
      <c r="AW186" s="12" t="s">
        <v>36</v>
      </c>
      <c r="AX186" s="12" t="s">
        <v>80</v>
      </c>
      <c r="AY186" s="222" t="s">
        <v>131</v>
      </c>
    </row>
    <row r="187" s="1" customFormat="1" ht="25.5" customHeight="1">
      <c r="B187" s="199"/>
      <c r="C187" s="229" t="s">
        <v>173</v>
      </c>
      <c r="D187" s="229" t="s">
        <v>189</v>
      </c>
      <c r="E187" s="230" t="s">
        <v>527</v>
      </c>
      <c r="F187" s="231" t="s">
        <v>528</v>
      </c>
      <c r="G187" s="232" t="s">
        <v>293</v>
      </c>
      <c r="H187" s="233">
        <v>2</v>
      </c>
      <c r="I187" s="234"/>
      <c r="J187" s="235">
        <f>ROUND(I187*H187,2)</f>
        <v>0</v>
      </c>
      <c r="K187" s="231" t="s">
        <v>5</v>
      </c>
      <c r="L187" s="236"/>
      <c r="M187" s="237" t="s">
        <v>5</v>
      </c>
      <c r="N187" s="238" t="s">
        <v>43</v>
      </c>
      <c r="O187" s="46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AR187" s="23" t="s">
        <v>167</v>
      </c>
      <c r="AT187" s="23" t="s">
        <v>189</v>
      </c>
      <c r="AU187" s="23" t="s">
        <v>82</v>
      </c>
      <c r="AY187" s="23" t="s">
        <v>131</v>
      </c>
      <c r="BE187" s="211">
        <f>IF(N187="základní",J187,0)</f>
        <v>0</v>
      </c>
      <c r="BF187" s="211">
        <f>IF(N187="snížená",J187,0)</f>
        <v>0</v>
      </c>
      <c r="BG187" s="211">
        <f>IF(N187="zákl. přenesená",J187,0)</f>
        <v>0</v>
      </c>
      <c r="BH187" s="211">
        <f>IF(N187="sníž. přenesená",J187,0)</f>
        <v>0</v>
      </c>
      <c r="BI187" s="211">
        <f>IF(N187="nulová",J187,0)</f>
        <v>0</v>
      </c>
      <c r="BJ187" s="23" t="s">
        <v>80</v>
      </c>
      <c r="BK187" s="211">
        <f>ROUND(I187*H187,2)</f>
        <v>0</v>
      </c>
      <c r="BL187" s="23" t="s">
        <v>138</v>
      </c>
      <c r="BM187" s="23" t="s">
        <v>529</v>
      </c>
    </row>
    <row r="188" s="11" customFormat="1">
      <c r="B188" s="212"/>
      <c r="D188" s="213" t="s">
        <v>140</v>
      </c>
      <c r="E188" s="214" t="s">
        <v>5</v>
      </c>
      <c r="F188" s="215" t="s">
        <v>512</v>
      </c>
      <c r="H188" s="216">
        <v>2</v>
      </c>
      <c r="I188" s="217"/>
      <c r="L188" s="212"/>
      <c r="M188" s="218"/>
      <c r="N188" s="219"/>
      <c r="O188" s="219"/>
      <c r="P188" s="219"/>
      <c r="Q188" s="219"/>
      <c r="R188" s="219"/>
      <c r="S188" s="219"/>
      <c r="T188" s="220"/>
      <c r="AT188" s="214" t="s">
        <v>140</v>
      </c>
      <c r="AU188" s="214" t="s">
        <v>82</v>
      </c>
      <c r="AV188" s="11" t="s">
        <v>82</v>
      </c>
      <c r="AW188" s="11" t="s">
        <v>36</v>
      </c>
      <c r="AX188" s="11" t="s">
        <v>72</v>
      </c>
      <c r="AY188" s="214" t="s">
        <v>131</v>
      </c>
    </row>
    <row r="189" s="12" customFormat="1">
      <c r="B189" s="221"/>
      <c r="D189" s="213" t="s">
        <v>140</v>
      </c>
      <c r="E189" s="222" t="s">
        <v>5</v>
      </c>
      <c r="F189" s="223" t="s">
        <v>145</v>
      </c>
      <c r="H189" s="224">
        <v>2</v>
      </c>
      <c r="I189" s="225"/>
      <c r="L189" s="221"/>
      <c r="M189" s="226"/>
      <c r="N189" s="227"/>
      <c r="O189" s="227"/>
      <c r="P189" s="227"/>
      <c r="Q189" s="227"/>
      <c r="R189" s="227"/>
      <c r="S189" s="227"/>
      <c r="T189" s="228"/>
      <c r="AT189" s="222" t="s">
        <v>140</v>
      </c>
      <c r="AU189" s="222" t="s">
        <v>82</v>
      </c>
      <c r="AV189" s="12" t="s">
        <v>138</v>
      </c>
      <c r="AW189" s="12" t="s">
        <v>36</v>
      </c>
      <c r="AX189" s="12" t="s">
        <v>80</v>
      </c>
      <c r="AY189" s="222" t="s">
        <v>131</v>
      </c>
    </row>
    <row r="190" s="1" customFormat="1" ht="16.5" customHeight="1">
      <c r="B190" s="199"/>
      <c r="C190" s="200" t="s">
        <v>146</v>
      </c>
      <c r="D190" s="200" t="s">
        <v>133</v>
      </c>
      <c r="E190" s="201" t="s">
        <v>530</v>
      </c>
      <c r="F190" s="202" t="s">
        <v>531</v>
      </c>
      <c r="G190" s="203" t="s">
        <v>293</v>
      </c>
      <c r="H190" s="204">
        <v>23</v>
      </c>
      <c r="I190" s="205"/>
      <c r="J190" s="206">
        <f>ROUND(I190*H190,2)</f>
        <v>0</v>
      </c>
      <c r="K190" s="202" t="s">
        <v>157</v>
      </c>
      <c r="L190" s="45"/>
      <c r="M190" s="207" t="s">
        <v>5</v>
      </c>
      <c r="N190" s="208" t="s">
        <v>43</v>
      </c>
      <c r="O190" s="46"/>
      <c r="P190" s="209">
        <f>O190*H190</f>
        <v>0</v>
      </c>
      <c r="Q190" s="209">
        <v>0.00085999999999999998</v>
      </c>
      <c r="R190" s="209">
        <f>Q190*H190</f>
        <v>0.019779999999999999</v>
      </c>
      <c r="S190" s="209">
        <v>0</v>
      </c>
      <c r="T190" s="210">
        <f>S190*H190</f>
        <v>0</v>
      </c>
      <c r="AR190" s="23" t="s">
        <v>138</v>
      </c>
      <c r="AT190" s="23" t="s">
        <v>133</v>
      </c>
      <c r="AU190" s="23" t="s">
        <v>82</v>
      </c>
      <c r="AY190" s="23" t="s">
        <v>131</v>
      </c>
      <c r="BE190" s="211">
        <f>IF(N190="základní",J190,0)</f>
        <v>0</v>
      </c>
      <c r="BF190" s="211">
        <f>IF(N190="snížená",J190,0)</f>
        <v>0</v>
      </c>
      <c r="BG190" s="211">
        <f>IF(N190="zákl. přenesená",J190,0)</f>
        <v>0</v>
      </c>
      <c r="BH190" s="211">
        <f>IF(N190="sníž. přenesená",J190,0)</f>
        <v>0</v>
      </c>
      <c r="BI190" s="211">
        <f>IF(N190="nulová",J190,0)</f>
        <v>0</v>
      </c>
      <c r="BJ190" s="23" t="s">
        <v>80</v>
      </c>
      <c r="BK190" s="211">
        <f>ROUND(I190*H190,2)</f>
        <v>0</v>
      </c>
      <c r="BL190" s="23" t="s">
        <v>138</v>
      </c>
      <c r="BM190" s="23" t="s">
        <v>532</v>
      </c>
    </row>
    <row r="191" s="11" customFormat="1">
      <c r="B191" s="212"/>
      <c r="D191" s="213" t="s">
        <v>140</v>
      </c>
      <c r="E191" s="214" t="s">
        <v>5</v>
      </c>
      <c r="F191" s="215" t="s">
        <v>533</v>
      </c>
      <c r="H191" s="216">
        <v>7</v>
      </c>
      <c r="I191" s="217"/>
      <c r="L191" s="212"/>
      <c r="M191" s="218"/>
      <c r="N191" s="219"/>
      <c r="O191" s="219"/>
      <c r="P191" s="219"/>
      <c r="Q191" s="219"/>
      <c r="R191" s="219"/>
      <c r="S191" s="219"/>
      <c r="T191" s="220"/>
      <c r="AT191" s="214" t="s">
        <v>140</v>
      </c>
      <c r="AU191" s="214" t="s">
        <v>82</v>
      </c>
      <c r="AV191" s="11" t="s">
        <v>82</v>
      </c>
      <c r="AW191" s="11" t="s">
        <v>36</v>
      </c>
      <c r="AX191" s="11" t="s">
        <v>72</v>
      </c>
      <c r="AY191" s="214" t="s">
        <v>131</v>
      </c>
    </row>
    <row r="192" s="11" customFormat="1">
      <c r="B192" s="212"/>
      <c r="D192" s="213" t="s">
        <v>140</v>
      </c>
      <c r="E192" s="214" t="s">
        <v>5</v>
      </c>
      <c r="F192" s="215" t="s">
        <v>472</v>
      </c>
      <c r="H192" s="216">
        <v>1</v>
      </c>
      <c r="I192" s="217"/>
      <c r="L192" s="212"/>
      <c r="M192" s="218"/>
      <c r="N192" s="219"/>
      <c r="O192" s="219"/>
      <c r="P192" s="219"/>
      <c r="Q192" s="219"/>
      <c r="R192" s="219"/>
      <c r="S192" s="219"/>
      <c r="T192" s="220"/>
      <c r="AT192" s="214" t="s">
        <v>140</v>
      </c>
      <c r="AU192" s="214" t="s">
        <v>82</v>
      </c>
      <c r="AV192" s="11" t="s">
        <v>82</v>
      </c>
      <c r="AW192" s="11" t="s">
        <v>36</v>
      </c>
      <c r="AX192" s="11" t="s">
        <v>72</v>
      </c>
      <c r="AY192" s="214" t="s">
        <v>131</v>
      </c>
    </row>
    <row r="193" s="11" customFormat="1">
      <c r="B193" s="212"/>
      <c r="D193" s="213" t="s">
        <v>140</v>
      </c>
      <c r="E193" s="214" t="s">
        <v>5</v>
      </c>
      <c r="F193" s="215" t="s">
        <v>534</v>
      </c>
      <c r="H193" s="216">
        <v>15</v>
      </c>
      <c r="I193" s="217"/>
      <c r="L193" s="212"/>
      <c r="M193" s="218"/>
      <c r="N193" s="219"/>
      <c r="O193" s="219"/>
      <c r="P193" s="219"/>
      <c r="Q193" s="219"/>
      <c r="R193" s="219"/>
      <c r="S193" s="219"/>
      <c r="T193" s="220"/>
      <c r="AT193" s="214" t="s">
        <v>140</v>
      </c>
      <c r="AU193" s="214" t="s">
        <v>82</v>
      </c>
      <c r="AV193" s="11" t="s">
        <v>82</v>
      </c>
      <c r="AW193" s="11" t="s">
        <v>36</v>
      </c>
      <c r="AX193" s="11" t="s">
        <v>72</v>
      </c>
      <c r="AY193" s="214" t="s">
        <v>131</v>
      </c>
    </row>
    <row r="194" s="12" customFormat="1">
      <c r="B194" s="221"/>
      <c r="D194" s="213" t="s">
        <v>140</v>
      </c>
      <c r="E194" s="222" t="s">
        <v>5</v>
      </c>
      <c r="F194" s="223" t="s">
        <v>145</v>
      </c>
      <c r="H194" s="224">
        <v>23</v>
      </c>
      <c r="I194" s="225"/>
      <c r="L194" s="221"/>
      <c r="M194" s="226"/>
      <c r="N194" s="227"/>
      <c r="O194" s="227"/>
      <c r="P194" s="227"/>
      <c r="Q194" s="227"/>
      <c r="R194" s="227"/>
      <c r="S194" s="227"/>
      <c r="T194" s="228"/>
      <c r="AT194" s="222" t="s">
        <v>140</v>
      </c>
      <c r="AU194" s="222" t="s">
        <v>82</v>
      </c>
      <c r="AV194" s="12" t="s">
        <v>138</v>
      </c>
      <c r="AW194" s="12" t="s">
        <v>36</v>
      </c>
      <c r="AX194" s="12" t="s">
        <v>80</v>
      </c>
      <c r="AY194" s="222" t="s">
        <v>131</v>
      </c>
    </row>
    <row r="195" s="1" customFormat="1" ht="25.5" customHeight="1">
      <c r="B195" s="199"/>
      <c r="C195" s="229" t="s">
        <v>138</v>
      </c>
      <c r="D195" s="229" t="s">
        <v>189</v>
      </c>
      <c r="E195" s="230" t="s">
        <v>535</v>
      </c>
      <c r="F195" s="231" t="s">
        <v>536</v>
      </c>
      <c r="G195" s="232" t="s">
        <v>293</v>
      </c>
      <c r="H195" s="233">
        <v>8</v>
      </c>
      <c r="I195" s="234"/>
      <c r="J195" s="235">
        <f>ROUND(I195*H195,2)</f>
        <v>0</v>
      </c>
      <c r="K195" s="231" t="s">
        <v>5</v>
      </c>
      <c r="L195" s="236"/>
      <c r="M195" s="237" t="s">
        <v>5</v>
      </c>
      <c r="N195" s="238" t="s">
        <v>43</v>
      </c>
      <c r="O195" s="46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AR195" s="23" t="s">
        <v>167</v>
      </c>
      <c r="AT195" s="23" t="s">
        <v>189</v>
      </c>
      <c r="AU195" s="23" t="s">
        <v>82</v>
      </c>
      <c r="AY195" s="23" t="s">
        <v>131</v>
      </c>
      <c r="BE195" s="211">
        <f>IF(N195="základní",J195,0)</f>
        <v>0</v>
      </c>
      <c r="BF195" s="211">
        <f>IF(N195="snížená",J195,0)</f>
        <v>0</v>
      </c>
      <c r="BG195" s="211">
        <f>IF(N195="zákl. přenesená",J195,0)</f>
        <v>0</v>
      </c>
      <c r="BH195" s="211">
        <f>IF(N195="sníž. přenesená",J195,0)</f>
        <v>0</v>
      </c>
      <c r="BI195" s="211">
        <f>IF(N195="nulová",J195,0)</f>
        <v>0</v>
      </c>
      <c r="BJ195" s="23" t="s">
        <v>80</v>
      </c>
      <c r="BK195" s="211">
        <f>ROUND(I195*H195,2)</f>
        <v>0</v>
      </c>
      <c r="BL195" s="23" t="s">
        <v>138</v>
      </c>
      <c r="BM195" s="23" t="s">
        <v>537</v>
      </c>
    </row>
    <row r="196" s="11" customFormat="1">
      <c r="B196" s="212"/>
      <c r="D196" s="213" t="s">
        <v>140</v>
      </c>
      <c r="E196" s="214" t="s">
        <v>5</v>
      </c>
      <c r="F196" s="215" t="s">
        <v>533</v>
      </c>
      <c r="H196" s="216">
        <v>7</v>
      </c>
      <c r="I196" s="217"/>
      <c r="L196" s="212"/>
      <c r="M196" s="218"/>
      <c r="N196" s="219"/>
      <c r="O196" s="219"/>
      <c r="P196" s="219"/>
      <c r="Q196" s="219"/>
      <c r="R196" s="219"/>
      <c r="S196" s="219"/>
      <c r="T196" s="220"/>
      <c r="AT196" s="214" t="s">
        <v>140</v>
      </c>
      <c r="AU196" s="214" t="s">
        <v>82</v>
      </c>
      <c r="AV196" s="11" t="s">
        <v>82</v>
      </c>
      <c r="AW196" s="11" t="s">
        <v>36</v>
      </c>
      <c r="AX196" s="11" t="s">
        <v>72</v>
      </c>
      <c r="AY196" s="214" t="s">
        <v>131</v>
      </c>
    </row>
    <row r="197" s="11" customFormat="1">
      <c r="B197" s="212"/>
      <c r="D197" s="213" t="s">
        <v>140</v>
      </c>
      <c r="E197" s="214" t="s">
        <v>5</v>
      </c>
      <c r="F197" s="215" t="s">
        <v>472</v>
      </c>
      <c r="H197" s="216">
        <v>1</v>
      </c>
      <c r="I197" s="217"/>
      <c r="L197" s="212"/>
      <c r="M197" s="218"/>
      <c r="N197" s="219"/>
      <c r="O197" s="219"/>
      <c r="P197" s="219"/>
      <c r="Q197" s="219"/>
      <c r="R197" s="219"/>
      <c r="S197" s="219"/>
      <c r="T197" s="220"/>
      <c r="AT197" s="214" t="s">
        <v>140</v>
      </c>
      <c r="AU197" s="214" t="s">
        <v>82</v>
      </c>
      <c r="AV197" s="11" t="s">
        <v>82</v>
      </c>
      <c r="AW197" s="11" t="s">
        <v>36</v>
      </c>
      <c r="AX197" s="11" t="s">
        <v>72</v>
      </c>
      <c r="AY197" s="214" t="s">
        <v>131</v>
      </c>
    </row>
    <row r="198" s="12" customFormat="1">
      <c r="B198" s="221"/>
      <c r="D198" s="213" t="s">
        <v>140</v>
      </c>
      <c r="E198" s="222" t="s">
        <v>5</v>
      </c>
      <c r="F198" s="223" t="s">
        <v>145</v>
      </c>
      <c r="H198" s="224">
        <v>8</v>
      </c>
      <c r="I198" s="225"/>
      <c r="L198" s="221"/>
      <c r="M198" s="226"/>
      <c r="N198" s="227"/>
      <c r="O198" s="227"/>
      <c r="P198" s="227"/>
      <c r="Q198" s="227"/>
      <c r="R198" s="227"/>
      <c r="S198" s="227"/>
      <c r="T198" s="228"/>
      <c r="AT198" s="222" t="s">
        <v>140</v>
      </c>
      <c r="AU198" s="222" t="s">
        <v>82</v>
      </c>
      <c r="AV198" s="12" t="s">
        <v>138</v>
      </c>
      <c r="AW198" s="12" t="s">
        <v>36</v>
      </c>
      <c r="AX198" s="12" t="s">
        <v>80</v>
      </c>
      <c r="AY198" s="222" t="s">
        <v>131</v>
      </c>
    </row>
    <row r="199" s="1" customFormat="1" ht="25.5" customHeight="1">
      <c r="B199" s="199"/>
      <c r="C199" s="229" t="s">
        <v>538</v>
      </c>
      <c r="D199" s="229" t="s">
        <v>189</v>
      </c>
      <c r="E199" s="230" t="s">
        <v>539</v>
      </c>
      <c r="F199" s="231" t="s">
        <v>540</v>
      </c>
      <c r="G199" s="232" t="s">
        <v>293</v>
      </c>
      <c r="H199" s="233">
        <v>15</v>
      </c>
      <c r="I199" s="234"/>
      <c r="J199" s="235">
        <f>ROUND(I199*H199,2)</f>
        <v>0</v>
      </c>
      <c r="K199" s="231" t="s">
        <v>5</v>
      </c>
      <c r="L199" s="236"/>
      <c r="M199" s="237" t="s">
        <v>5</v>
      </c>
      <c r="N199" s="238" t="s">
        <v>43</v>
      </c>
      <c r="O199" s="46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AR199" s="23" t="s">
        <v>167</v>
      </c>
      <c r="AT199" s="23" t="s">
        <v>189</v>
      </c>
      <c r="AU199" s="23" t="s">
        <v>82</v>
      </c>
      <c r="AY199" s="23" t="s">
        <v>131</v>
      </c>
      <c r="BE199" s="211">
        <f>IF(N199="základní",J199,0)</f>
        <v>0</v>
      </c>
      <c r="BF199" s="211">
        <f>IF(N199="snížená",J199,0)</f>
        <v>0</v>
      </c>
      <c r="BG199" s="211">
        <f>IF(N199="zákl. přenesená",J199,0)</f>
        <v>0</v>
      </c>
      <c r="BH199" s="211">
        <f>IF(N199="sníž. přenesená",J199,0)</f>
        <v>0</v>
      </c>
      <c r="BI199" s="211">
        <f>IF(N199="nulová",J199,0)</f>
        <v>0</v>
      </c>
      <c r="BJ199" s="23" t="s">
        <v>80</v>
      </c>
      <c r="BK199" s="211">
        <f>ROUND(I199*H199,2)</f>
        <v>0</v>
      </c>
      <c r="BL199" s="23" t="s">
        <v>138</v>
      </c>
      <c r="BM199" s="23" t="s">
        <v>541</v>
      </c>
    </row>
    <row r="200" s="11" customFormat="1">
      <c r="B200" s="212"/>
      <c r="D200" s="213" t="s">
        <v>140</v>
      </c>
      <c r="E200" s="214" t="s">
        <v>5</v>
      </c>
      <c r="F200" s="215" t="s">
        <v>534</v>
      </c>
      <c r="H200" s="216">
        <v>15</v>
      </c>
      <c r="I200" s="217"/>
      <c r="L200" s="212"/>
      <c r="M200" s="218"/>
      <c r="N200" s="219"/>
      <c r="O200" s="219"/>
      <c r="P200" s="219"/>
      <c r="Q200" s="219"/>
      <c r="R200" s="219"/>
      <c r="S200" s="219"/>
      <c r="T200" s="220"/>
      <c r="AT200" s="214" t="s">
        <v>140</v>
      </c>
      <c r="AU200" s="214" t="s">
        <v>82</v>
      </c>
      <c r="AV200" s="11" t="s">
        <v>82</v>
      </c>
      <c r="AW200" s="11" t="s">
        <v>36</v>
      </c>
      <c r="AX200" s="11" t="s">
        <v>80</v>
      </c>
      <c r="AY200" s="214" t="s">
        <v>131</v>
      </c>
    </row>
    <row r="201" s="1" customFormat="1" ht="25.5" customHeight="1">
      <c r="B201" s="199"/>
      <c r="C201" s="229" t="s">
        <v>159</v>
      </c>
      <c r="D201" s="229" t="s">
        <v>189</v>
      </c>
      <c r="E201" s="230" t="s">
        <v>542</v>
      </c>
      <c r="F201" s="231" t="s">
        <v>543</v>
      </c>
      <c r="G201" s="232" t="s">
        <v>293</v>
      </c>
      <c r="H201" s="233">
        <v>27</v>
      </c>
      <c r="I201" s="234"/>
      <c r="J201" s="235">
        <f>ROUND(I201*H201,2)</f>
        <v>0</v>
      </c>
      <c r="K201" s="231" t="s">
        <v>5</v>
      </c>
      <c r="L201" s="236"/>
      <c r="M201" s="237" t="s">
        <v>5</v>
      </c>
      <c r="N201" s="238" t="s">
        <v>43</v>
      </c>
      <c r="O201" s="46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AR201" s="23" t="s">
        <v>167</v>
      </c>
      <c r="AT201" s="23" t="s">
        <v>189</v>
      </c>
      <c r="AU201" s="23" t="s">
        <v>82</v>
      </c>
      <c r="AY201" s="23" t="s">
        <v>131</v>
      </c>
      <c r="BE201" s="211">
        <f>IF(N201="základní",J201,0)</f>
        <v>0</v>
      </c>
      <c r="BF201" s="211">
        <f>IF(N201="snížená",J201,0)</f>
        <v>0</v>
      </c>
      <c r="BG201" s="211">
        <f>IF(N201="zákl. přenesená",J201,0)</f>
        <v>0</v>
      </c>
      <c r="BH201" s="211">
        <f>IF(N201="sníž. přenesená",J201,0)</f>
        <v>0</v>
      </c>
      <c r="BI201" s="211">
        <f>IF(N201="nulová",J201,0)</f>
        <v>0</v>
      </c>
      <c r="BJ201" s="23" t="s">
        <v>80</v>
      </c>
      <c r="BK201" s="211">
        <f>ROUND(I201*H201,2)</f>
        <v>0</v>
      </c>
      <c r="BL201" s="23" t="s">
        <v>138</v>
      </c>
      <c r="BM201" s="23" t="s">
        <v>544</v>
      </c>
    </row>
    <row r="202" s="11" customFormat="1">
      <c r="B202" s="212"/>
      <c r="D202" s="213" t="s">
        <v>140</v>
      </c>
      <c r="E202" s="214" t="s">
        <v>5</v>
      </c>
      <c r="F202" s="215" t="s">
        <v>545</v>
      </c>
      <c r="H202" s="216">
        <v>11</v>
      </c>
      <c r="I202" s="217"/>
      <c r="L202" s="212"/>
      <c r="M202" s="218"/>
      <c r="N202" s="219"/>
      <c r="O202" s="219"/>
      <c r="P202" s="219"/>
      <c r="Q202" s="219"/>
      <c r="R202" s="219"/>
      <c r="S202" s="219"/>
      <c r="T202" s="220"/>
      <c r="AT202" s="214" t="s">
        <v>140</v>
      </c>
      <c r="AU202" s="214" t="s">
        <v>82</v>
      </c>
      <c r="AV202" s="11" t="s">
        <v>82</v>
      </c>
      <c r="AW202" s="11" t="s">
        <v>36</v>
      </c>
      <c r="AX202" s="11" t="s">
        <v>72</v>
      </c>
      <c r="AY202" s="214" t="s">
        <v>131</v>
      </c>
    </row>
    <row r="203" s="11" customFormat="1">
      <c r="B203" s="212"/>
      <c r="D203" s="213" t="s">
        <v>140</v>
      </c>
      <c r="E203" s="214" t="s">
        <v>5</v>
      </c>
      <c r="F203" s="215" t="s">
        <v>472</v>
      </c>
      <c r="H203" s="216">
        <v>1</v>
      </c>
      <c r="I203" s="217"/>
      <c r="L203" s="212"/>
      <c r="M203" s="218"/>
      <c r="N203" s="219"/>
      <c r="O203" s="219"/>
      <c r="P203" s="219"/>
      <c r="Q203" s="219"/>
      <c r="R203" s="219"/>
      <c r="S203" s="219"/>
      <c r="T203" s="220"/>
      <c r="AT203" s="214" t="s">
        <v>140</v>
      </c>
      <c r="AU203" s="214" t="s">
        <v>82</v>
      </c>
      <c r="AV203" s="11" t="s">
        <v>82</v>
      </c>
      <c r="AW203" s="11" t="s">
        <v>36</v>
      </c>
      <c r="AX203" s="11" t="s">
        <v>72</v>
      </c>
      <c r="AY203" s="214" t="s">
        <v>131</v>
      </c>
    </row>
    <row r="204" s="11" customFormat="1">
      <c r="B204" s="212"/>
      <c r="D204" s="213" t="s">
        <v>140</v>
      </c>
      <c r="E204" s="214" t="s">
        <v>5</v>
      </c>
      <c r="F204" s="215" t="s">
        <v>534</v>
      </c>
      <c r="H204" s="216">
        <v>15</v>
      </c>
      <c r="I204" s="217"/>
      <c r="L204" s="212"/>
      <c r="M204" s="218"/>
      <c r="N204" s="219"/>
      <c r="O204" s="219"/>
      <c r="P204" s="219"/>
      <c r="Q204" s="219"/>
      <c r="R204" s="219"/>
      <c r="S204" s="219"/>
      <c r="T204" s="220"/>
      <c r="AT204" s="214" t="s">
        <v>140</v>
      </c>
      <c r="AU204" s="214" t="s">
        <v>82</v>
      </c>
      <c r="AV204" s="11" t="s">
        <v>82</v>
      </c>
      <c r="AW204" s="11" t="s">
        <v>36</v>
      </c>
      <c r="AX204" s="11" t="s">
        <v>72</v>
      </c>
      <c r="AY204" s="214" t="s">
        <v>131</v>
      </c>
    </row>
    <row r="205" s="12" customFormat="1">
      <c r="B205" s="221"/>
      <c r="D205" s="213" t="s">
        <v>140</v>
      </c>
      <c r="E205" s="222" t="s">
        <v>5</v>
      </c>
      <c r="F205" s="223" t="s">
        <v>145</v>
      </c>
      <c r="H205" s="224">
        <v>27</v>
      </c>
      <c r="I205" s="225"/>
      <c r="L205" s="221"/>
      <c r="M205" s="226"/>
      <c r="N205" s="227"/>
      <c r="O205" s="227"/>
      <c r="P205" s="227"/>
      <c r="Q205" s="227"/>
      <c r="R205" s="227"/>
      <c r="S205" s="227"/>
      <c r="T205" s="228"/>
      <c r="AT205" s="222" t="s">
        <v>140</v>
      </c>
      <c r="AU205" s="222" t="s">
        <v>82</v>
      </c>
      <c r="AV205" s="12" t="s">
        <v>138</v>
      </c>
      <c r="AW205" s="12" t="s">
        <v>36</v>
      </c>
      <c r="AX205" s="12" t="s">
        <v>80</v>
      </c>
      <c r="AY205" s="222" t="s">
        <v>131</v>
      </c>
    </row>
    <row r="206" s="1" customFormat="1" ht="16.5" customHeight="1">
      <c r="B206" s="199"/>
      <c r="C206" s="200" t="s">
        <v>331</v>
      </c>
      <c r="D206" s="200" t="s">
        <v>133</v>
      </c>
      <c r="E206" s="201" t="s">
        <v>546</v>
      </c>
      <c r="F206" s="202" t="s">
        <v>547</v>
      </c>
      <c r="G206" s="203" t="s">
        <v>293</v>
      </c>
      <c r="H206" s="204">
        <v>1</v>
      </c>
      <c r="I206" s="205"/>
      <c r="J206" s="206">
        <f>ROUND(I206*H206,2)</f>
        <v>0</v>
      </c>
      <c r="K206" s="202" t="s">
        <v>157</v>
      </c>
      <c r="L206" s="45"/>
      <c r="M206" s="207" t="s">
        <v>5</v>
      </c>
      <c r="N206" s="208" t="s">
        <v>43</v>
      </c>
      <c r="O206" s="46"/>
      <c r="P206" s="209">
        <f>O206*H206</f>
        <v>0</v>
      </c>
      <c r="Q206" s="209">
        <v>0.00080000000000000004</v>
      </c>
      <c r="R206" s="209">
        <f>Q206*H206</f>
        <v>0.00080000000000000004</v>
      </c>
      <c r="S206" s="209">
        <v>0</v>
      </c>
      <c r="T206" s="210">
        <f>S206*H206</f>
        <v>0</v>
      </c>
      <c r="AR206" s="23" t="s">
        <v>138</v>
      </c>
      <c r="AT206" s="23" t="s">
        <v>133</v>
      </c>
      <c r="AU206" s="23" t="s">
        <v>82</v>
      </c>
      <c r="AY206" s="23" t="s">
        <v>131</v>
      </c>
      <c r="BE206" s="211">
        <f>IF(N206="základní",J206,0)</f>
        <v>0</v>
      </c>
      <c r="BF206" s="211">
        <f>IF(N206="snížená",J206,0)</f>
        <v>0</v>
      </c>
      <c r="BG206" s="211">
        <f>IF(N206="zákl. přenesená",J206,0)</f>
        <v>0</v>
      </c>
      <c r="BH206" s="211">
        <f>IF(N206="sníž. přenesená",J206,0)</f>
        <v>0</v>
      </c>
      <c r="BI206" s="211">
        <f>IF(N206="nulová",J206,0)</f>
        <v>0</v>
      </c>
      <c r="BJ206" s="23" t="s">
        <v>80</v>
      </c>
      <c r="BK206" s="211">
        <f>ROUND(I206*H206,2)</f>
        <v>0</v>
      </c>
      <c r="BL206" s="23" t="s">
        <v>138</v>
      </c>
      <c r="BM206" s="23" t="s">
        <v>548</v>
      </c>
    </row>
    <row r="207" s="11" customFormat="1">
      <c r="B207" s="212"/>
      <c r="D207" s="213" t="s">
        <v>140</v>
      </c>
      <c r="E207" s="214" t="s">
        <v>5</v>
      </c>
      <c r="F207" s="215" t="s">
        <v>449</v>
      </c>
      <c r="H207" s="216">
        <v>1</v>
      </c>
      <c r="I207" s="217"/>
      <c r="L207" s="212"/>
      <c r="M207" s="218"/>
      <c r="N207" s="219"/>
      <c r="O207" s="219"/>
      <c r="P207" s="219"/>
      <c r="Q207" s="219"/>
      <c r="R207" s="219"/>
      <c r="S207" s="219"/>
      <c r="T207" s="220"/>
      <c r="AT207" s="214" t="s">
        <v>140</v>
      </c>
      <c r="AU207" s="214" t="s">
        <v>82</v>
      </c>
      <c r="AV207" s="11" t="s">
        <v>82</v>
      </c>
      <c r="AW207" s="11" t="s">
        <v>36</v>
      </c>
      <c r="AX207" s="11" t="s">
        <v>72</v>
      </c>
      <c r="AY207" s="214" t="s">
        <v>131</v>
      </c>
    </row>
    <row r="208" s="12" customFormat="1">
      <c r="B208" s="221"/>
      <c r="D208" s="213" t="s">
        <v>140</v>
      </c>
      <c r="E208" s="222" t="s">
        <v>5</v>
      </c>
      <c r="F208" s="223" t="s">
        <v>145</v>
      </c>
      <c r="H208" s="224">
        <v>1</v>
      </c>
      <c r="I208" s="225"/>
      <c r="L208" s="221"/>
      <c r="M208" s="226"/>
      <c r="N208" s="227"/>
      <c r="O208" s="227"/>
      <c r="P208" s="227"/>
      <c r="Q208" s="227"/>
      <c r="R208" s="227"/>
      <c r="S208" s="227"/>
      <c r="T208" s="228"/>
      <c r="AT208" s="222" t="s">
        <v>140</v>
      </c>
      <c r="AU208" s="222" t="s">
        <v>82</v>
      </c>
      <c r="AV208" s="12" t="s">
        <v>138</v>
      </c>
      <c r="AW208" s="12" t="s">
        <v>36</v>
      </c>
      <c r="AX208" s="12" t="s">
        <v>80</v>
      </c>
      <c r="AY208" s="222" t="s">
        <v>131</v>
      </c>
    </row>
    <row r="209" s="1" customFormat="1" ht="16.5" customHeight="1">
      <c r="B209" s="199"/>
      <c r="C209" s="229" t="s">
        <v>341</v>
      </c>
      <c r="D209" s="229" t="s">
        <v>189</v>
      </c>
      <c r="E209" s="230" t="s">
        <v>549</v>
      </c>
      <c r="F209" s="231" t="s">
        <v>550</v>
      </c>
      <c r="G209" s="232" t="s">
        <v>293</v>
      </c>
      <c r="H209" s="233">
        <v>1</v>
      </c>
      <c r="I209" s="234"/>
      <c r="J209" s="235">
        <f>ROUND(I209*H209,2)</f>
        <v>0</v>
      </c>
      <c r="K209" s="231" t="s">
        <v>5</v>
      </c>
      <c r="L209" s="236"/>
      <c r="M209" s="237" t="s">
        <v>5</v>
      </c>
      <c r="N209" s="238" t="s">
        <v>43</v>
      </c>
      <c r="O209" s="46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AR209" s="23" t="s">
        <v>167</v>
      </c>
      <c r="AT209" s="23" t="s">
        <v>189</v>
      </c>
      <c r="AU209" s="23" t="s">
        <v>82</v>
      </c>
      <c r="AY209" s="23" t="s">
        <v>131</v>
      </c>
      <c r="BE209" s="211">
        <f>IF(N209="základní",J209,0)</f>
        <v>0</v>
      </c>
      <c r="BF209" s="211">
        <f>IF(N209="snížená",J209,0)</f>
        <v>0</v>
      </c>
      <c r="BG209" s="211">
        <f>IF(N209="zákl. přenesená",J209,0)</f>
        <v>0</v>
      </c>
      <c r="BH209" s="211">
        <f>IF(N209="sníž. přenesená",J209,0)</f>
        <v>0</v>
      </c>
      <c r="BI209" s="211">
        <f>IF(N209="nulová",J209,0)</f>
        <v>0</v>
      </c>
      <c r="BJ209" s="23" t="s">
        <v>80</v>
      </c>
      <c r="BK209" s="211">
        <f>ROUND(I209*H209,2)</f>
        <v>0</v>
      </c>
      <c r="BL209" s="23" t="s">
        <v>138</v>
      </c>
      <c r="BM209" s="23" t="s">
        <v>551</v>
      </c>
    </row>
    <row r="210" s="1" customFormat="1" ht="16.5" customHeight="1">
      <c r="B210" s="199"/>
      <c r="C210" s="200" t="s">
        <v>265</v>
      </c>
      <c r="D210" s="200" t="s">
        <v>133</v>
      </c>
      <c r="E210" s="201" t="s">
        <v>552</v>
      </c>
      <c r="F210" s="202" t="s">
        <v>553</v>
      </c>
      <c r="G210" s="203" t="s">
        <v>293</v>
      </c>
      <c r="H210" s="204">
        <v>3</v>
      </c>
      <c r="I210" s="205"/>
      <c r="J210" s="206">
        <f>ROUND(I210*H210,2)</f>
        <v>0</v>
      </c>
      <c r="K210" s="202" t="s">
        <v>157</v>
      </c>
      <c r="L210" s="45"/>
      <c r="M210" s="207" t="s">
        <v>5</v>
      </c>
      <c r="N210" s="208" t="s">
        <v>43</v>
      </c>
      <c r="O210" s="46"/>
      <c r="P210" s="209">
        <f>O210*H210</f>
        <v>0</v>
      </c>
      <c r="Q210" s="209">
        <v>0.00034000000000000002</v>
      </c>
      <c r="R210" s="209">
        <f>Q210*H210</f>
        <v>0.0010200000000000001</v>
      </c>
      <c r="S210" s="209">
        <v>0</v>
      </c>
      <c r="T210" s="210">
        <f>S210*H210</f>
        <v>0</v>
      </c>
      <c r="AR210" s="23" t="s">
        <v>138</v>
      </c>
      <c r="AT210" s="23" t="s">
        <v>133</v>
      </c>
      <c r="AU210" s="23" t="s">
        <v>82</v>
      </c>
      <c r="AY210" s="23" t="s">
        <v>131</v>
      </c>
      <c r="BE210" s="211">
        <f>IF(N210="základní",J210,0)</f>
        <v>0</v>
      </c>
      <c r="BF210" s="211">
        <f>IF(N210="snížená",J210,0)</f>
        <v>0</v>
      </c>
      <c r="BG210" s="211">
        <f>IF(N210="zákl. přenesená",J210,0)</f>
        <v>0</v>
      </c>
      <c r="BH210" s="211">
        <f>IF(N210="sníž. přenesená",J210,0)</f>
        <v>0</v>
      </c>
      <c r="BI210" s="211">
        <f>IF(N210="nulová",J210,0)</f>
        <v>0</v>
      </c>
      <c r="BJ210" s="23" t="s">
        <v>80</v>
      </c>
      <c r="BK210" s="211">
        <f>ROUND(I210*H210,2)</f>
        <v>0</v>
      </c>
      <c r="BL210" s="23" t="s">
        <v>138</v>
      </c>
      <c r="BM210" s="23" t="s">
        <v>554</v>
      </c>
    </row>
    <row r="211" s="11" customFormat="1">
      <c r="B211" s="212"/>
      <c r="D211" s="213" t="s">
        <v>140</v>
      </c>
      <c r="E211" s="214" t="s">
        <v>5</v>
      </c>
      <c r="F211" s="215" t="s">
        <v>467</v>
      </c>
      <c r="H211" s="216">
        <v>3</v>
      </c>
      <c r="I211" s="217"/>
      <c r="L211" s="212"/>
      <c r="M211" s="218"/>
      <c r="N211" s="219"/>
      <c r="O211" s="219"/>
      <c r="P211" s="219"/>
      <c r="Q211" s="219"/>
      <c r="R211" s="219"/>
      <c r="S211" s="219"/>
      <c r="T211" s="220"/>
      <c r="AT211" s="214" t="s">
        <v>140</v>
      </c>
      <c r="AU211" s="214" t="s">
        <v>82</v>
      </c>
      <c r="AV211" s="11" t="s">
        <v>82</v>
      </c>
      <c r="AW211" s="11" t="s">
        <v>36</v>
      </c>
      <c r="AX211" s="11" t="s">
        <v>72</v>
      </c>
      <c r="AY211" s="214" t="s">
        <v>131</v>
      </c>
    </row>
    <row r="212" s="12" customFormat="1">
      <c r="B212" s="221"/>
      <c r="D212" s="213" t="s">
        <v>140</v>
      </c>
      <c r="E212" s="222" t="s">
        <v>5</v>
      </c>
      <c r="F212" s="223" t="s">
        <v>145</v>
      </c>
      <c r="H212" s="224">
        <v>3</v>
      </c>
      <c r="I212" s="225"/>
      <c r="L212" s="221"/>
      <c r="M212" s="226"/>
      <c r="N212" s="227"/>
      <c r="O212" s="227"/>
      <c r="P212" s="227"/>
      <c r="Q212" s="227"/>
      <c r="R212" s="227"/>
      <c r="S212" s="227"/>
      <c r="T212" s="228"/>
      <c r="AT212" s="222" t="s">
        <v>140</v>
      </c>
      <c r="AU212" s="222" t="s">
        <v>82</v>
      </c>
      <c r="AV212" s="12" t="s">
        <v>138</v>
      </c>
      <c r="AW212" s="12" t="s">
        <v>36</v>
      </c>
      <c r="AX212" s="12" t="s">
        <v>80</v>
      </c>
      <c r="AY212" s="222" t="s">
        <v>131</v>
      </c>
    </row>
    <row r="213" s="1" customFormat="1" ht="16.5" customHeight="1">
      <c r="B213" s="199"/>
      <c r="C213" s="229" t="s">
        <v>555</v>
      </c>
      <c r="D213" s="229" t="s">
        <v>189</v>
      </c>
      <c r="E213" s="230" t="s">
        <v>556</v>
      </c>
      <c r="F213" s="231" t="s">
        <v>557</v>
      </c>
      <c r="G213" s="232" t="s">
        <v>5</v>
      </c>
      <c r="H213" s="233">
        <v>3</v>
      </c>
      <c r="I213" s="234"/>
      <c r="J213" s="235">
        <f>ROUND(I213*H213,2)</f>
        <v>0</v>
      </c>
      <c r="K213" s="231" t="s">
        <v>5</v>
      </c>
      <c r="L213" s="236"/>
      <c r="M213" s="237" t="s">
        <v>5</v>
      </c>
      <c r="N213" s="238" t="s">
        <v>43</v>
      </c>
      <c r="O213" s="46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AR213" s="23" t="s">
        <v>167</v>
      </c>
      <c r="AT213" s="23" t="s">
        <v>189</v>
      </c>
      <c r="AU213" s="23" t="s">
        <v>82</v>
      </c>
      <c r="AY213" s="23" t="s">
        <v>131</v>
      </c>
      <c r="BE213" s="211">
        <f>IF(N213="základní",J213,0)</f>
        <v>0</v>
      </c>
      <c r="BF213" s="211">
        <f>IF(N213="snížená",J213,0)</f>
        <v>0</v>
      </c>
      <c r="BG213" s="211">
        <f>IF(N213="zákl. přenesená",J213,0)</f>
        <v>0</v>
      </c>
      <c r="BH213" s="211">
        <f>IF(N213="sníž. přenesená",J213,0)</f>
        <v>0</v>
      </c>
      <c r="BI213" s="211">
        <f>IF(N213="nulová",J213,0)</f>
        <v>0</v>
      </c>
      <c r="BJ213" s="23" t="s">
        <v>80</v>
      </c>
      <c r="BK213" s="211">
        <f>ROUND(I213*H213,2)</f>
        <v>0</v>
      </c>
      <c r="BL213" s="23" t="s">
        <v>138</v>
      </c>
      <c r="BM213" s="23" t="s">
        <v>558</v>
      </c>
    </row>
    <row r="214" s="11" customFormat="1">
      <c r="B214" s="212"/>
      <c r="D214" s="213" t="s">
        <v>140</v>
      </c>
      <c r="E214" s="214" t="s">
        <v>5</v>
      </c>
      <c r="F214" s="215" t="s">
        <v>467</v>
      </c>
      <c r="H214" s="216">
        <v>3</v>
      </c>
      <c r="I214" s="217"/>
      <c r="L214" s="212"/>
      <c r="M214" s="218"/>
      <c r="N214" s="219"/>
      <c r="O214" s="219"/>
      <c r="P214" s="219"/>
      <c r="Q214" s="219"/>
      <c r="R214" s="219"/>
      <c r="S214" s="219"/>
      <c r="T214" s="220"/>
      <c r="AT214" s="214" t="s">
        <v>140</v>
      </c>
      <c r="AU214" s="214" t="s">
        <v>82</v>
      </c>
      <c r="AV214" s="11" t="s">
        <v>82</v>
      </c>
      <c r="AW214" s="11" t="s">
        <v>36</v>
      </c>
      <c r="AX214" s="11" t="s">
        <v>72</v>
      </c>
      <c r="AY214" s="214" t="s">
        <v>131</v>
      </c>
    </row>
    <row r="215" s="12" customFormat="1">
      <c r="B215" s="221"/>
      <c r="D215" s="213" t="s">
        <v>140</v>
      </c>
      <c r="E215" s="222" t="s">
        <v>5</v>
      </c>
      <c r="F215" s="223" t="s">
        <v>145</v>
      </c>
      <c r="H215" s="224">
        <v>3</v>
      </c>
      <c r="I215" s="225"/>
      <c r="L215" s="221"/>
      <c r="M215" s="226"/>
      <c r="N215" s="227"/>
      <c r="O215" s="227"/>
      <c r="P215" s="227"/>
      <c r="Q215" s="227"/>
      <c r="R215" s="227"/>
      <c r="S215" s="227"/>
      <c r="T215" s="228"/>
      <c r="AT215" s="222" t="s">
        <v>140</v>
      </c>
      <c r="AU215" s="222" t="s">
        <v>82</v>
      </c>
      <c r="AV215" s="12" t="s">
        <v>138</v>
      </c>
      <c r="AW215" s="12" t="s">
        <v>36</v>
      </c>
      <c r="AX215" s="12" t="s">
        <v>80</v>
      </c>
      <c r="AY215" s="222" t="s">
        <v>131</v>
      </c>
    </row>
    <row r="216" s="1" customFormat="1" ht="16.5" customHeight="1">
      <c r="B216" s="199"/>
      <c r="C216" s="200" t="s">
        <v>188</v>
      </c>
      <c r="D216" s="200" t="s">
        <v>133</v>
      </c>
      <c r="E216" s="201" t="s">
        <v>559</v>
      </c>
      <c r="F216" s="202" t="s">
        <v>560</v>
      </c>
      <c r="G216" s="203" t="s">
        <v>293</v>
      </c>
      <c r="H216" s="204">
        <v>4</v>
      </c>
      <c r="I216" s="205"/>
      <c r="J216" s="206">
        <f>ROUND(I216*H216,2)</f>
        <v>0</v>
      </c>
      <c r="K216" s="202" t="s">
        <v>157</v>
      </c>
      <c r="L216" s="45"/>
      <c r="M216" s="207" t="s">
        <v>5</v>
      </c>
      <c r="N216" s="208" t="s">
        <v>43</v>
      </c>
      <c r="O216" s="46"/>
      <c r="P216" s="209">
        <f>O216*H216</f>
        <v>0</v>
      </c>
      <c r="Q216" s="209">
        <v>0.00165</v>
      </c>
      <c r="R216" s="209">
        <f>Q216*H216</f>
        <v>0.0066</v>
      </c>
      <c r="S216" s="209">
        <v>0</v>
      </c>
      <c r="T216" s="210">
        <f>S216*H216</f>
        <v>0</v>
      </c>
      <c r="AR216" s="23" t="s">
        <v>138</v>
      </c>
      <c r="AT216" s="23" t="s">
        <v>133</v>
      </c>
      <c r="AU216" s="23" t="s">
        <v>82</v>
      </c>
      <c r="AY216" s="23" t="s">
        <v>131</v>
      </c>
      <c r="BE216" s="211">
        <f>IF(N216="základní",J216,0)</f>
        <v>0</v>
      </c>
      <c r="BF216" s="211">
        <f>IF(N216="snížená",J216,0)</f>
        <v>0</v>
      </c>
      <c r="BG216" s="211">
        <f>IF(N216="zákl. přenesená",J216,0)</f>
        <v>0</v>
      </c>
      <c r="BH216" s="211">
        <f>IF(N216="sníž. přenesená",J216,0)</f>
        <v>0</v>
      </c>
      <c r="BI216" s="211">
        <f>IF(N216="nulová",J216,0)</f>
        <v>0</v>
      </c>
      <c r="BJ216" s="23" t="s">
        <v>80</v>
      </c>
      <c r="BK216" s="211">
        <f>ROUND(I216*H216,2)</f>
        <v>0</v>
      </c>
      <c r="BL216" s="23" t="s">
        <v>138</v>
      </c>
      <c r="BM216" s="23" t="s">
        <v>561</v>
      </c>
    </row>
    <row r="217" s="11" customFormat="1">
      <c r="B217" s="212"/>
      <c r="D217" s="213" t="s">
        <v>140</v>
      </c>
      <c r="E217" s="214" t="s">
        <v>5</v>
      </c>
      <c r="F217" s="215" t="s">
        <v>471</v>
      </c>
      <c r="H217" s="216">
        <v>4</v>
      </c>
      <c r="I217" s="217"/>
      <c r="L217" s="212"/>
      <c r="M217" s="218"/>
      <c r="N217" s="219"/>
      <c r="O217" s="219"/>
      <c r="P217" s="219"/>
      <c r="Q217" s="219"/>
      <c r="R217" s="219"/>
      <c r="S217" s="219"/>
      <c r="T217" s="220"/>
      <c r="AT217" s="214" t="s">
        <v>140</v>
      </c>
      <c r="AU217" s="214" t="s">
        <v>82</v>
      </c>
      <c r="AV217" s="11" t="s">
        <v>82</v>
      </c>
      <c r="AW217" s="11" t="s">
        <v>36</v>
      </c>
      <c r="AX217" s="11" t="s">
        <v>72</v>
      </c>
      <c r="AY217" s="214" t="s">
        <v>131</v>
      </c>
    </row>
    <row r="218" s="12" customFormat="1">
      <c r="B218" s="221"/>
      <c r="D218" s="213" t="s">
        <v>140</v>
      </c>
      <c r="E218" s="222" t="s">
        <v>5</v>
      </c>
      <c r="F218" s="223" t="s">
        <v>145</v>
      </c>
      <c r="H218" s="224">
        <v>4</v>
      </c>
      <c r="I218" s="225"/>
      <c r="L218" s="221"/>
      <c r="M218" s="226"/>
      <c r="N218" s="227"/>
      <c r="O218" s="227"/>
      <c r="P218" s="227"/>
      <c r="Q218" s="227"/>
      <c r="R218" s="227"/>
      <c r="S218" s="227"/>
      <c r="T218" s="228"/>
      <c r="AT218" s="222" t="s">
        <v>140</v>
      </c>
      <c r="AU218" s="222" t="s">
        <v>82</v>
      </c>
      <c r="AV218" s="12" t="s">
        <v>138</v>
      </c>
      <c r="AW218" s="12" t="s">
        <v>36</v>
      </c>
      <c r="AX218" s="12" t="s">
        <v>80</v>
      </c>
      <c r="AY218" s="222" t="s">
        <v>131</v>
      </c>
    </row>
    <row r="219" s="1" customFormat="1" ht="25.5" customHeight="1">
      <c r="B219" s="199"/>
      <c r="C219" s="229" t="s">
        <v>234</v>
      </c>
      <c r="D219" s="229" t="s">
        <v>189</v>
      </c>
      <c r="E219" s="230" t="s">
        <v>562</v>
      </c>
      <c r="F219" s="231" t="s">
        <v>563</v>
      </c>
      <c r="G219" s="232" t="s">
        <v>5</v>
      </c>
      <c r="H219" s="233">
        <v>4</v>
      </c>
      <c r="I219" s="234"/>
      <c r="J219" s="235">
        <f>ROUND(I219*H219,2)</f>
        <v>0</v>
      </c>
      <c r="K219" s="231" t="s">
        <v>5</v>
      </c>
      <c r="L219" s="236"/>
      <c r="M219" s="237" t="s">
        <v>5</v>
      </c>
      <c r="N219" s="238" t="s">
        <v>43</v>
      </c>
      <c r="O219" s="46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AR219" s="23" t="s">
        <v>167</v>
      </c>
      <c r="AT219" s="23" t="s">
        <v>189</v>
      </c>
      <c r="AU219" s="23" t="s">
        <v>82</v>
      </c>
      <c r="AY219" s="23" t="s">
        <v>131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23" t="s">
        <v>80</v>
      </c>
      <c r="BK219" s="211">
        <f>ROUND(I219*H219,2)</f>
        <v>0</v>
      </c>
      <c r="BL219" s="23" t="s">
        <v>138</v>
      </c>
      <c r="BM219" s="23" t="s">
        <v>564</v>
      </c>
    </row>
    <row r="220" s="11" customFormat="1">
      <c r="B220" s="212"/>
      <c r="D220" s="213" t="s">
        <v>140</v>
      </c>
      <c r="E220" s="214" t="s">
        <v>5</v>
      </c>
      <c r="F220" s="215" t="s">
        <v>471</v>
      </c>
      <c r="H220" s="216">
        <v>4</v>
      </c>
      <c r="I220" s="217"/>
      <c r="L220" s="212"/>
      <c r="M220" s="218"/>
      <c r="N220" s="219"/>
      <c r="O220" s="219"/>
      <c r="P220" s="219"/>
      <c r="Q220" s="219"/>
      <c r="R220" s="219"/>
      <c r="S220" s="219"/>
      <c r="T220" s="220"/>
      <c r="AT220" s="214" t="s">
        <v>140</v>
      </c>
      <c r="AU220" s="214" t="s">
        <v>82</v>
      </c>
      <c r="AV220" s="11" t="s">
        <v>82</v>
      </c>
      <c r="AW220" s="11" t="s">
        <v>36</v>
      </c>
      <c r="AX220" s="11" t="s">
        <v>72</v>
      </c>
      <c r="AY220" s="214" t="s">
        <v>131</v>
      </c>
    </row>
    <row r="221" s="12" customFormat="1">
      <c r="B221" s="221"/>
      <c r="D221" s="213" t="s">
        <v>140</v>
      </c>
      <c r="E221" s="222" t="s">
        <v>5</v>
      </c>
      <c r="F221" s="223" t="s">
        <v>145</v>
      </c>
      <c r="H221" s="224">
        <v>4</v>
      </c>
      <c r="I221" s="225"/>
      <c r="L221" s="221"/>
      <c r="M221" s="226"/>
      <c r="N221" s="227"/>
      <c r="O221" s="227"/>
      <c r="P221" s="227"/>
      <c r="Q221" s="227"/>
      <c r="R221" s="227"/>
      <c r="S221" s="227"/>
      <c r="T221" s="228"/>
      <c r="AT221" s="222" t="s">
        <v>140</v>
      </c>
      <c r="AU221" s="222" t="s">
        <v>82</v>
      </c>
      <c r="AV221" s="12" t="s">
        <v>138</v>
      </c>
      <c r="AW221" s="12" t="s">
        <v>36</v>
      </c>
      <c r="AX221" s="12" t="s">
        <v>80</v>
      </c>
      <c r="AY221" s="222" t="s">
        <v>131</v>
      </c>
    </row>
    <row r="222" s="1" customFormat="1" ht="16.5" customHeight="1">
      <c r="B222" s="199"/>
      <c r="C222" s="200" t="s">
        <v>565</v>
      </c>
      <c r="D222" s="200" t="s">
        <v>133</v>
      </c>
      <c r="E222" s="201" t="s">
        <v>566</v>
      </c>
      <c r="F222" s="202" t="s">
        <v>567</v>
      </c>
      <c r="G222" s="203" t="s">
        <v>293</v>
      </c>
      <c r="H222" s="204">
        <v>15</v>
      </c>
      <c r="I222" s="205"/>
      <c r="J222" s="206">
        <f>ROUND(I222*H222,2)</f>
        <v>0</v>
      </c>
      <c r="K222" s="202" t="s">
        <v>157</v>
      </c>
      <c r="L222" s="45"/>
      <c r="M222" s="207" t="s">
        <v>5</v>
      </c>
      <c r="N222" s="208" t="s">
        <v>43</v>
      </c>
      <c r="O222" s="46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AR222" s="23" t="s">
        <v>138</v>
      </c>
      <c r="AT222" s="23" t="s">
        <v>133</v>
      </c>
      <c r="AU222" s="23" t="s">
        <v>82</v>
      </c>
      <c r="AY222" s="23" t="s">
        <v>131</v>
      </c>
      <c r="BE222" s="211">
        <f>IF(N222="základní",J222,0)</f>
        <v>0</v>
      </c>
      <c r="BF222" s="211">
        <f>IF(N222="snížená",J222,0)</f>
        <v>0</v>
      </c>
      <c r="BG222" s="211">
        <f>IF(N222="zákl. přenesená",J222,0)</f>
        <v>0</v>
      </c>
      <c r="BH222" s="211">
        <f>IF(N222="sníž. přenesená",J222,0)</f>
        <v>0</v>
      </c>
      <c r="BI222" s="211">
        <f>IF(N222="nulová",J222,0)</f>
        <v>0</v>
      </c>
      <c r="BJ222" s="23" t="s">
        <v>80</v>
      </c>
      <c r="BK222" s="211">
        <f>ROUND(I222*H222,2)</f>
        <v>0</v>
      </c>
      <c r="BL222" s="23" t="s">
        <v>138</v>
      </c>
      <c r="BM222" s="23" t="s">
        <v>568</v>
      </c>
    </row>
    <row r="223" s="1" customFormat="1" ht="25.5" customHeight="1">
      <c r="B223" s="199"/>
      <c r="C223" s="229" t="s">
        <v>569</v>
      </c>
      <c r="D223" s="229" t="s">
        <v>189</v>
      </c>
      <c r="E223" s="230" t="s">
        <v>570</v>
      </c>
      <c r="F223" s="231" t="s">
        <v>571</v>
      </c>
      <c r="G223" s="232" t="s">
        <v>293</v>
      </c>
      <c r="H223" s="233">
        <v>15</v>
      </c>
      <c r="I223" s="234"/>
      <c r="J223" s="235">
        <f>ROUND(I223*H223,2)</f>
        <v>0</v>
      </c>
      <c r="K223" s="231" t="s">
        <v>157</v>
      </c>
      <c r="L223" s="236"/>
      <c r="M223" s="237" t="s">
        <v>5</v>
      </c>
      <c r="N223" s="238" t="s">
        <v>43</v>
      </c>
      <c r="O223" s="46"/>
      <c r="P223" s="209">
        <f>O223*H223</f>
        <v>0</v>
      </c>
      <c r="Q223" s="209">
        <v>0.0019</v>
      </c>
      <c r="R223" s="209">
        <f>Q223*H223</f>
        <v>0.028500000000000001</v>
      </c>
      <c r="S223" s="209">
        <v>0</v>
      </c>
      <c r="T223" s="210">
        <f>S223*H223</f>
        <v>0</v>
      </c>
      <c r="AR223" s="23" t="s">
        <v>167</v>
      </c>
      <c r="AT223" s="23" t="s">
        <v>189</v>
      </c>
      <c r="AU223" s="23" t="s">
        <v>82</v>
      </c>
      <c r="AY223" s="23" t="s">
        <v>131</v>
      </c>
      <c r="BE223" s="211">
        <f>IF(N223="základní",J223,0)</f>
        <v>0</v>
      </c>
      <c r="BF223" s="211">
        <f>IF(N223="snížená",J223,0)</f>
        <v>0</v>
      </c>
      <c r="BG223" s="211">
        <f>IF(N223="zákl. přenesená",J223,0)</f>
        <v>0</v>
      </c>
      <c r="BH223" s="211">
        <f>IF(N223="sníž. přenesená",J223,0)</f>
        <v>0</v>
      </c>
      <c r="BI223" s="211">
        <f>IF(N223="nulová",J223,0)</f>
        <v>0</v>
      </c>
      <c r="BJ223" s="23" t="s">
        <v>80</v>
      </c>
      <c r="BK223" s="211">
        <f>ROUND(I223*H223,2)</f>
        <v>0</v>
      </c>
      <c r="BL223" s="23" t="s">
        <v>138</v>
      </c>
      <c r="BM223" s="23" t="s">
        <v>572</v>
      </c>
    </row>
    <row r="224" s="1" customFormat="1" ht="16.5" customHeight="1">
      <c r="B224" s="199"/>
      <c r="C224" s="200" t="s">
        <v>322</v>
      </c>
      <c r="D224" s="200" t="s">
        <v>133</v>
      </c>
      <c r="E224" s="201" t="s">
        <v>573</v>
      </c>
      <c r="F224" s="202" t="s">
        <v>574</v>
      </c>
      <c r="G224" s="203" t="s">
        <v>209</v>
      </c>
      <c r="H224" s="204">
        <v>527</v>
      </c>
      <c r="I224" s="205"/>
      <c r="J224" s="206">
        <f>ROUND(I224*H224,2)</f>
        <v>0</v>
      </c>
      <c r="K224" s="202" t="s">
        <v>157</v>
      </c>
      <c r="L224" s="45"/>
      <c r="M224" s="207" t="s">
        <v>5</v>
      </c>
      <c r="N224" s="208" t="s">
        <v>43</v>
      </c>
      <c r="O224" s="46"/>
      <c r="P224" s="209">
        <f>O224*H224</f>
        <v>0</v>
      </c>
      <c r="Q224" s="209">
        <v>0</v>
      </c>
      <c r="R224" s="209">
        <f>Q224*H224</f>
        <v>0</v>
      </c>
      <c r="S224" s="209">
        <v>0</v>
      </c>
      <c r="T224" s="210">
        <f>S224*H224</f>
        <v>0</v>
      </c>
      <c r="AR224" s="23" t="s">
        <v>138</v>
      </c>
      <c r="AT224" s="23" t="s">
        <v>133</v>
      </c>
      <c r="AU224" s="23" t="s">
        <v>82</v>
      </c>
      <c r="AY224" s="23" t="s">
        <v>131</v>
      </c>
      <c r="BE224" s="211">
        <f>IF(N224="základní",J224,0)</f>
        <v>0</v>
      </c>
      <c r="BF224" s="211">
        <f>IF(N224="snížená",J224,0)</f>
        <v>0</v>
      </c>
      <c r="BG224" s="211">
        <f>IF(N224="zákl. přenesená",J224,0)</f>
        <v>0</v>
      </c>
      <c r="BH224" s="211">
        <f>IF(N224="sníž. přenesená",J224,0)</f>
        <v>0</v>
      </c>
      <c r="BI224" s="211">
        <f>IF(N224="nulová",J224,0)</f>
        <v>0</v>
      </c>
      <c r="BJ224" s="23" t="s">
        <v>80</v>
      </c>
      <c r="BK224" s="211">
        <f>ROUND(I224*H224,2)</f>
        <v>0</v>
      </c>
      <c r="BL224" s="23" t="s">
        <v>138</v>
      </c>
      <c r="BM224" s="23" t="s">
        <v>575</v>
      </c>
    </row>
    <row r="225" s="1" customFormat="1" ht="16.5" customHeight="1">
      <c r="B225" s="199"/>
      <c r="C225" s="200" t="s">
        <v>154</v>
      </c>
      <c r="D225" s="200" t="s">
        <v>133</v>
      </c>
      <c r="E225" s="201" t="s">
        <v>576</v>
      </c>
      <c r="F225" s="202" t="s">
        <v>577</v>
      </c>
      <c r="G225" s="203" t="s">
        <v>293</v>
      </c>
      <c r="H225" s="204">
        <v>27</v>
      </c>
      <c r="I225" s="205"/>
      <c r="J225" s="206">
        <f>ROUND(I225*H225,2)</f>
        <v>0</v>
      </c>
      <c r="K225" s="202" t="s">
        <v>157</v>
      </c>
      <c r="L225" s="45"/>
      <c r="M225" s="207" t="s">
        <v>5</v>
      </c>
      <c r="N225" s="208" t="s">
        <v>43</v>
      </c>
      <c r="O225" s="46"/>
      <c r="P225" s="209">
        <f>O225*H225</f>
        <v>0</v>
      </c>
      <c r="Q225" s="209">
        <v>0.12303</v>
      </c>
      <c r="R225" s="209">
        <f>Q225*H225</f>
        <v>3.3218100000000002</v>
      </c>
      <c r="S225" s="209">
        <v>0</v>
      </c>
      <c r="T225" s="210">
        <f>S225*H225</f>
        <v>0</v>
      </c>
      <c r="AR225" s="23" t="s">
        <v>138</v>
      </c>
      <c r="AT225" s="23" t="s">
        <v>133</v>
      </c>
      <c r="AU225" s="23" t="s">
        <v>82</v>
      </c>
      <c r="AY225" s="23" t="s">
        <v>131</v>
      </c>
      <c r="BE225" s="211">
        <f>IF(N225="základní",J225,0)</f>
        <v>0</v>
      </c>
      <c r="BF225" s="211">
        <f>IF(N225="snížená",J225,0)</f>
        <v>0</v>
      </c>
      <c r="BG225" s="211">
        <f>IF(N225="zákl. přenesená",J225,0)</f>
        <v>0</v>
      </c>
      <c r="BH225" s="211">
        <f>IF(N225="sníž. přenesená",J225,0)</f>
        <v>0</v>
      </c>
      <c r="BI225" s="211">
        <f>IF(N225="nulová",J225,0)</f>
        <v>0</v>
      </c>
      <c r="BJ225" s="23" t="s">
        <v>80</v>
      </c>
      <c r="BK225" s="211">
        <f>ROUND(I225*H225,2)</f>
        <v>0</v>
      </c>
      <c r="BL225" s="23" t="s">
        <v>138</v>
      </c>
      <c r="BM225" s="23" t="s">
        <v>578</v>
      </c>
    </row>
    <row r="226" s="11" customFormat="1">
      <c r="B226" s="212"/>
      <c r="D226" s="213" t="s">
        <v>140</v>
      </c>
      <c r="E226" s="214" t="s">
        <v>5</v>
      </c>
      <c r="F226" s="215" t="s">
        <v>545</v>
      </c>
      <c r="H226" s="216">
        <v>11</v>
      </c>
      <c r="I226" s="217"/>
      <c r="L226" s="212"/>
      <c r="M226" s="218"/>
      <c r="N226" s="219"/>
      <c r="O226" s="219"/>
      <c r="P226" s="219"/>
      <c r="Q226" s="219"/>
      <c r="R226" s="219"/>
      <c r="S226" s="219"/>
      <c r="T226" s="220"/>
      <c r="AT226" s="214" t="s">
        <v>140</v>
      </c>
      <c r="AU226" s="214" t="s">
        <v>82</v>
      </c>
      <c r="AV226" s="11" t="s">
        <v>82</v>
      </c>
      <c r="AW226" s="11" t="s">
        <v>36</v>
      </c>
      <c r="AX226" s="11" t="s">
        <v>72</v>
      </c>
      <c r="AY226" s="214" t="s">
        <v>131</v>
      </c>
    </row>
    <row r="227" s="11" customFormat="1">
      <c r="B227" s="212"/>
      <c r="D227" s="213" t="s">
        <v>140</v>
      </c>
      <c r="E227" s="214" t="s">
        <v>5</v>
      </c>
      <c r="F227" s="215" t="s">
        <v>472</v>
      </c>
      <c r="H227" s="216">
        <v>1</v>
      </c>
      <c r="I227" s="217"/>
      <c r="L227" s="212"/>
      <c r="M227" s="218"/>
      <c r="N227" s="219"/>
      <c r="O227" s="219"/>
      <c r="P227" s="219"/>
      <c r="Q227" s="219"/>
      <c r="R227" s="219"/>
      <c r="S227" s="219"/>
      <c r="T227" s="220"/>
      <c r="AT227" s="214" t="s">
        <v>140</v>
      </c>
      <c r="AU227" s="214" t="s">
        <v>82</v>
      </c>
      <c r="AV227" s="11" t="s">
        <v>82</v>
      </c>
      <c r="AW227" s="11" t="s">
        <v>36</v>
      </c>
      <c r="AX227" s="11" t="s">
        <v>72</v>
      </c>
      <c r="AY227" s="214" t="s">
        <v>131</v>
      </c>
    </row>
    <row r="228" s="11" customFormat="1">
      <c r="B228" s="212"/>
      <c r="D228" s="213" t="s">
        <v>140</v>
      </c>
      <c r="E228" s="214" t="s">
        <v>5</v>
      </c>
      <c r="F228" s="215" t="s">
        <v>534</v>
      </c>
      <c r="H228" s="216">
        <v>15</v>
      </c>
      <c r="I228" s="217"/>
      <c r="L228" s="212"/>
      <c r="M228" s="218"/>
      <c r="N228" s="219"/>
      <c r="O228" s="219"/>
      <c r="P228" s="219"/>
      <c r="Q228" s="219"/>
      <c r="R228" s="219"/>
      <c r="S228" s="219"/>
      <c r="T228" s="220"/>
      <c r="AT228" s="214" t="s">
        <v>140</v>
      </c>
      <c r="AU228" s="214" t="s">
        <v>82</v>
      </c>
      <c r="AV228" s="11" t="s">
        <v>82</v>
      </c>
      <c r="AW228" s="11" t="s">
        <v>36</v>
      </c>
      <c r="AX228" s="11" t="s">
        <v>72</v>
      </c>
      <c r="AY228" s="214" t="s">
        <v>131</v>
      </c>
    </row>
    <row r="229" s="12" customFormat="1">
      <c r="B229" s="221"/>
      <c r="D229" s="213" t="s">
        <v>140</v>
      </c>
      <c r="E229" s="222" t="s">
        <v>5</v>
      </c>
      <c r="F229" s="223" t="s">
        <v>145</v>
      </c>
      <c r="H229" s="224">
        <v>27</v>
      </c>
      <c r="I229" s="225"/>
      <c r="L229" s="221"/>
      <c r="M229" s="226"/>
      <c r="N229" s="227"/>
      <c r="O229" s="227"/>
      <c r="P229" s="227"/>
      <c r="Q229" s="227"/>
      <c r="R229" s="227"/>
      <c r="S229" s="227"/>
      <c r="T229" s="228"/>
      <c r="AT229" s="222" t="s">
        <v>140</v>
      </c>
      <c r="AU229" s="222" t="s">
        <v>82</v>
      </c>
      <c r="AV229" s="12" t="s">
        <v>138</v>
      </c>
      <c r="AW229" s="12" t="s">
        <v>36</v>
      </c>
      <c r="AX229" s="12" t="s">
        <v>80</v>
      </c>
      <c r="AY229" s="222" t="s">
        <v>131</v>
      </c>
    </row>
    <row r="230" s="1" customFormat="1" ht="25.5" customHeight="1">
      <c r="B230" s="199"/>
      <c r="C230" s="229" t="s">
        <v>163</v>
      </c>
      <c r="D230" s="229" t="s">
        <v>189</v>
      </c>
      <c r="E230" s="230" t="s">
        <v>579</v>
      </c>
      <c r="F230" s="231" t="s">
        <v>580</v>
      </c>
      <c r="G230" s="232" t="s">
        <v>293</v>
      </c>
      <c r="H230" s="233">
        <v>27</v>
      </c>
      <c r="I230" s="234"/>
      <c r="J230" s="235">
        <f>ROUND(I230*H230,2)</f>
        <v>0</v>
      </c>
      <c r="K230" s="231" t="s">
        <v>5</v>
      </c>
      <c r="L230" s="236"/>
      <c r="M230" s="237" t="s">
        <v>5</v>
      </c>
      <c r="N230" s="238" t="s">
        <v>43</v>
      </c>
      <c r="O230" s="46"/>
      <c r="P230" s="209">
        <f>O230*H230</f>
        <v>0</v>
      </c>
      <c r="Q230" s="209">
        <v>0</v>
      </c>
      <c r="R230" s="209">
        <f>Q230*H230</f>
        <v>0</v>
      </c>
      <c r="S230" s="209">
        <v>0</v>
      </c>
      <c r="T230" s="210">
        <f>S230*H230</f>
        <v>0</v>
      </c>
      <c r="AR230" s="23" t="s">
        <v>167</v>
      </c>
      <c r="AT230" s="23" t="s">
        <v>189</v>
      </c>
      <c r="AU230" s="23" t="s">
        <v>82</v>
      </c>
      <c r="AY230" s="23" t="s">
        <v>131</v>
      </c>
      <c r="BE230" s="211">
        <f>IF(N230="základní",J230,0)</f>
        <v>0</v>
      </c>
      <c r="BF230" s="211">
        <f>IF(N230="snížená",J230,0)</f>
        <v>0</v>
      </c>
      <c r="BG230" s="211">
        <f>IF(N230="zákl. přenesená",J230,0)</f>
        <v>0</v>
      </c>
      <c r="BH230" s="211">
        <f>IF(N230="sníž. přenesená",J230,0)</f>
        <v>0</v>
      </c>
      <c r="BI230" s="211">
        <f>IF(N230="nulová",J230,0)</f>
        <v>0</v>
      </c>
      <c r="BJ230" s="23" t="s">
        <v>80</v>
      </c>
      <c r="BK230" s="211">
        <f>ROUND(I230*H230,2)</f>
        <v>0</v>
      </c>
      <c r="BL230" s="23" t="s">
        <v>138</v>
      </c>
      <c r="BM230" s="23" t="s">
        <v>581</v>
      </c>
    </row>
    <row r="231" s="11" customFormat="1">
      <c r="B231" s="212"/>
      <c r="D231" s="213" t="s">
        <v>140</v>
      </c>
      <c r="E231" s="214" t="s">
        <v>5</v>
      </c>
      <c r="F231" s="215" t="s">
        <v>545</v>
      </c>
      <c r="H231" s="216">
        <v>11</v>
      </c>
      <c r="I231" s="217"/>
      <c r="L231" s="212"/>
      <c r="M231" s="218"/>
      <c r="N231" s="219"/>
      <c r="O231" s="219"/>
      <c r="P231" s="219"/>
      <c r="Q231" s="219"/>
      <c r="R231" s="219"/>
      <c r="S231" s="219"/>
      <c r="T231" s="220"/>
      <c r="AT231" s="214" t="s">
        <v>140</v>
      </c>
      <c r="AU231" s="214" t="s">
        <v>82</v>
      </c>
      <c r="AV231" s="11" t="s">
        <v>82</v>
      </c>
      <c r="AW231" s="11" t="s">
        <v>36</v>
      </c>
      <c r="AX231" s="11" t="s">
        <v>72</v>
      </c>
      <c r="AY231" s="214" t="s">
        <v>131</v>
      </c>
    </row>
    <row r="232" s="11" customFormat="1">
      <c r="B232" s="212"/>
      <c r="D232" s="213" t="s">
        <v>140</v>
      </c>
      <c r="E232" s="214" t="s">
        <v>5</v>
      </c>
      <c r="F232" s="215" t="s">
        <v>472</v>
      </c>
      <c r="H232" s="216">
        <v>1</v>
      </c>
      <c r="I232" s="217"/>
      <c r="L232" s="212"/>
      <c r="M232" s="218"/>
      <c r="N232" s="219"/>
      <c r="O232" s="219"/>
      <c r="P232" s="219"/>
      <c r="Q232" s="219"/>
      <c r="R232" s="219"/>
      <c r="S232" s="219"/>
      <c r="T232" s="220"/>
      <c r="AT232" s="214" t="s">
        <v>140</v>
      </c>
      <c r="AU232" s="214" t="s">
        <v>82</v>
      </c>
      <c r="AV232" s="11" t="s">
        <v>82</v>
      </c>
      <c r="AW232" s="11" t="s">
        <v>36</v>
      </c>
      <c r="AX232" s="11" t="s">
        <v>72</v>
      </c>
      <c r="AY232" s="214" t="s">
        <v>131</v>
      </c>
    </row>
    <row r="233" s="11" customFormat="1">
      <c r="B233" s="212"/>
      <c r="D233" s="213" t="s">
        <v>140</v>
      </c>
      <c r="E233" s="214" t="s">
        <v>5</v>
      </c>
      <c r="F233" s="215" t="s">
        <v>534</v>
      </c>
      <c r="H233" s="216">
        <v>15</v>
      </c>
      <c r="I233" s="217"/>
      <c r="L233" s="212"/>
      <c r="M233" s="218"/>
      <c r="N233" s="219"/>
      <c r="O233" s="219"/>
      <c r="P233" s="219"/>
      <c r="Q233" s="219"/>
      <c r="R233" s="219"/>
      <c r="S233" s="219"/>
      <c r="T233" s="220"/>
      <c r="AT233" s="214" t="s">
        <v>140</v>
      </c>
      <c r="AU233" s="214" t="s">
        <v>82</v>
      </c>
      <c r="AV233" s="11" t="s">
        <v>82</v>
      </c>
      <c r="AW233" s="11" t="s">
        <v>36</v>
      </c>
      <c r="AX233" s="11" t="s">
        <v>72</v>
      </c>
      <c r="AY233" s="214" t="s">
        <v>131</v>
      </c>
    </row>
    <row r="234" s="12" customFormat="1">
      <c r="B234" s="221"/>
      <c r="D234" s="213" t="s">
        <v>140</v>
      </c>
      <c r="E234" s="222" t="s">
        <v>5</v>
      </c>
      <c r="F234" s="223" t="s">
        <v>145</v>
      </c>
      <c r="H234" s="224">
        <v>27</v>
      </c>
      <c r="I234" s="225"/>
      <c r="L234" s="221"/>
      <c r="M234" s="226"/>
      <c r="N234" s="227"/>
      <c r="O234" s="227"/>
      <c r="P234" s="227"/>
      <c r="Q234" s="227"/>
      <c r="R234" s="227"/>
      <c r="S234" s="227"/>
      <c r="T234" s="228"/>
      <c r="AT234" s="222" t="s">
        <v>140</v>
      </c>
      <c r="AU234" s="222" t="s">
        <v>82</v>
      </c>
      <c r="AV234" s="12" t="s">
        <v>138</v>
      </c>
      <c r="AW234" s="12" t="s">
        <v>36</v>
      </c>
      <c r="AX234" s="12" t="s">
        <v>80</v>
      </c>
      <c r="AY234" s="222" t="s">
        <v>131</v>
      </c>
    </row>
    <row r="235" s="1" customFormat="1" ht="16.5" customHeight="1">
      <c r="B235" s="199"/>
      <c r="C235" s="200" t="s">
        <v>269</v>
      </c>
      <c r="D235" s="200" t="s">
        <v>133</v>
      </c>
      <c r="E235" s="201" t="s">
        <v>582</v>
      </c>
      <c r="F235" s="202" t="s">
        <v>583</v>
      </c>
      <c r="G235" s="203" t="s">
        <v>293</v>
      </c>
      <c r="H235" s="204">
        <v>4</v>
      </c>
      <c r="I235" s="205"/>
      <c r="J235" s="206">
        <f>ROUND(I235*H235,2)</f>
        <v>0</v>
      </c>
      <c r="K235" s="202" t="s">
        <v>157</v>
      </c>
      <c r="L235" s="45"/>
      <c r="M235" s="207" t="s">
        <v>5</v>
      </c>
      <c r="N235" s="208" t="s">
        <v>43</v>
      </c>
      <c r="O235" s="46"/>
      <c r="P235" s="209">
        <f>O235*H235</f>
        <v>0</v>
      </c>
      <c r="Q235" s="209">
        <v>0.32906000000000002</v>
      </c>
      <c r="R235" s="209">
        <f>Q235*H235</f>
        <v>1.3162400000000001</v>
      </c>
      <c r="S235" s="209">
        <v>0</v>
      </c>
      <c r="T235" s="210">
        <f>S235*H235</f>
        <v>0</v>
      </c>
      <c r="AR235" s="23" t="s">
        <v>138</v>
      </c>
      <c r="AT235" s="23" t="s">
        <v>133</v>
      </c>
      <c r="AU235" s="23" t="s">
        <v>82</v>
      </c>
      <c r="AY235" s="23" t="s">
        <v>131</v>
      </c>
      <c r="BE235" s="211">
        <f>IF(N235="základní",J235,0)</f>
        <v>0</v>
      </c>
      <c r="BF235" s="211">
        <f>IF(N235="snížená",J235,0)</f>
        <v>0</v>
      </c>
      <c r="BG235" s="211">
        <f>IF(N235="zákl. přenesená",J235,0)</f>
        <v>0</v>
      </c>
      <c r="BH235" s="211">
        <f>IF(N235="sníž. přenesená",J235,0)</f>
        <v>0</v>
      </c>
      <c r="BI235" s="211">
        <f>IF(N235="nulová",J235,0)</f>
        <v>0</v>
      </c>
      <c r="BJ235" s="23" t="s">
        <v>80</v>
      </c>
      <c r="BK235" s="211">
        <f>ROUND(I235*H235,2)</f>
        <v>0</v>
      </c>
      <c r="BL235" s="23" t="s">
        <v>138</v>
      </c>
      <c r="BM235" s="23" t="s">
        <v>584</v>
      </c>
    </row>
    <row r="236" s="11" customFormat="1">
      <c r="B236" s="212"/>
      <c r="D236" s="213" t="s">
        <v>140</v>
      </c>
      <c r="E236" s="214" t="s">
        <v>5</v>
      </c>
      <c r="F236" s="215" t="s">
        <v>585</v>
      </c>
      <c r="H236" s="216">
        <v>4</v>
      </c>
      <c r="I236" s="217"/>
      <c r="L236" s="212"/>
      <c r="M236" s="218"/>
      <c r="N236" s="219"/>
      <c r="O236" s="219"/>
      <c r="P236" s="219"/>
      <c r="Q236" s="219"/>
      <c r="R236" s="219"/>
      <c r="S236" s="219"/>
      <c r="T236" s="220"/>
      <c r="AT236" s="214" t="s">
        <v>140</v>
      </c>
      <c r="AU236" s="214" t="s">
        <v>82</v>
      </c>
      <c r="AV236" s="11" t="s">
        <v>82</v>
      </c>
      <c r="AW236" s="11" t="s">
        <v>36</v>
      </c>
      <c r="AX236" s="11" t="s">
        <v>72</v>
      </c>
      <c r="AY236" s="214" t="s">
        <v>131</v>
      </c>
    </row>
    <row r="237" s="12" customFormat="1">
      <c r="B237" s="221"/>
      <c r="D237" s="213" t="s">
        <v>140</v>
      </c>
      <c r="E237" s="222" t="s">
        <v>5</v>
      </c>
      <c r="F237" s="223" t="s">
        <v>145</v>
      </c>
      <c r="H237" s="224">
        <v>4</v>
      </c>
      <c r="I237" s="225"/>
      <c r="L237" s="221"/>
      <c r="M237" s="226"/>
      <c r="N237" s="227"/>
      <c r="O237" s="227"/>
      <c r="P237" s="227"/>
      <c r="Q237" s="227"/>
      <c r="R237" s="227"/>
      <c r="S237" s="227"/>
      <c r="T237" s="228"/>
      <c r="AT237" s="222" t="s">
        <v>140</v>
      </c>
      <c r="AU237" s="222" t="s">
        <v>82</v>
      </c>
      <c r="AV237" s="12" t="s">
        <v>138</v>
      </c>
      <c r="AW237" s="12" t="s">
        <v>36</v>
      </c>
      <c r="AX237" s="12" t="s">
        <v>80</v>
      </c>
      <c r="AY237" s="222" t="s">
        <v>131</v>
      </c>
    </row>
    <row r="238" s="1" customFormat="1" ht="25.5" customHeight="1">
      <c r="B238" s="199"/>
      <c r="C238" s="229" t="s">
        <v>277</v>
      </c>
      <c r="D238" s="229" t="s">
        <v>189</v>
      </c>
      <c r="E238" s="230" t="s">
        <v>586</v>
      </c>
      <c r="F238" s="231" t="s">
        <v>587</v>
      </c>
      <c r="G238" s="232" t="s">
        <v>293</v>
      </c>
      <c r="H238" s="233">
        <v>3</v>
      </c>
      <c r="I238" s="234"/>
      <c r="J238" s="235">
        <f>ROUND(I238*H238,2)</f>
        <v>0</v>
      </c>
      <c r="K238" s="231" t="s">
        <v>5</v>
      </c>
      <c r="L238" s="236"/>
      <c r="M238" s="237" t="s">
        <v>5</v>
      </c>
      <c r="N238" s="238" t="s">
        <v>43</v>
      </c>
      <c r="O238" s="46"/>
      <c r="P238" s="209">
        <f>O238*H238</f>
        <v>0</v>
      </c>
      <c r="Q238" s="209">
        <v>0</v>
      </c>
      <c r="R238" s="209">
        <f>Q238*H238</f>
        <v>0</v>
      </c>
      <c r="S238" s="209">
        <v>0</v>
      </c>
      <c r="T238" s="210">
        <f>S238*H238</f>
        <v>0</v>
      </c>
      <c r="AR238" s="23" t="s">
        <v>167</v>
      </c>
      <c r="AT238" s="23" t="s">
        <v>189</v>
      </c>
      <c r="AU238" s="23" t="s">
        <v>82</v>
      </c>
      <c r="AY238" s="23" t="s">
        <v>131</v>
      </c>
      <c r="BE238" s="211">
        <f>IF(N238="základní",J238,0)</f>
        <v>0</v>
      </c>
      <c r="BF238" s="211">
        <f>IF(N238="snížená",J238,0)</f>
        <v>0</v>
      </c>
      <c r="BG238" s="211">
        <f>IF(N238="zákl. přenesená",J238,0)</f>
        <v>0</v>
      </c>
      <c r="BH238" s="211">
        <f>IF(N238="sníž. přenesená",J238,0)</f>
        <v>0</v>
      </c>
      <c r="BI238" s="211">
        <f>IF(N238="nulová",J238,0)</f>
        <v>0</v>
      </c>
      <c r="BJ238" s="23" t="s">
        <v>80</v>
      </c>
      <c r="BK238" s="211">
        <f>ROUND(I238*H238,2)</f>
        <v>0</v>
      </c>
      <c r="BL238" s="23" t="s">
        <v>138</v>
      </c>
      <c r="BM238" s="23" t="s">
        <v>588</v>
      </c>
    </row>
    <row r="239" s="11" customFormat="1">
      <c r="B239" s="212"/>
      <c r="D239" s="213" t="s">
        <v>140</v>
      </c>
      <c r="E239" s="214" t="s">
        <v>5</v>
      </c>
      <c r="F239" s="215" t="s">
        <v>467</v>
      </c>
      <c r="H239" s="216">
        <v>3</v>
      </c>
      <c r="I239" s="217"/>
      <c r="L239" s="212"/>
      <c r="M239" s="218"/>
      <c r="N239" s="219"/>
      <c r="O239" s="219"/>
      <c r="P239" s="219"/>
      <c r="Q239" s="219"/>
      <c r="R239" s="219"/>
      <c r="S239" s="219"/>
      <c r="T239" s="220"/>
      <c r="AT239" s="214" t="s">
        <v>140</v>
      </c>
      <c r="AU239" s="214" t="s">
        <v>82</v>
      </c>
      <c r="AV239" s="11" t="s">
        <v>82</v>
      </c>
      <c r="AW239" s="11" t="s">
        <v>36</v>
      </c>
      <c r="AX239" s="11" t="s">
        <v>72</v>
      </c>
      <c r="AY239" s="214" t="s">
        <v>131</v>
      </c>
    </row>
    <row r="240" s="12" customFormat="1">
      <c r="B240" s="221"/>
      <c r="D240" s="213" t="s">
        <v>140</v>
      </c>
      <c r="E240" s="222" t="s">
        <v>5</v>
      </c>
      <c r="F240" s="223" t="s">
        <v>145</v>
      </c>
      <c r="H240" s="224">
        <v>3</v>
      </c>
      <c r="I240" s="225"/>
      <c r="L240" s="221"/>
      <c r="M240" s="226"/>
      <c r="N240" s="227"/>
      <c r="O240" s="227"/>
      <c r="P240" s="227"/>
      <c r="Q240" s="227"/>
      <c r="R240" s="227"/>
      <c r="S240" s="227"/>
      <c r="T240" s="228"/>
      <c r="AT240" s="222" t="s">
        <v>140</v>
      </c>
      <c r="AU240" s="222" t="s">
        <v>82</v>
      </c>
      <c r="AV240" s="12" t="s">
        <v>138</v>
      </c>
      <c r="AW240" s="12" t="s">
        <v>36</v>
      </c>
      <c r="AX240" s="12" t="s">
        <v>80</v>
      </c>
      <c r="AY240" s="222" t="s">
        <v>131</v>
      </c>
    </row>
    <row r="241" s="1" customFormat="1" ht="25.5" customHeight="1">
      <c r="B241" s="199"/>
      <c r="C241" s="229" t="s">
        <v>346</v>
      </c>
      <c r="D241" s="229" t="s">
        <v>189</v>
      </c>
      <c r="E241" s="230" t="s">
        <v>589</v>
      </c>
      <c r="F241" s="231" t="s">
        <v>590</v>
      </c>
      <c r="G241" s="232" t="s">
        <v>293</v>
      </c>
      <c r="H241" s="233">
        <v>1</v>
      </c>
      <c r="I241" s="234"/>
      <c r="J241" s="235">
        <f>ROUND(I241*H241,2)</f>
        <v>0</v>
      </c>
      <c r="K241" s="231" t="s">
        <v>5</v>
      </c>
      <c r="L241" s="236"/>
      <c r="M241" s="237" t="s">
        <v>5</v>
      </c>
      <c r="N241" s="238" t="s">
        <v>43</v>
      </c>
      <c r="O241" s="46"/>
      <c r="P241" s="209">
        <f>O241*H241</f>
        <v>0</v>
      </c>
      <c r="Q241" s="209">
        <v>0</v>
      </c>
      <c r="R241" s="209">
        <f>Q241*H241</f>
        <v>0</v>
      </c>
      <c r="S241" s="209">
        <v>0</v>
      </c>
      <c r="T241" s="210">
        <f>S241*H241</f>
        <v>0</v>
      </c>
      <c r="AR241" s="23" t="s">
        <v>167</v>
      </c>
      <c r="AT241" s="23" t="s">
        <v>189</v>
      </c>
      <c r="AU241" s="23" t="s">
        <v>82</v>
      </c>
      <c r="AY241" s="23" t="s">
        <v>131</v>
      </c>
      <c r="BE241" s="211">
        <f>IF(N241="základní",J241,0)</f>
        <v>0</v>
      </c>
      <c r="BF241" s="211">
        <f>IF(N241="snížená",J241,0)</f>
        <v>0</v>
      </c>
      <c r="BG241" s="211">
        <f>IF(N241="zákl. přenesená",J241,0)</f>
        <v>0</v>
      </c>
      <c r="BH241" s="211">
        <f>IF(N241="sníž. přenesená",J241,0)</f>
        <v>0</v>
      </c>
      <c r="BI241" s="211">
        <f>IF(N241="nulová",J241,0)</f>
        <v>0</v>
      </c>
      <c r="BJ241" s="23" t="s">
        <v>80</v>
      </c>
      <c r="BK241" s="211">
        <f>ROUND(I241*H241,2)</f>
        <v>0</v>
      </c>
      <c r="BL241" s="23" t="s">
        <v>138</v>
      </c>
      <c r="BM241" s="23" t="s">
        <v>591</v>
      </c>
    </row>
    <row r="242" s="11" customFormat="1">
      <c r="B242" s="212"/>
      <c r="D242" s="213" t="s">
        <v>140</v>
      </c>
      <c r="E242" s="214" t="s">
        <v>5</v>
      </c>
      <c r="F242" s="215" t="s">
        <v>449</v>
      </c>
      <c r="H242" s="216">
        <v>1</v>
      </c>
      <c r="I242" s="217"/>
      <c r="L242" s="212"/>
      <c r="M242" s="218"/>
      <c r="N242" s="219"/>
      <c r="O242" s="219"/>
      <c r="P242" s="219"/>
      <c r="Q242" s="219"/>
      <c r="R242" s="219"/>
      <c r="S242" s="219"/>
      <c r="T242" s="220"/>
      <c r="AT242" s="214" t="s">
        <v>140</v>
      </c>
      <c r="AU242" s="214" t="s">
        <v>82</v>
      </c>
      <c r="AV242" s="11" t="s">
        <v>82</v>
      </c>
      <c r="AW242" s="11" t="s">
        <v>36</v>
      </c>
      <c r="AX242" s="11" t="s">
        <v>72</v>
      </c>
      <c r="AY242" s="214" t="s">
        <v>131</v>
      </c>
    </row>
    <row r="243" s="12" customFormat="1">
      <c r="B243" s="221"/>
      <c r="D243" s="213" t="s">
        <v>140</v>
      </c>
      <c r="E243" s="222" t="s">
        <v>5</v>
      </c>
      <c r="F243" s="223" t="s">
        <v>145</v>
      </c>
      <c r="H243" s="224">
        <v>1</v>
      </c>
      <c r="I243" s="225"/>
      <c r="L243" s="221"/>
      <c r="M243" s="226"/>
      <c r="N243" s="227"/>
      <c r="O243" s="227"/>
      <c r="P243" s="227"/>
      <c r="Q243" s="227"/>
      <c r="R243" s="227"/>
      <c r="S243" s="227"/>
      <c r="T243" s="228"/>
      <c r="AT243" s="222" t="s">
        <v>140</v>
      </c>
      <c r="AU243" s="222" t="s">
        <v>82</v>
      </c>
      <c r="AV243" s="12" t="s">
        <v>138</v>
      </c>
      <c r="AW243" s="12" t="s">
        <v>36</v>
      </c>
      <c r="AX243" s="12" t="s">
        <v>80</v>
      </c>
      <c r="AY243" s="222" t="s">
        <v>131</v>
      </c>
    </row>
    <row r="244" s="1" customFormat="1" ht="16.5" customHeight="1">
      <c r="B244" s="199"/>
      <c r="C244" s="200" t="s">
        <v>317</v>
      </c>
      <c r="D244" s="200" t="s">
        <v>133</v>
      </c>
      <c r="E244" s="201" t="s">
        <v>592</v>
      </c>
      <c r="F244" s="202" t="s">
        <v>593</v>
      </c>
      <c r="G244" s="203" t="s">
        <v>209</v>
      </c>
      <c r="H244" s="204">
        <v>616</v>
      </c>
      <c r="I244" s="205"/>
      <c r="J244" s="206">
        <f>ROUND(I244*H244,2)</f>
        <v>0</v>
      </c>
      <c r="K244" s="202" t="s">
        <v>157</v>
      </c>
      <c r="L244" s="45"/>
      <c r="M244" s="207" t="s">
        <v>5</v>
      </c>
      <c r="N244" s="208" t="s">
        <v>43</v>
      </c>
      <c r="O244" s="46"/>
      <c r="P244" s="209">
        <f>O244*H244</f>
        <v>0</v>
      </c>
      <c r="Q244" s="209">
        <v>0.00019000000000000001</v>
      </c>
      <c r="R244" s="209">
        <f>Q244*H244</f>
        <v>0.11704000000000001</v>
      </c>
      <c r="S244" s="209">
        <v>0</v>
      </c>
      <c r="T244" s="210">
        <f>S244*H244</f>
        <v>0</v>
      </c>
      <c r="AR244" s="23" t="s">
        <v>138</v>
      </c>
      <c r="AT244" s="23" t="s">
        <v>133</v>
      </c>
      <c r="AU244" s="23" t="s">
        <v>82</v>
      </c>
      <c r="AY244" s="23" t="s">
        <v>131</v>
      </c>
      <c r="BE244" s="211">
        <f>IF(N244="základní",J244,0)</f>
        <v>0</v>
      </c>
      <c r="BF244" s="211">
        <f>IF(N244="snížená",J244,0)</f>
        <v>0</v>
      </c>
      <c r="BG244" s="211">
        <f>IF(N244="zákl. přenesená",J244,0)</f>
        <v>0</v>
      </c>
      <c r="BH244" s="211">
        <f>IF(N244="sníž. přenesená",J244,0)</f>
        <v>0</v>
      </c>
      <c r="BI244" s="211">
        <f>IF(N244="nulová",J244,0)</f>
        <v>0</v>
      </c>
      <c r="BJ244" s="23" t="s">
        <v>80</v>
      </c>
      <c r="BK244" s="211">
        <f>ROUND(I244*H244,2)</f>
        <v>0</v>
      </c>
      <c r="BL244" s="23" t="s">
        <v>138</v>
      </c>
      <c r="BM244" s="23" t="s">
        <v>594</v>
      </c>
    </row>
    <row r="245" s="1" customFormat="1" ht="16.5" customHeight="1">
      <c r="B245" s="199"/>
      <c r="C245" s="200" t="s">
        <v>201</v>
      </c>
      <c r="D245" s="200" t="s">
        <v>133</v>
      </c>
      <c r="E245" s="201" t="s">
        <v>595</v>
      </c>
      <c r="F245" s="202" t="s">
        <v>596</v>
      </c>
      <c r="G245" s="203" t="s">
        <v>209</v>
      </c>
      <c r="H245" s="204">
        <v>616</v>
      </c>
      <c r="I245" s="205"/>
      <c r="J245" s="206">
        <f>ROUND(I245*H245,2)</f>
        <v>0</v>
      </c>
      <c r="K245" s="202" t="s">
        <v>157</v>
      </c>
      <c r="L245" s="45"/>
      <c r="M245" s="207" t="s">
        <v>5</v>
      </c>
      <c r="N245" s="208" t="s">
        <v>43</v>
      </c>
      <c r="O245" s="46"/>
      <c r="P245" s="209">
        <f>O245*H245</f>
        <v>0</v>
      </c>
      <c r="Q245" s="209">
        <v>0.00012999999999999999</v>
      </c>
      <c r="R245" s="209">
        <f>Q245*H245</f>
        <v>0.080079999999999998</v>
      </c>
      <c r="S245" s="209">
        <v>0</v>
      </c>
      <c r="T245" s="210">
        <f>S245*H245</f>
        <v>0</v>
      </c>
      <c r="AR245" s="23" t="s">
        <v>138</v>
      </c>
      <c r="AT245" s="23" t="s">
        <v>133</v>
      </c>
      <c r="AU245" s="23" t="s">
        <v>82</v>
      </c>
      <c r="AY245" s="23" t="s">
        <v>131</v>
      </c>
      <c r="BE245" s="211">
        <f>IF(N245="základní",J245,0)</f>
        <v>0</v>
      </c>
      <c r="BF245" s="211">
        <f>IF(N245="snížená",J245,0)</f>
        <v>0</v>
      </c>
      <c r="BG245" s="211">
        <f>IF(N245="zákl. přenesená",J245,0)</f>
        <v>0</v>
      </c>
      <c r="BH245" s="211">
        <f>IF(N245="sníž. přenesená",J245,0)</f>
        <v>0</v>
      </c>
      <c r="BI245" s="211">
        <f>IF(N245="nulová",J245,0)</f>
        <v>0</v>
      </c>
      <c r="BJ245" s="23" t="s">
        <v>80</v>
      </c>
      <c r="BK245" s="211">
        <f>ROUND(I245*H245,2)</f>
        <v>0</v>
      </c>
      <c r="BL245" s="23" t="s">
        <v>138</v>
      </c>
      <c r="BM245" s="23" t="s">
        <v>597</v>
      </c>
    </row>
    <row r="246" s="11" customFormat="1">
      <c r="B246" s="212"/>
      <c r="D246" s="213" t="s">
        <v>140</v>
      </c>
      <c r="E246" s="214" t="s">
        <v>5</v>
      </c>
      <c r="F246" s="215" t="s">
        <v>598</v>
      </c>
      <c r="H246" s="216">
        <v>527</v>
      </c>
      <c r="I246" s="217"/>
      <c r="L246" s="212"/>
      <c r="M246" s="218"/>
      <c r="N246" s="219"/>
      <c r="O246" s="219"/>
      <c r="P246" s="219"/>
      <c r="Q246" s="219"/>
      <c r="R246" s="219"/>
      <c r="S246" s="219"/>
      <c r="T246" s="220"/>
      <c r="AT246" s="214" t="s">
        <v>140</v>
      </c>
      <c r="AU246" s="214" t="s">
        <v>82</v>
      </c>
      <c r="AV246" s="11" t="s">
        <v>82</v>
      </c>
      <c r="AW246" s="11" t="s">
        <v>36</v>
      </c>
      <c r="AX246" s="11" t="s">
        <v>72</v>
      </c>
      <c r="AY246" s="214" t="s">
        <v>131</v>
      </c>
    </row>
    <row r="247" s="11" customFormat="1">
      <c r="B247" s="212"/>
      <c r="D247" s="213" t="s">
        <v>140</v>
      </c>
      <c r="E247" s="214" t="s">
        <v>5</v>
      </c>
      <c r="F247" s="215" t="s">
        <v>599</v>
      </c>
      <c r="H247" s="216">
        <v>89</v>
      </c>
      <c r="I247" s="217"/>
      <c r="L247" s="212"/>
      <c r="M247" s="218"/>
      <c r="N247" s="219"/>
      <c r="O247" s="219"/>
      <c r="P247" s="219"/>
      <c r="Q247" s="219"/>
      <c r="R247" s="219"/>
      <c r="S247" s="219"/>
      <c r="T247" s="220"/>
      <c r="AT247" s="214" t="s">
        <v>140</v>
      </c>
      <c r="AU247" s="214" t="s">
        <v>82</v>
      </c>
      <c r="AV247" s="11" t="s">
        <v>82</v>
      </c>
      <c r="AW247" s="11" t="s">
        <v>36</v>
      </c>
      <c r="AX247" s="11" t="s">
        <v>72</v>
      </c>
      <c r="AY247" s="214" t="s">
        <v>131</v>
      </c>
    </row>
    <row r="248" s="12" customFormat="1">
      <c r="B248" s="221"/>
      <c r="D248" s="213" t="s">
        <v>140</v>
      </c>
      <c r="E248" s="222" t="s">
        <v>5</v>
      </c>
      <c r="F248" s="223" t="s">
        <v>145</v>
      </c>
      <c r="H248" s="224">
        <v>616</v>
      </c>
      <c r="I248" s="225"/>
      <c r="L248" s="221"/>
      <c r="M248" s="226"/>
      <c r="N248" s="227"/>
      <c r="O248" s="227"/>
      <c r="P248" s="227"/>
      <c r="Q248" s="227"/>
      <c r="R248" s="227"/>
      <c r="S248" s="227"/>
      <c r="T248" s="228"/>
      <c r="AT248" s="222" t="s">
        <v>140</v>
      </c>
      <c r="AU248" s="222" t="s">
        <v>82</v>
      </c>
      <c r="AV248" s="12" t="s">
        <v>138</v>
      </c>
      <c r="AW248" s="12" t="s">
        <v>36</v>
      </c>
      <c r="AX248" s="12" t="s">
        <v>80</v>
      </c>
      <c r="AY248" s="222" t="s">
        <v>131</v>
      </c>
    </row>
    <row r="249" s="1" customFormat="1" ht="16.5" customHeight="1">
      <c r="B249" s="199"/>
      <c r="C249" s="200" t="s">
        <v>600</v>
      </c>
      <c r="D249" s="200" t="s">
        <v>133</v>
      </c>
      <c r="E249" s="201" t="s">
        <v>601</v>
      </c>
      <c r="F249" s="202" t="s">
        <v>602</v>
      </c>
      <c r="G249" s="203" t="s">
        <v>209</v>
      </c>
      <c r="H249" s="204">
        <v>527</v>
      </c>
      <c r="I249" s="205"/>
      <c r="J249" s="206">
        <f>ROUND(I249*H249,2)</f>
        <v>0</v>
      </c>
      <c r="K249" s="202" t="s">
        <v>157</v>
      </c>
      <c r="L249" s="45"/>
      <c r="M249" s="207" t="s">
        <v>5</v>
      </c>
      <c r="N249" s="208" t="s">
        <v>43</v>
      </c>
      <c r="O249" s="46"/>
      <c r="P249" s="209">
        <f>O249*H249</f>
        <v>0</v>
      </c>
      <c r="Q249" s="209">
        <v>1.0000000000000001E-05</v>
      </c>
      <c r="R249" s="209">
        <f>Q249*H249</f>
        <v>0.0052700000000000004</v>
      </c>
      <c r="S249" s="209">
        <v>0</v>
      </c>
      <c r="T249" s="210">
        <f>S249*H249</f>
        <v>0</v>
      </c>
      <c r="AR249" s="23" t="s">
        <v>265</v>
      </c>
      <c r="AT249" s="23" t="s">
        <v>133</v>
      </c>
      <c r="AU249" s="23" t="s">
        <v>82</v>
      </c>
      <c r="AY249" s="23" t="s">
        <v>131</v>
      </c>
      <c r="BE249" s="211">
        <f>IF(N249="základní",J249,0)</f>
        <v>0</v>
      </c>
      <c r="BF249" s="211">
        <f>IF(N249="snížená",J249,0)</f>
        <v>0</v>
      </c>
      <c r="BG249" s="211">
        <f>IF(N249="zákl. přenesená",J249,0)</f>
        <v>0</v>
      </c>
      <c r="BH249" s="211">
        <f>IF(N249="sníž. přenesená",J249,0)</f>
        <v>0</v>
      </c>
      <c r="BI249" s="211">
        <f>IF(N249="nulová",J249,0)</f>
        <v>0</v>
      </c>
      <c r="BJ249" s="23" t="s">
        <v>80</v>
      </c>
      <c r="BK249" s="211">
        <f>ROUND(I249*H249,2)</f>
        <v>0</v>
      </c>
      <c r="BL249" s="23" t="s">
        <v>265</v>
      </c>
      <c r="BM249" s="23" t="s">
        <v>603</v>
      </c>
    </row>
    <row r="250" s="1" customFormat="1" ht="16.5" customHeight="1">
      <c r="B250" s="199"/>
      <c r="C250" s="200" t="s">
        <v>604</v>
      </c>
      <c r="D250" s="200" t="s">
        <v>133</v>
      </c>
      <c r="E250" s="201" t="s">
        <v>605</v>
      </c>
      <c r="F250" s="202" t="s">
        <v>606</v>
      </c>
      <c r="G250" s="203" t="s">
        <v>372</v>
      </c>
      <c r="H250" s="204">
        <v>4</v>
      </c>
      <c r="I250" s="205"/>
      <c r="J250" s="206">
        <f>ROUND(I250*H250,2)</f>
        <v>0</v>
      </c>
      <c r="K250" s="202" t="s">
        <v>5</v>
      </c>
      <c r="L250" s="45"/>
      <c r="M250" s="207" t="s">
        <v>5</v>
      </c>
      <c r="N250" s="208" t="s">
        <v>43</v>
      </c>
      <c r="O250" s="46"/>
      <c r="P250" s="209">
        <f>O250*H250</f>
        <v>0</v>
      </c>
      <c r="Q250" s="209">
        <v>0</v>
      </c>
      <c r="R250" s="209">
        <f>Q250*H250</f>
        <v>0</v>
      </c>
      <c r="S250" s="209">
        <v>0</v>
      </c>
      <c r="T250" s="210">
        <f>S250*H250</f>
        <v>0</v>
      </c>
      <c r="AR250" s="23" t="s">
        <v>265</v>
      </c>
      <c r="AT250" s="23" t="s">
        <v>133</v>
      </c>
      <c r="AU250" s="23" t="s">
        <v>82</v>
      </c>
      <c r="AY250" s="23" t="s">
        <v>131</v>
      </c>
      <c r="BE250" s="211">
        <f>IF(N250="základní",J250,0)</f>
        <v>0</v>
      </c>
      <c r="BF250" s="211">
        <f>IF(N250="snížená",J250,0)</f>
        <v>0</v>
      </c>
      <c r="BG250" s="211">
        <f>IF(N250="zákl. přenesená",J250,0)</f>
        <v>0</v>
      </c>
      <c r="BH250" s="211">
        <f>IF(N250="sníž. přenesená",J250,0)</f>
        <v>0</v>
      </c>
      <c r="BI250" s="211">
        <f>IF(N250="nulová",J250,0)</f>
        <v>0</v>
      </c>
      <c r="BJ250" s="23" t="s">
        <v>80</v>
      </c>
      <c r="BK250" s="211">
        <f>ROUND(I250*H250,2)</f>
        <v>0</v>
      </c>
      <c r="BL250" s="23" t="s">
        <v>265</v>
      </c>
      <c r="BM250" s="23" t="s">
        <v>607</v>
      </c>
    </row>
    <row r="251" s="1" customFormat="1" ht="16.5" customHeight="1">
      <c r="B251" s="199"/>
      <c r="C251" s="200" t="s">
        <v>608</v>
      </c>
      <c r="D251" s="200" t="s">
        <v>133</v>
      </c>
      <c r="E251" s="201" t="s">
        <v>609</v>
      </c>
      <c r="F251" s="202" t="s">
        <v>610</v>
      </c>
      <c r="G251" s="203" t="s">
        <v>209</v>
      </c>
      <c r="H251" s="204">
        <v>74</v>
      </c>
      <c r="I251" s="205"/>
      <c r="J251" s="206">
        <f>ROUND(I251*H251,2)</f>
        <v>0</v>
      </c>
      <c r="K251" s="202" t="s">
        <v>157</v>
      </c>
      <c r="L251" s="45"/>
      <c r="M251" s="207" t="s">
        <v>5</v>
      </c>
      <c r="N251" s="208" t="s">
        <v>43</v>
      </c>
      <c r="O251" s="46"/>
      <c r="P251" s="209">
        <f>O251*H251</f>
        <v>0</v>
      </c>
      <c r="Q251" s="209">
        <v>0</v>
      </c>
      <c r="R251" s="209">
        <f>Q251*H251</f>
        <v>0</v>
      </c>
      <c r="S251" s="209">
        <v>0.035920000000000001</v>
      </c>
      <c r="T251" s="210">
        <f>S251*H251</f>
        <v>2.65808</v>
      </c>
      <c r="AR251" s="23" t="s">
        <v>265</v>
      </c>
      <c r="AT251" s="23" t="s">
        <v>133</v>
      </c>
      <c r="AU251" s="23" t="s">
        <v>82</v>
      </c>
      <c r="AY251" s="23" t="s">
        <v>131</v>
      </c>
      <c r="BE251" s="211">
        <f>IF(N251="základní",J251,0)</f>
        <v>0</v>
      </c>
      <c r="BF251" s="211">
        <f>IF(N251="snížená",J251,0)</f>
        <v>0</v>
      </c>
      <c r="BG251" s="211">
        <f>IF(N251="zákl. přenesená",J251,0)</f>
        <v>0</v>
      </c>
      <c r="BH251" s="211">
        <f>IF(N251="sníž. přenesená",J251,0)</f>
        <v>0</v>
      </c>
      <c r="BI251" s="211">
        <f>IF(N251="nulová",J251,0)</f>
        <v>0</v>
      </c>
      <c r="BJ251" s="23" t="s">
        <v>80</v>
      </c>
      <c r="BK251" s="211">
        <f>ROUND(I251*H251,2)</f>
        <v>0</v>
      </c>
      <c r="BL251" s="23" t="s">
        <v>265</v>
      </c>
      <c r="BM251" s="23" t="s">
        <v>611</v>
      </c>
    </row>
    <row r="252" s="10" customFormat="1" ht="29.88" customHeight="1">
      <c r="B252" s="186"/>
      <c r="D252" s="187" t="s">
        <v>71</v>
      </c>
      <c r="E252" s="197" t="s">
        <v>173</v>
      </c>
      <c r="F252" s="197" t="s">
        <v>296</v>
      </c>
      <c r="I252" s="189"/>
      <c r="J252" s="198">
        <f>BK252</f>
        <v>0</v>
      </c>
      <c r="L252" s="186"/>
      <c r="M252" s="191"/>
      <c r="N252" s="192"/>
      <c r="O252" s="192"/>
      <c r="P252" s="193">
        <f>SUM(P253:P255)</f>
        <v>0</v>
      </c>
      <c r="Q252" s="192"/>
      <c r="R252" s="193">
        <f>SUM(R253:R255)</f>
        <v>0.00038821999999999999</v>
      </c>
      <c r="S252" s="192"/>
      <c r="T252" s="194">
        <f>SUM(T253:T255)</f>
        <v>0</v>
      </c>
      <c r="AR252" s="187" t="s">
        <v>80</v>
      </c>
      <c r="AT252" s="195" t="s">
        <v>71</v>
      </c>
      <c r="AU252" s="195" t="s">
        <v>80</v>
      </c>
      <c r="AY252" s="187" t="s">
        <v>131</v>
      </c>
      <c r="BK252" s="196">
        <f>SUM(BK253:BK255)</f>
        <v>0</v>
      </c>
    </row>
    <row r="253" s="1" customFormat="1" ht="16.5" customHeight="1">
      <c r="B253" s="199"/>
      <c r="C253" s="200" t="s">
        <v>612</v>
      </c>
      <c r="D253" s="200" t="s">
        <v>133</v>
      </c>
      <c r="E253" s="201" t="s">
        <v>347</v>
      </c>
      <c r="F253" s="202" t="s">
        <v>348</v>
      </c>
      <c r="G253" s="203" t="s">
        <v>209</v>
      </c>
      <c r="H253" s="204">
        <v>236</v>
      </c>
      <c r="I253" s="205"/>
      <c r="J253" s="206">
        <f>ROUND(I253*H253,2)</f>
        <v>0</v>
      </c>
      <c r="K253" s="202" t="s">
        <v>137</v>
      </c>
      <c r="L253" s="45"/>
      <c r="M253" s="207" t="s">
        <v>5</v>
      </c>
      <c r="N253" s="208" t="s">
        <v>43</v>
      </c>
      <c r="O253" s="46"/>
      <c r="P253" s="209">
        <f>O253*H253</f>
        <v>0</v>
      </c>
      <c r="Q253" s="209">
        <v>0</v>
      </c>
      <c r="R253" s="209">
        <f>Q253*H253</f>
        <v>0</v>
      </c>
      <c r="S253" s="209">
        <v>0</v>
      </c>
      <c r="T253" s="210">
        <f>S253*H253</f>
        <v>0</v>
      </c>
      <c r="AR253" s="23" t="s">
        <v>138</v>
      </c>
      <c r="AT253" s="23" t="s">
        <v>133</v>
      </c>
      <c r="AU253" s="23" t="s">
        <v>82</v>
      </c>
      <c r="AY253" s="23" t="s">
        <v>131</v>
      </c>
      <c r="BE253" s="211">
        <f>IF(N253="základní",J253,0)</f>
        <v>0</v>
      </c>
      <c r="BF253" s="211">
        <f>IF(N253="snížená",J253,0)</f>
        <v>0</v>
      </c>
      <c r="BG253" s="211">
        <f>IF(N253="zákl. přenesená",J253,0)</f>
        <v>0</v>
      </c>
      <c r="BH253" s="211">
        <f>IF(N253="sníž. přenesená",J253,0)</f>
        <v>0</v>
      </c>
      <c r="BI253" s="211">
        <f>IF(N253="nulová",J253,0)</f>
        <v>0</v>
      </c>
      <c r="BJ253" s="23" t="s">
        <v>80</v>
      </c>
      <c r="BK253" s="211">
        <f>ROUND(I253*H253,2)</f>
        <v>0</v>
      </c>
      <c r="BL253" s="23" t="s">
        <v>138</v>
      </c>
      <c r="BM253" s="23" t="s">
        <v>613</v>
      </c>
    </row>
    <row r="254" s="11" customFormat="1">
      <c r="B254" s="212"/>
      <c r="D254" s="213" t="s">
        <v>140</v>
      </c>
      <c r="E254" s="214" t="s">
        <v>5</v>
      </c>
      <c r="F254" s="215" t="s">
        <v>614</v>
      </c>
      <c r="H254" s="216">
        <v>236</v>
      </c>
      <c r="I254" s="217"/>
      <c r="L254" s="212"/>
      <c r="M254" s="218"/>
      <c r="N254" s="219"/>
      <c r="O254" s="219"/>
      <c r="P254" s="219"/>
      <c r="Q254" s="219"/>
      <c r="R254" s="219"/>
      <c r="S254" s="219"/>
      <c r="T254" s="220"/>
      <c r="AT254" s="214" t="s">
        <v>140</v>
      </c>
      <c r="AU254" s="214" t="s">
        <v>82</v>
      </c>
      <c r="AV254" s="11" t="s">
        <v>82</v>
      </c>
      <c r="AW254" s="11" t="s">
        <v>36</v>
      </c>
      <c r="AX254" s="11" t="s">
        <v>80</v>
      </c>
      <c r="AY254" s="214" t="s">
        <v>131</v>
      </c>
    </row>
    <row r="255" s="1" customFormat="1" ht="16.5" customHeight="1">
      <c r="B255" s="199"/>
      <c r="C255" s="200" t="s">
        <v>615</v>
      </c>
      <c r="D255" s="200" t="s">
        <v>133</v>
      </c>
      <c r="E255" s="201" t="s">
        <v>352</v>
      </c>
      <c r="F255" s="202" t="s">
        <v>353</v>
      </c>
      <c r="G255" s="203" t="s">
        <v>209</v>
      </c>
      <c r="H255" s="204">
        <v>236</v>
      </c>
      <c r="I255" s="205"/>
      <c r="J255" s="206">
        <f>ROUND(I255*H255,2)</f>
        <v>0</v>
      </c>
      <c r="K255" s="202" t="s">
        <v>137</v>
      </c>
      <c r="L255" s="45"/>
      <c r="M255" s="207" t="s">
        <v>5</v>
      </c>
      <c r="N255" s="208" t="s">
        <v>43</v>
      </c>
      <c r="O255" s="46"/>
      <c r="P255" s="209">
        <f>O255*H255</f>
        <v>0</v>
      </c>
      <c r="Q255" s="209">
        <v>1.6449999999999999E-06</v>
      </c>
      <c r="R255" s="209">
        <f>Q255*H255</f>
        <v>0.00038821999999999999</v>
      </c>
      <c r="S255" s="209">
        <v>0</v>
      </c>
      <c r="T255" s="210">
        <f>S255*H255</f>
        <v>0</v>
      </c>
      <c r="AR255" s="23" t="s">
        <v>138</v>
      </c>
      <c r="AT255" s="23" t="s">
        <v>133</v>
      </c>
      <c r="AU255" s="23" t="s">
        <v>82</v>
      </c>
      <c r="AY255" s="23" t="s">
        <v>131</v>
      </c>
      <c r="BE255" s="211">
        <f>IF(N255="základní",J255,0)</f>
        <v>0</v>
      </c>
      <c r="BF255" s="211">
        <f>IF(N255="snížená",J255,0)</f>
        <v>0</v>
      </c>
      <c r="BG255" s="211">
        <f>IF(N255="zákl. přenesená",J255,0)</f>
        <v>0</v>
      </c>
      <c r="BH255" s="211">
        <f>IF(N255="sníž. přenesená",J255,0)</f>
        <v>0</v>
      </c>
      <c r="BI255" s="211">
        <f>IF(N255="nulová",J255,0)</f>
        <v>0</v>
      </c>
      <c r="BJ255" s="23" t="s">
        <v>80</v>
      </c>
      <c r="BK255" s="211">
        <f>ROUND(I255*H255,2)</f>
        <v>0</v>
      </c>
      <c r="BL255" s="23" t="s">
        <v>138</v>
      </c>
      <c r="BM255" s="23" t="s">
        <v>616</v>
      </c>
    </row>
    <row r="256" s="10" customFormat="1" ht="29.88" customHeight="1">
      <c r="B256" s="186"/>
      <c r="D256" s="187" t="s">
        <v>71</v>
      </c>
      <c r="E256" s="197" t="s">
        <v>359</v>
      </c>
      <c r="F256" s="197" t="s">
        <v>360</v>
      </c>
      <c r="I256" s="189"/>
      <c r="J256" s="198">
        <f>BK256</f>
        <v>0</v>
      </c>
      <c r="L256" s="186"/>
      <c r="M256" s="191"/>
      <c r="N256" s="192"/>
      <c r="O256" s="192"/>
      <c r="P256" s="193">
        <f>P257</f>
        <v>0</v>
      </c>
      <c r="Q256" s="192"/>
      <c r="R256" s="193">
        <f>R257</f>
        <v>0</v>
      </c>
      <c r="S256" s="192"/>
      <c r="T256" s="194">
        <f>T257</f>
        <v>0</v>
      </c>
      <c r="AR256" s="187" t="s">
        <v>80</v>
      </c>
      <c r="AT256" s="195" t="s">
        <v>71</v>
      </c>
      <c r="AU256" s="195" t="s">
        <v>80</v>
      </c>
      <c r="AY256" s="187" t="s">
        <v>131</v>
      </c>
      <c r="BK256" s="196">
        <f>BK257</f>
        <v>0</v>
      </c>
    </row>
    <row r="257" s="1" customFormat="1" ht="16.5" customHeight="1">
      <c r="B257" s="199"/>
      <c r="C257" s="200" t="s">
        <v>617</v>
      </c>
      <c r="D257" s="200" t="s">
        <v>133</v>
      </c>
      <c r="E257" s="201" t="s">
        <v>618</v>
      </c>
      <c r="F257" s="202" t="s">
        <v>619</v>
      </c>
      <c r="G257" s="203" t="s">
        <v>170</v>
      </c>
      <c r="H257" s="204">
        <v>236.334</v>
      </c>
      <c r="I257" s="205"/>
      <c r="J257" s="206">
        <f>ROUND(I257*H257,2)</f>
        <v>0</v>
      </c>
      <c r="K257" s="202" t="s">
        <v>157</v>
      </c>
      <c r="L257" s="45"/>
      <c r="M257" s="207" t="s">
        <v>5</v>
      </c>
      <c r="N257" s="208" t="s">
        <v>43</v>
      </c>
      <c r="O257" s="46"/>
      <c r="P257" s="209">
        <f>O257*H257</f>
        <v>0</v>
      </c>
      <c r="Q257" s="209">
        <v>0</v>
      </c>
      <c r="R257" s="209">
        <f>Q257*H257</f>
        <v>0</v>
      </c>
      <c r="S257" s="209">
        <v>0</v>
      </c>
      <c r="T257" s="210">
        <f>S257*H257</f>
        <v>0</v>
      </c>
      <c r="AR257" s="23" t="s">
        <v>138</v>
      </c>
      <c r="AT257" s="23" t="s">
        <v>133</v>
      </c>
      <c r="AU257" s="23" t="s">
        <v>82</v>
      </c>
      <c r="AY257" s="23" t="s">
        <v>131</v>
      </c>
      <c r="BE257" s="211">
        <f>IF(N257="základní",J257,0)</f>
        <v>0</v>
      </c>
      <c r="BF257" s="211">
        <f>IF(N257="snížená",J257,0)</f>
        <v>0</v>
      </c>
      <c r="BG257" s="211">
        <f>IF(N257="zákl. přenesená",J257,0)</f>
        <v>0</v>
      </c>
      <c r="BH257" s="211">
        <f>IF(N257="sníž. přenesená",J257,0)</f>
        <v>0</v>
      </c>
      <c r="BI257" s="211">
        <f>IF(N257="nulová",J257,0)</f>
        <v>0</v>
      </c>
      <c r="BJ257" s="23" t="s">
        <v>80</v>
      </c>
      <c r="BK257" s="211">
        <f>ROUND(I257*H257,2)</f>
        <v>0</v>
      </c>
      <c r="BL257" s="23" t="s">
        <v>138</v>
      </c>
      <c r="BM257" s="23" t="s">
        <v>620</v>
      </c>
    </row>
    <row r="258" s="10" customFormat="1" ht="37.44" customHeight="1">
      <c r="B258" s="186"/>
      <c r="D258" s="187" t="s">
        <v>71</v>
      </c>
      <c r="E258" s="188" t="s">
        <v>365</v>
      </c>
      <c r="F258" s="188" t="s">
        <v>366</v>
      </c>
      <c r="I258" s="189"/>
      <c r="J258" s="190">
        <f>BK258</f>
        <v>0</v>
      </c>
      <c r="L258" s="186"/>
      <c r="M258" s="191"/>
      <c r="N258" s="192"/>
      <c r="O258" s="192"/>
      <c r="P258" s="193">
        <f>P259+P263</f>
        <v>0</v>
      </c>
      <c r="Q258" s="192"/>
      <c r="R258" s="193">
        <f>R259+R263</f>
        <v>0</v>
      </c>
      <c r="S258" s="192"/>
      <c r="T258" s="194">
        <f>T259+T263</f>
        <v>0</v>
      </c>
      <c r="AR258" s="187" t="s">
        <v>154</v>
      </c>
      <c r="AT258" s="195" t="s">
        <v>71</v>
      </c>
      <c r="AU258" s="195" t="s">
        <v>72</v>
      </c>
      <c r="AY258" s="187" t="s">
        <v>131</v>
      </c>
      <c r="BK258" s="196">
        <f>BK259+BK263</f>
        <v>0</v>
      </c>
    </row>
    <row r="259" s="10" customFormat="1" ht="19.92" customHeight="1">
      <c r="B259" s="186"/>
      <c r="D259" s="187" t="s">
        <v>71</v>
      </c>
      <c r="E259" s="197" t="s">
        <v>367</v>
      </c>
      <c r="F259" s="197" t="s">
        <v>368</v>
      </c>
      <c r="I259" s="189"/>
      <c r="J259" s="198">
        <f>BK259</f>
        <v>0</v>
      </c>
      <c r="L259" s="186"/>
      <c r="M259" s="191"/>
      <c r="N259" s="192"/>
      <c r="O259" s="192"/>
      <c r="P259" s="193">
        <f>SUM(P260:P262)</f>
        <v>0</v>
      </c>
      <c r="Q259" s="192"/>
      <c r="R259" s="193">
        <f>SUM(R260:R262)</f>
        <v>0</v>
      </c>
      <c r="S259" s="192"/>
      <c r="T259" s="194">
        <f>SUM(T260:T262)</f>
        <v>0</v>
      </c>
      <c r="AR259" s="187" t="s">
        <v>154</v>
      </c>
      <c r="AT259" s="195" t="s">
        <v>71</v>
      </c>
      <c r="AU259" s="195" t="s">
        <v>80</v>
      </c>
      <c r="AY259" s="187" t="s">
        <v>131</v>
      </c>
      <c r="BK259" s="196">
        <f>SUM(BK260:BK262)</f>
        <v>0</v>
      </c>
    </row>
    <row r="260" s="1" customFormat="1" ht="16.5" customHeight="1">
      <c r="B260" s="199"/>
      <c r="C260" s="200" t="s">
        <v>273</v>
      </c>
      <c r="D260" s="200" t="s">
        <v>133</v>
      </c>
      <c r="E260" s="201" t="s">
        <v>370</v>
      </c>
      <c r="F260" s="202" t="s">
        <v>371</v>
      </c>
      <c r="G260" s="203" t="s">
        <v>372</v>
      </c>
      <c r="H260" s="204">
        <v>1</v>
      </c>
      <c r="I260" s="205"/>
      <c r="J260" s="206">
        <f>ROUND(I260*H260,2)</f>
        <v>0</v>
      </c>
      <c r="K260" s="202" t="s">
        <v>137</v>
      </c>
      <c r="L260" s="45"/>
      <c r="M260" s="207" t="s">
        <v>5</v>
      </c>
      <c r="N260" s="208" t="s">
        <v>43</v>
      </c>
      <c r="O260" s="46"/>
      <c r="P260" s="209">
        <f>O260*H260</f>
        <v>0</v>
      </c>
      <c r="Q260" s="209">
        <v>0</v>
      </c>
      <c r="R260" s="209">
        <f>Q260*H260</f>
        <v>0</v>
      </c>
      <c r="S260" s="209">
        <v>0</v>
      </c>
      <c r="T260" s="210">
        <f>S260*H260</f>
        <v>0</v>
      </c>
      <c r="AR260" s="23" t="s">
        <v>373</v>
      </c>
      <c r="AT260" s="23" t="s">
        <v>133</v>
      </c>
      <c r="AU260" s="23" t="s">
        <v>82</v>
      </c>
      <c r="AY260" s="23" t="s">
        <v>131</v>
      </c>
      <c r="BE260" s="211">
        <f>IF(N260="základní",J260,0)</f>
        <v>0</v>
      </c>
      <c r="BF260" s="211">
        <f>IF(N260="snížená",J260,0)</f>
        <v>0</v>
      </c>
      <c r="BG260" s="211">
        <f>IF(N260="zákl. přenesená",J260,0)</f>
        <v>0</v>
      </c>
      <c r="BH260" s="211">
        <f>IF(N260="sníž. přenesená",J260,0)</f>
        <v>0</v>
      </c>
      <c r="BI260" s="211">
        <f>IF(N260="nulová",J260,0)</f>
        <v>0</v>
      </c>
      <c r="BJ260" s="23" t="s">
        <v>80</v>
      </c>
      <c r="BK260" s="211">
        <f>ROUND(I260*H260,2)</f>
        <v>0</v>
      </c>
      <c r="BL260" s="23" t="s">
        <v>373</v>
      </c>
      <c r="BM260" s="23" t="s">
        <v>621</v>
      </c>
    </row>
    <row r="261" s="1" customFormat="1" ht="16.5" customHeight="1">
      <c r="B261" s="199"/>
      <c r="C261" s="200" t="s">
        <v>247</v>
      </c>
      <c r="D261" s="200" t="s">
        <v>133</v>
      </c>
      <c r="E261" s="201" t="s">
        <v>376</v>
      </c>
      <c r="F261" s="202" t="s">
        <v>377</v>
      </c>
      <c r="G261" s="203" t="s">
        <v>372</v>
      </c>
      <c r="H261" s="204">
        <v>1</v>
      </c>
      <c r="I261" s="205"/>
      <c r="J261" s="206">
        <f>ROUND(I261*H261,2)</f>
        <v>0</v>
      </c>
      <c r="K261" s="202" t="s">
        <v>5</v>
      </c>
      <c r="L261" s="45"/>
      <c r="M261" s="207" t="s">
        <v>5</v>
      </c>
      <c r="N261" s="208" t="s">
        <v>43</v>
      </c>
      <c r="O261" s="46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AR261" s="23" t="s">
        <v>373</v>
      </c>
      <c r="AT261" s="23" t="s">
        <v>133</v>
      </c>
      <c r="AU261" s="23" t="s">
        <v>82</v>
      </c>
      <c r="AY261" s="23" t="s">
        <v>131</v>
      </c>
      <c r="BE261" s="211">
        <f>IF(N261="základní",J261,0)</f>
        <v>0</v>
      </c>
      <c r="BF261" s="211">
        <f>IF(N261="snížená",J261,0)</f>
        <v>0</v>
      </c>
      <c r="BG261" s="211">
        <f>IF(N261="zákl. přenesená",J261,0)</f>
        <v>0</v>
      </c>
      <c r="BH261" s="211">
        <f>IF(N261="sníž. přenesená",J261,0)</f>
        <v>0</v>
      </c>
      <c r="BI261" s="211">
        <f>IF(N261="nulová",J261,0)</f>
        <v>0</v>
      </c>
      <c r="BJ261" s="23" t="s">
        <v>80</v>
      </c>
      <c r="BK261" s="211">
        <f>ROUND(I261*H261,2)</f>
        <v>0</v>
      </c>
      <c r="BL261" s="23" t="s">
        <v>373</v>
      </c>
      <c r="BM261" s="23" t="s">
        <v>622</v>
      </c>
    </row>
    <row r="262" s="1" customFormat="1" ht="16.5" customHeight="1">
      <c r="B262" s="199"/>
      <c r="C262" s="200" t="s">
        <v>241</v>
      </c>
      <c r="D262" s="200" t="s">
        <v>133</v>
      </c>
      <c r="E262" s="201" t="s">
        <v>380</v>
      </c>
      <c r="F262" s="202" t="s">
        <v>381</v>
      </c>
      <c r="G262" s="203" t="s">
        <v>372</v>
      </c>
      <c r="H262" s="204">
        <v>1</v>
      </c>
      <c r="I262" s="205"/>
      <c r="J262" s="206">
        <f>ROUND(I262*H262,2)</f>
        <v>0</v>
      </c>
      <c r="K262" s="202" t="s">
        <v>5</v>
      </c>
      <c r="L262" s="45"/>
      <c r="M262" s="207" t="s">
        <v>5</v>
      </c>
      <c r="N262" s="208" t="s">
        <v>43</v>
      </c>
      <c r="O262" s="46"/>
      <c r="P262" s="209">
        <f>O262*H262</f>
        <v>0</v>
      </c>
      <c r="Q262" s="209">
        <v>0</v>
      </c>
      <c r="R262" s="209">
        <f>Q262*H262</f>
        <v>0</v>
      </c>
      <c r="S262" s="209">
        <v>0</v>
      </c>
      <c r="T262" s="210">
        <f>S262*H262</f>
        <v>0</v>
      </c>
      <c r="AR262" s="23" t="s">
        <v>373</v>
      </c>
      <c r="AT262" s="23" t="s">
        <v>133</v>
      </c>
      <c r="AU262" s="23" t="s">
        <v>82</v>
      </c>
      <c r="AY262" s="23" t="s">
        <v>131</v>
      </c>
      <c r="BE262" s="211">
        <f>IF(N262="základní",J262,0)</f>
        <v>0</v>
      </c>
      <c r="BF262" s="211">
        <f>IF(N262="snížená",J262,0)</f>
        <v>0</v>
      </c>
      <c r="BG262" s="211">
        <f>IF(N262="zákl. přenesená",J262,0)</f>
        <v>0</v>
      </c>
      <c r="BH262" s="211">
        <f>IF(N262="sníž. přenesená",J262,0)</f>
        <v>0</v>
      </c>
      <c r="BI262" s="211">
        <f>IF(N262="nulová",J262,0)</f>
        <v>0</v>
      </c>
      <c r="BJ262" s="23" t="s">
        <v>80</v>
      </c>
      <c r="BK262" s="211">
        <f>ROUND(I262*H262,2)</f>
        <v>0</v>
      </c>
      <c r="BL262" s="23" t="s">
        <v>373</v>
      </c>
      <c r="BM262" s="23" t="s">
        <v>623</v>
      </c>
    </row>
    <row r="263" s="10" customFormat="1" ht="29.88" customHeight="1">
      <c r="B263" s="186"/>
      <c r="D263" s="187" t="s">
        <v>71</v>
      </c>
      <c r="E263" s="197" t="s">
        <v>383</v>
      </c>
      <c r="F263" s="197" t="s">
        <v>384</v>
      </c>
      <c r="I263" s="189"/>
      <c r="J263" s="198">
        <f>BK263</f>
        <v>0</v>
      </c>
      <c r="L263" s="186"/>
      <c r="M263" s="191"/>
      <c r="N263" s="192"/>
      <c r="O263" s="192"/>
      <c r="P263" s="193">
        <f>P264</f>
        <v>0</v>
      </c>
      <c r="Q263" s="192"/>
      <c r="R263" s="193">
        <f>R264</f>
        <v>0</v>
      </c>
      <c r="S263" s="192"/>
      <c r="T263" s="194">
        <f>T264</f>
        <v>0</v>
      </c>
      <c r="AR263" s="187" t="s">
        <v>154</v>
      </c>
      <c r="AT263" s="195" t="s">
        <v>71</v>
      </c>
      <c r="AU263" s="195" t="s">
        <v>80</v>
      </c>
      <c r="AY263" s="187" t="s">
        <v>131</v>
      </c>
      <c r="BK263" s="196">
        <f>BK264</f>
        <v>0</v>
      </c>
    </row>
    <row r="264" s="1" customFormat="1" ht="16.5" customHeight="1">
      <c r="B264" s="199"/>
      <c r="C264" s="200" t="s">
        <v>286</v>
      </c>
      <c r="D264" s="200" t="s">
        <v>133</v>
      </c>
      <c r="E264" s="201" t="s">
        <v>386</v>
      </c>
      <c r="F264" s="202" t="s">
        <v>384</v>
      </c>
      <c r="G264" s="203" t="s">
        <v>387</v>
      </c>
      <c r="H264" s="239"/>
      <c r="I264" s="205"/>
      <c r="J264" s="206">
        <f>ROUND(I264*H264,2)</f>
        <v>0</v>
      </c>
      <c r="K264" s="202" t="s">
        <v>137</v>
      </c>
      <c r="L264" s="45"/>
      <c r="M264" s="207" t="s">
        <v>5</v>
      </c>
      <c r="N264" s="240" t="s">
        <v>43</v>
      </c>
      <c r="O264" s="241"/>
      <c r="P264" s="242">
        <f>O264*H264</f>
        <v>0</v>
      </c>
      <c r="Q264" s="242">
        <v>0</v>
      </c>
      <c r="R264" s="242">
        <f>Q264*H264</f>
        <v>0</v>
      </c>
      <c r="S264" s="242">
        <v>0</v>
      </c>
      <c r="T264" s="243">
        <f>S264*H264</f>
        <v>0</v>
      </c>
      <c r="AR264" s="23" t="s">
        <v>373</v>
      </c>
      <c r="AT264" s="23" t="s">
        <v>133</v>
      </c>
      <c r="AU264" s="23" t="s">
        <v>82</v>
      </c>
      <c r="AY264" s="23" t="s">
        <v>131</v>
      </c>
      <c r="BE264" s="211">
        <f>IF(N264="základní",J264,0)</f>
        <v>0</v>
      </c>
      <c r="BF264" s="211">
        <f>IF(N264="snížená",J264,0)</f>
        <v>0</v>
      </c>
      <c r="BG264" s="211">
        <f>IF(N264="zákl. přenesená",J264,0)</f>
        <v>0</v>
      </c>
      <c r="BH264" s="211">
        <f>IF(N264="sníž. přenesená",J264,0)</f>
        <v>0</v>
      </c>
      <c r="BI264" s="211">
        <f>IF(N264="nulová",J264,0)</f>
        <v>0</v>
      </c>
      <c r="BJ264" s="23" t="s">
        <v>80</v>
      </c>
      <c r="BK264" s="211">
        <f>ROUND(I264*H264,2)</f>
        <v>0</v>
      </c>
      <c r="BL264" s="23" t="s">
        <v>373</v>
      </c>
      <c r="BM264" s="23" t="s">
        <v>624</v>
      </c>
    </row>
    <row r="265" s="1" customFormat="1" ht="6.96" customHeight="1">
      <c r="B265" s="66"/>
      <c r="C265" s="67"/>
      <c r="D265" s="67"/>
      <c r="E265" s="67"/>
      <c r="F265" s="67"/>
      <c r="G265" s="67"/>
      <c r="H265" s="67"/>
      <c r="I265" s="151"/>
      <c r="J265" s="67"/>
      <c r="K265" s="67"/>
      <c r="L265" s="45"/>
    </row>
  </sheetData>
  <autoFilter ref="C85:K264"/>
  <mergeCells count="10">
    <mergeCell ref="E7:H7"/>
    <mergeCell ref="E9:H9"/>
    <mergeCell ref="E24:H24"/>
    <mergeCell ref="E45:H45"/>
    <mergeCell ref="E47:H47"/>
    <mergeCell ref="J51:J52"/>
    <mergeCell ref="E76:H76"/>
    <mergeCell ref="E78:H78"/>
    <mergeCell ref="G1:H1"/>
    <mergeCell ref="L2:V2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2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9"/>
      <c r="B1" s="122"/>
      <c r="C1" s="122"/>
      <c r="D1" s="123" t="s">
        <v>1</v>
      </c>
      <c r="E1" s="122"/>
      <c r="F1" s="124" t="s">
        <v>92</v>
      </c>
      <c r="G1" s="124" t="s">
        <v>93</v>
      </c>
      <c r="H1" s="124"/>
      <c r="I1" s="125"/>
      <c r="J1" s="124" t="s">
        <v>94</v>
      </c>
      <c r="K1" s="123" t="s">
        <v>95</v>
      </c>
      <c r="L1" s="124" t="s">
        <v>96</v>
      </c>
      <c r="M1" s="124"/>
      <c r="N1" s="124"/>
      <c r="O1" s="124"/>
      <c r="P1" s="124"/>
      <c r="Q1" s="124"/>
      <c r="R1" s="124"/>
      <c r="S1" s="124"/>
      <c r="T1" s="124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ht="36.96" customHeight="1">
      <c r="L2" s="22" t="s">
        <v>8</v>
      </c>
      <c r="AT2" s="23" t="s">
        <v>88</v>
      </c>
    </row>
    <row r="3" ht="6.96" customHeight="1">
      <c r="B3" s="24"/>
      <c r="C3" s="25"/>
      <c r="D3" s="25"/>
      <c r="E3" s="25"/>
      <c r="F3" s="25"/>
      <c r="G3" s="25"/>
      <c r="H3" s="25"/>
      <c r="I3" s="126"/>
      <c r="J3" s="25"/>
      <c r="K3" s="26"/>
      <c r="AT3" s="23" t="s">
        <v>82</v>
      </c>
    </row>
    <row r="4" ht="36.96" customHeight="1">
      <c r="B4" s="27"/>
      <c r="C4" s="28"/>
      <c r="D4" s="29" t="s">
        <v>97</v>
      </c>
      <c r="E4" s="28"/>
      <c r="F4" s="28"/>
      <c r="G4" s="28"/>
      <c r="H4" s="28"/>
      <c r="I4" s="127"/>
      <c r="J4" s="28"/>
      <c r="K4" s="30"/>
      <c r="M4" s="31" t="s">
        <v>13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27"/>
      <c r="J5" s="28"/>
      <c r="K5" s="30"/>
    </row>
    <row r="6">
      <c r="B6" s="27"/>
      <c r="C6" s="28"/>
      <c r="D6" s="39" t="s">
        <v>19</v>
      </c>
      <c r="E6" s="28"/>
      <c r="F6" s="28"/>
      <c r="G6" s="28"/>
      <c r="H6" s="28"/>
      <c r="I6" s="127"/>
      <c r="J6" s="28"/>
      <c r="K6" s="30"/>
    </row>
    <row r="7" ht="16.5" customHeight="1">
      <c r="B7" s="27"/>
      <c r="C7" s="28"/>
      <c r="D7" s="28"/>
      <c r="E7" s="128" t="str">
        <f>'Rekapitulace stavby'!K6</f>
        <v>Sovínky, rozvojová oblast Z4 - technická infrastruktura</v>
      </c>
      <c r="F7" s="39"/>
      <c r="G7" s="39"/>
      <c r="H7" s="39"/>
      <c r="I7" s="127"/>
      <c r="J7" s="28"/>
      <c r="K7" s="30"/>
    </row>
    <row r="8" s="1" customFormat="1">
      <c r="B8" s="45"/>
      <c r="C8" s="46"/>
      <c r="D8" s="39" t="s">
        <v>98</v>
      </c>
      <c r="E8" s="46"/>
      <c r="F8" s="46"/>
      <c r="G8" s="46"/>
      <c r="H8" s="46"/>
      <c r="I8" s="129"/>
      <c r="J8" s="46"/>
      <c r="K8" s="50"/>
    </row>
    <row r="9" s="1" customFormat="1" ht="36.96" customHeight="1">
      <c r="B9" s="45"/>
      <c r="C9" s="46"/>
      <c r="D9" s="46"/>
      <c r="E9" s="130" t="s">
        <v>625</v>
      </c>
      <c r="F9" s="46"/>
      <c r="G9" s="46"/>
      <c r="H9" s="46"/>
      <c r="I9" s="12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29"/>
      <c r="J10" s="46"/>
      <c r="K10" s="50"/>
    </row>
    <row r="11" s="1" customFormat="1" ht="14.4" customHeight="1">
      <c r="B11" s="45"/>
      <c r="C11" s="46"/>
      <c r="D11" s="39" t="s">
        <v>21</v>
      </c>
      <c r="E11" s="46"/>
      <c r="F11" s="34" t="s">
        <v>5</v>
      </c>
      <c r="G11" s="46"/>
      <c r="H11" s="46"/>
      <c r="I11" s="131" t="s">
        <v>22</v>
      </c>
      <c r="J11" s="34" t="s">
        <v>5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31" t="s">
        <v>25</v>
      </c>
      <c r="J12" s="132" t="str">
        <f>'Rekapitulace stavby'!AN8</f>
        <v>6. 12. 2017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29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31" t="s">
        <v>28</v>
      </c>
      <c r="J14" s="34" t="s">
        <v>5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31" t="s">
        <v>30</v>
      </c>
      <c r="J15" s="34" t="s">
        <v>5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29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31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31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29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31" t="s">
        <v>28</v>
      </c>
      <c r="J20" s="34" t="s">
        <v>34</v>
      </c>
      <c r="K20" s="50"/>
    </row>
    <row r="21" s="1" customFormat="1" ht="18" customHeight="1">
      <c r="B21" s="45"/>
      <c r="C21" s="46"/>
      <c r="D21" s="46"/>
      <c r="E21" s="34" t="s">
        <v>35</v>
      </c>
      <c r="F21" s="46"/>
      <c r="G21" s="46"/>
      <c r="H21" s="46"/>
      <c r="I21" s="131" t="s">
        <v>30</v>
      </c>
      <c r="J21" s="34" t="s">
        <v>5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29"/>
      <c r="J22" s="46"/>
      <c r="K22" s="50"/>
    </row>
    <row r="23" s="1" customFormat="1" ht="14.4" customHeight="1">
      <c r="B23" s="45"/>
      <c r="C23" s="46"/>
      <c r="D23" s="39" t="s">
        <v>37</v>
      </c>
      <c r="E23" s="46"/>
      <c r="F23" s="46"/>
      <c r="G23" s="46"/>
      <c r="H23" s="46"/>
      <c r="I23" s="129"/>
      <c r="J23" s="46"/>
      <c r="K23" s="50"/>
    </row>
    <row r="24" s="6" customFormat="1" ht="16.5" customHeight="1">
      <c r="B24" s="133"/>
      <c r="C24" s="134"/>
      <c r="D24" s="134"/>
      <c r="E24" s="43" t="s">
        <v>5</v>
      </c>
      <c r="F24" s="43"/>
      <c r="G24" s="43"/>
      <c r="H24" s="43"/>
      <c r="I24" s="135"/>
      <c r="J24" s="134"/>
      <c r="K24" s="13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29"/>
      <c r="J25" s="46"/>
      <c r="K25" s="50"/>
    </row>
    <row r="26" s="1" customFormat="1" ht="6.96" customHeight="1">
      <c r="B26" s="45"/>
      <c r="C26" s="46"/>
      <c r="D26" s="81"/>
      <c r="E26" s="81"/>
      <c r="F26" s="81"/>
      <c r="G26" s="81"/>
      <c r="H26" s="81"/>
      <c r="I26" s="137"/>
      <c r="J26" s="81"/>
      <c r="K26" s="138"/>
    </row>
    <row r="27" s="1" customFormat="1" ht="25.44" customHeight="1">
      <c r="B27" s="45"/>
      <c r="C27" s="46"/>
      <c r="D27" s="139" t="s">
        <v>38</v>
      </c>
      <c r="E27" s="46"/>
      <c r="F27" s="46"/>
      <c r="G27" s="46"/>
      <c r="H27" s="46"/>
      <c r="I27" s="129"/>
      <c r="J27" s="140">
        <f>ROUND(J85,2)</f>
        <v>0</v>
      </c>
      <c r="K27" s="50"/>
    </row>
    <row r="28" s="1" customFormat="1" ht="6.96" customHeight="1">
      <c r="B28" s="45"/>
      <c r="C28" s="46"/>
      <c r="D28" s="81"/>
      <c r="E28" s="81"/>
      <c r="F28" s="81"/>
      <c r="G28" s="81"/>
      <c r="H28" s="81"/>
      <c r="I28" s="137"/>
      <c r="J28" s="81"/>
      <c r="K28" s="13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4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42">
        <f>ROUND(SUM(BE85:BE224), 2)</f>
        <v>0</v>
      </c>
      <c r="G30" s="46"/>
      <c r="H30" s="46"/>
      <c r="I30" s="143">
        <v>0.20999999999999999</v>
      </c>
      <c r="J30" s="142">
        <f>ROUND(ROUND((SUM(BE85:BE224)),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42">
        <f>ROUND(SUM(BF85:BF224), 2)</f>
        <v>0</v>
      </c>
      <c r="G31" s="46"/>
      <c r="H31" s="46"/>
      <c r="I31" s="143">
        <v>0.14999999999999999</v>
      </c>
      <c r="J31" s="142">
        <f>ROUND(ROUND((SUM(BF85:BF224)),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42">
        <f>ROUND(SUM(BG85:BG224), 2)</f>
        <v>0</v>
      </c>
      <c r="G32" s="46"/>
      <c r="H32" s="46"/>
      <c r="I32" s="143">
        <v>0.20999999999999999</v>
      </c>
      <c r="J32" s="14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42">
        <f>ROUND(SUM(BH85:BH224), 2)</f>
        <v>0</v>
      </c>
      <c r="G33" s="46"/>
      <c r="H33" s="46"/>
      <c r="I33" s="143">
        <v>0.14999999999999999</v>
      </c>
      <c r="J33" s="14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42">
        <f>ROUND(SUM(BI85:BI224), 2)</f>
        <v>0</v>
      </c>
      <c r="G34" s="46"/>
      <c r="H34" s="46"/>
      <c r="I34" s="143">
        <v>0</v>
      </c>
      <c r="J34" s="14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29"/>
      <c r="J35" s="46"/>
      <c r="K35" s="50"/>
    </row>
    <row r="36" s="1" customFormat="1" ht="25.44" customHeight="1">
      <c r="B36" s="45"/>
      <c r="C36" s="144"/>
      <c r="D36" s="145" t="s">
        <v>48</v>
      </c>
      <c r="E36" s="87"/>
      <c r="F36" s="87"/>
      <c r="G36" s="146" t="s">
        <v>49</v>
      </c>
      <c r="H36" s="147" t="s">
        <v>50</v>
      </c>
      <c r="I36" s="148"/>
      <c r="J36" s="149">
        <f>SUM(J27:J34)</f>
        <v>0</v>
      </c>
      <c r="K36" s="15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51"/>
      <c r="J37" s="67"/>
      <c r="K37" s="68"/>
    </row>
    <row r="41" s="1" customFormat="1" ht="6.96" customHeight="1">
      <c r="B41" s="69"/>
      <c r="C41" s="70"/>
      <c r="D41" s="70"/>
      <c r="E41" s="70"/>
      <c r="F41" s="70"/>
      <c r="G41" s="70"/>
      <c r="H41" s="70"/>
      <c r="I41" s="152"/>
      <c r="J41" s="70"/>
      <c r="K41" s="153"/>
    </row>
    <row r="42" s="1" customFormat="1" ht="36.96" customHeight="1">
      <c r="B42" s="45"/>
      <c r="C42" s="29" t="s">
        <v>100</v>
      </c>
      <c r="D42" s="46"/>
      <c r="E42" s="46"/>
      <c r="F42" s="46"/>
      <c r="G42" s="46"/>
      <c r="H42" s="46"/>
      <c r="I42" s="12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29"/>
      <c r="J43" s="46"/>
      <c r="K43" s="50"/>
    </row>
    <row r="44" s="1" customFormat="1" ht="14.4" customHeight="1">
      <c r="B44" s="45"/>
      <c r="C44" s="39" t="s">
        <v>19</v>
      </c>
      <c r="D44" s="46"/>
      <c r="E44" s="46"/>
      <c r="F44" s="46"/>
      <c r="G44" s="46"/>
      <c r="H44" s="46"/>
      <c r="I44" s="129"/>
      <c r="J44" s="46"/>
      <c r="K44" s="50"/>
    </row>
    <row r="45" s="1" customFormat="1" ht="16.5" customHeight="1">
      <c r="B45" s="45"/>
      <c r="C45" s="46"/>
      <c r="D45" s="46"/>
      <c r="E45" s="128" t="str">
        <f>E7</f>
        <v>Sovínky, rozvojová oblast Z4 - technická infrastruktura</v>
      </c>
      <c r="F45" s="39"/>
      <c r="G45" s="39"/>
      <c r="H45" s="39"/>
      <c r="I45" s="129"/>
      <c r="J45" s="46"/>
      <c r="K45" s="50"/>
    </row>
    <row r="46" s="1" customFormat="1" ht="14.4" customHeight="1">
      <c r="B46" s="45"/>
      <c r="C46" s="39" t="s">
        <v>98</v>
      </c>
      <c r="D46" s="46"/>
      <c r="E46" s="46"/>
      <c r="F46" s="46"/>
      <c r="G46" s="46"/>
      <c r="H46" s="46"/>
      <c r="I46" s="129"/>
      <c r="J46" s="46"/>
      <c r="K46" s="50"/>
    </row>
    <row r="47" s="1" customFormat="1" ht="17.25" customHeight="1">
      <c r="B47" s="45"/>
      <c r="C47" s="46"/>
      <c r="D47" s="46"/>
      <c r="E47" s="130" t="str">
        <f>E9</f>
        <v>SO03 - Kanalizace splašková</v>
      </c>
      <c r="F47" s="46"/>
      <c r="G47" s="46"/>
      <c r="H47" s="46"/>
      <c r="I47" s="12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29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Sovínky</v>
      </c>
      <c r="G49" s="46"/>
      <c r="H49" s="46"/>
      <c r="I49" s="131" t="s">
        <v>25</v>
      </c>
      <c r="J49" s="132" t="str">
        <f>IF(J12="","",J12)</f>
        <v>6. 12. 2017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29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Městys Sovínky</v>
      </c>
      <c r="G51" s="46"/>
      <c r="H51" s="46"/>
      <c r="I51" s="131" t="s">
        <v>33</v>
      </c>
      <c r="J51" s="43" t="str">
        <f>E21</f>
        <v>Ing. Zbyněk Vyhlas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29"/>
      <c r="J52" s="154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29"/>
      <c r="J53" s="46"/>
      <c r="K53" s="50"/>
    </row>
    <row r="54" s="1" customFormat="1" ht="29.28" customHeight="1">
      <c r="B54" s="45"/>
      <c r="C54" s="155" t="s">
        <v>101</v>
      </c>
      <c r="D54" s="144"/>
      <c r="E54" s="144"/>
      <c r="F54" s="144"/>
      <c r="G54" s="144"/>
      <c r="H54" s="144"/>
      <c r="I54" s="156"/>
      <c r="J54" s="157" t="s">
        <v>102</v>
      </c>
      <c r="K54" s="158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29"/>
      <c r="J55" s="46"/>
      <c r="K55" s="50"/>
    </row>
    <row r="56" s="1" customFormat="1" ht="29.28" customHeight="1">
      <c r="B56" s="45"/>
      <c r="C56" s="159" t="s">
        <v>103</v>
      </c>
      <c r="D56" s="46"/>
      <c r="E56" s="46"/>
      <c r="F56" s="46"/>
      <c r="G56" s="46"/>
      <c r="H56" s="46"/>
      <c r="I56" s="129"/>
      <c r="J56" s="140">
        <f>J85</f>
        <v>0</v>
      </c>
      <c r="K56" s="50"/>
      <c r="AU56" s="23" t="s">
        <v>104</v>
      </c>
    </row>
    <row r="57" s="7" customFormat="1" ht="24.96" customHeight="1">
      <c r="B57" s="160"/>
      <c r="C57" s="161"/>
      <c r="D57" s="162" t="s">
        <v>105</v>
      </c>
      <c r="E57" s="163"/>
      <c r="F57" s="163"/>
      <c r="G57" s="163"/>
      <c r="H57" s="163"/>
      <c r="I57" s="164"/>
      <c r="J57" s="165">
        <f>J86</f>
        <v>0</v>
      </c>
      <c r="K57" s="166"/>
    </row>
    <row r="58" s="8" customFormat="1" ht="19.92" customHeight="1">
      <c r="B58" s="167"/>
      <c r="C58" s="168"/>
      <c r="D58" s="169" t="s">
        <v>106</v>
      </c>
      <c r="E58" s="170"/>
      <c r="F58" s="170"/>
      <c r="G58" s="170"/>
      <c r="H58" s="170"/>
      <c r="I58" s="171"/>
      <c r="J58" s="172">
        <f>J87</f>
        <v>0</v>
      </c>
      <c r="K58" s="173"/>
    </row>
    <row r="59" s="8" customFormat="1" ht="19.92" customHeight="1">
      <c r="B59" s="167"/>
      <c r="C59" s="168"/>
      <c r="D59" s="169" t="s">
        <v>108</v>
      </c>
      <c r="E59" s="170"/>
      <c r="F59" s="170"/>
      <c r="G59" s="170"/>
      <c r="H59" s="170"/>
      <c r="I59" s="171"/>
      <c r="J59" s="172">
        <f>J122</f>
        <v>0</v>
      </c>
      <c r="K59" s="173"/>
    </row>
    <row r="60" s="8" customFormat="1" ht="19.92" customHeight="1">
      <c r="B60" s="167"/>
      <c r="C60" s="168"/>
      <c r="D60" s="169" t="s">
        <v>390</v>
      </c>
      <c r="E60" s="170"/>
      <c r="F60" s="170"/>
      <c r="G60" s="170"/>
      <c r="H60" s="170"/>
      <c r="I60" s="171"/>
      <c r="J60" s="172">
        <f>J125</f>
        <v>0</v>
      </c>
      <c r="K60" s="173"/>
    </row>
    <row r="61" s="8" customFormat="1" ht="19.92" customHeight="1">
      <c r="B61" s="167"/>
      <c r="C61" s="168"/>
      <c r="D61" s="169" t="s">
        <v>391</v>
      </c>
      <c r="E61" s="170"/>
      <c r="F61" s="170"/>
      <c r="G61" s="170"/>
      <c r="H61" s="170"/>
      <c r="I61" s="171"/>
      <c r="J61" s="172">
        <f>J137</f>
        <v>0</v>
      </c>
      <c r="K61" s="173"/>
    </row>
    <row r="62" s="8" customFormat="1" ht="19.92" customHeight="1">
      <c r="B62" s="167"/>
      <c r="C62" s="168"/>
      <c r="D62" s="169" t="s">
        <v>111</v>
      </c>
      <c r="E62" s="170"/>
      <c r="F62" s="170"/>
      <c r="G62" s="170"/>
      <c r="H62" s="170"/>
      <c r="I62" s="171"/>
      <c r="J62" s="172">
        <f>J216</f>
        <v>0</v>
      </c>
      <c r="K62" s="173"/>
    </row>
    <row r="63" s="7" customFormat="1" ht="24.96" customHeight="1">
      <c r="B63" s="160"/>
      <c r="C63" s="161"/>
      <c r="D63" s="162" t="s">
        <v>112</v>
      </c>
      <c r="E63" s="163"/>
      <c r="F63" s="163"/>
      <c r="G63" s="163"/>
      <c r="H63" s="163"/>
      <c r="I63" s="164"/>
      <c r="J63" s="165">
        <f>J218</f>
        <v>0</v>
      </c>
      <c r="K63" s="166"/>
    </row>
    <row r="64" s="8" customFormat="1" ht="19.92" customHeight="1">
      <c r="B64" s="167"/>
      <c r="C64" s="168"/>
      <c r="D64" s="169" t="s">
        <v>113</v>
      </c>
      <c r="E64" s="170"/>
      <c r="F64" s="170"/>
      <c r="G64" s="170"/>
      <c r="H64" s="170"/>
      <c r="I64" s="171"/>
      <c r="J64" s="172">
        <f>J219</f>
        <v>0</v>
      </c>
      <c r="K64" s="173"/>
    </row>
    <row r="65" s="8" customFormat="1" ht="19.92" customHeight="1">
      <c r="B65" s="167"/>
      <c r="C65" s="168"/>
      <c r="D65" s="169" t="s">
        <v>114</v>
      </c>
      <c r="E65" s="170"/>
      <c r="F65" s="170"/>
      <c r="G65" s="170"/>
      <c r="H65" s="170"/>
      <c r="I65" s="171"/>
      <c r="J65" s="172">
        <f>J223</f>
        <v>0</v>
      </c>
      <c r="K65" s="173"/>
    </row>
    <row r="66" s="1" customFormat="1" ht="21.84" customHeight="1">
      <c r="B66" s="45"/>
      <c r="C66" s="46"/>
      <c r="D66" s="46"/>
      <c r="E66" s="46"/>
      <c r="F66" s="46"/>
      <c r="G66" s="46"/>
      <c r="H66" s="46"/>
      <c r="I66" s="129"/>
      <c r="J66" s="46"/>
      <c r="K66" s="50"/>
    </row>
    <row r="67" s="1" customFormat="1" ht="6.96" customHeight="1">
      <c r="B67" s="66"/>
      <c r="C67" s="67"/>
      <c r="D67" s="67"/>
      <c r="E67" s="67"/>
      <c r="F67" s="67"/>
      <c r="G67" s="67"/>
      <c r="H67" s="67"/>
      <c r="I67" s="151"/>
      <c r="J67" s="67"/>
      <c r="K67" s="68"/>
    </row>
    <row r="71" s="1" customFormat="1" ht="6.96" customHeight="1">
      <c r="B71" s="69"/>
      <c r="C71" s="70"/>
      <c r="D71" s="70"/>
      <c r="E71" s="70"/>
      <c r="F71" s="70"/>
      <c r="G71" s="70"/>
      <c r="H71" s="70"/>
      <c r="I71" s="152"/>
      <c r="J71" s="70"/>
      <c r="K71" s="70"/>
      <c r="L71" s="45"/>
    </row>
    <row r="72" s="1" customFormat="1" ht="36.96" customHeight="1">
      <c r="B72" s="45"/>
      <c r="C72" s="71" t="s">
        <v>115</v>
      </c>
      <c r="L72" s="45"/>
    </row>
    <row r="73" s="1" customFormat="1" ht="6.96" customHeight="1">
      <c r="B73" s="45"/>
      <c r="L73" s="45"/>
    </row>
    <row r="74" s="1" customFormat="1" ht="14.4" customHeight="1">
      <c r="B74" s="45"/>
      <c r="C74" s="73" t="s">
        <v>19</v>
      </c>
      <c r="L74" s="45"/>
    </row>
    <row r="75" s="1" customFormat="1" ht="16.5" customHeight="1">
      <c r="B75" s="45"/>
      <c r="E75" s="174" t="str">
        <f>E7</f>
        <v>Sovínky, rozvojová oblast Z4 - technická infrastruktura</v>
      </c>
      <c r="F75" s="73"/>
      <c r="G75" s="73"/>
      <c r="H75" s="73"/>
      <c r="L75" s="45"/>
    </row>
    <row r="76" s="1" customFormat="1" ht="14.4" customHeight="1">
      <c r="B76" s="45"/>
      <c r="C76" s="73" t="s">
        <v>98</v>
      </c>
      <c r="L76" s="45"/>
    </row>
    <row r="77" s="1" customFormat="1" ht="17.25" customHeight="1">
      <c r="B77" s="45"/>
      <c r="E77" s="76" t="str">
        <f>E9</f>
        <v>SO03 - Kanalizace splašková</v>
      </c>
      <c r="F77" s="1"/>
      <c r="G77" s="1"/>
      <c r="H77" s="1"/>
      <c r="L77" s="45"/>
    </row>
    <row r="78" s="1" customFormat="1" ht="6.96" customHeight="1">
      <c r="B78" s="45"/>
      <c r="L78" s="45"/>
    </row>
    <row r="79" s="1" customFormat="1" ht="18" customHeight="1">
      <c r="B79" s="45"/>
      <c r="C79" s="73" t="s">
        <v>23</v>
      </c>
      <c r="F79" s="175" t="str">
        <f>F12</f>
        <v>Sovínky</v>
      </c>
      <c r="I79" s="176" t="s">
        <v>25</v>
      </c>
      <c r="J79" s="78" t="str">
        <f>IF(J12="","",J12)</f>
        <v>6. 12. 2017</v>
      </c>
      <c r="L79" s="45"/>
    </row>
    <row r="80" s="1" customFormat="1" ht="6.96" customHeight="1">
      <c r="B80" s="45"/>
      <c r="L80" s="45"/>
    </row>
    <row r="81" s="1" customFormat="1">
      <c r="B81" s="45"/>
      <c r="C81" s="73" t="s">
        <v>27</v>
      </c>
      <c r="F81" s="175" t="str">
        <f>E15</f>
        <v>Městys Sovínky</v>
      </c>
      <c r="I81" s="176" t="s">
        <v>33</v>
      </c>
      <c r="J81" s="175" t="str">
        <f>E21</f>
        <v>Ing. Zbyněk Vyhlas</v>
      </c>
      <c r="L81" s="45"/>
    </row>
    <row r="82" s="1" customFormat="1" ht="14.4" customHeight="1">
      <c r="B82" s="45"/>
      <c r="C82" s="73" t="s">
        <v>31</v>
      </c>
      <c r="F82" s="175" t="str">
        <f>IF(E18="","",E18)</f>
        <v/>
      </c>
      <c r="L82" s="45"/>
    </row>
    <row r="83" s="1" customFormat="1" ht="10.32" customHeight="1">
      <c r="B83" s="45"/>
      <c r="L83" s="45"/>
    </row>
    <row r="84" s="9" customFormat="1" ht="29.28" customHeight="1">
      <c r="B84" s="177"/>
      <c r="C84" s="178" t="s">
        <v>116</v>
      </c>
      <c r="D84" s="179" t="s">
        <v>57</v>
      </c>
      <c r="E84" s="179" t="s">
        <v>53</v>
      </c>
      <c r="F84" s="179" t="s">
        <v>117</v>
      </c>
      <c r="G84" s="179" t="s">
        <v>118</v>
      </c>
      <c r="H84" s="179" t="s">
        <v>119</v>
      </c>
      <c r="I84" s="180" t="s">
        <v>120</v>
      </c>
      <c r="J84" s="179" t="s">
        <v>102</v>
      </c>
      <c r="K84" s="181" t="s">
        <v>121</v>
      </c>
      <c r="L84" s="177"/>
      <c r="M84" s="91" t="s">
        <v>122</v>
      </c>
      <c r="N84" s="92" t="s">
        <v>42</v>
      </c>
      <c r="O84" s="92" t="s">
        <v>123</v>
      </c>
      <c r="P84" s="92" t="s">
        <v>124</v>
      </c>
      <c r="Q84" s="92" t="s">
        <v>125</v>
      </c>
      <c r="R84" s="92" t="s">
        <v>126</v>
      </c>
      <c r="S84" s="92" t="s">
        <v>127</v>
      </c>
      <c r="T84" s="93" t="s">
        <v>128</v>
      </c>
    </row>
    <row r="85" s="1" customFormat="1" ht="29.28" customHeight="1">
      <c r="B85" s="45"/>
      <c r="C85" s="95" t="s">
        <v>103</v>
      </c>
      <c r="J85" s="182">
        <f>BK85</f>
        <v>0</v>
      </c>
      <c r="L85" s="45"/>
      <c r="M85" s="94"/>
      <c r="N85" s="81"/>
      <c r="O85" s="81"/>
      <c r="P85" s="183">
        <f>P86+P218</f>
        <v>0</v>
      </c>
      <c r="Q85" s="81"/>
      <c r="R85" s="183">
        <f>R86+R218</f>
        <v>119.28092340000002</v>
      </c>
      <c r="S85" s="81"/>
      <c r="T85" s="184">
        <f>T86+T218</f>
        <v>0</v>
      </c>
      <c r="AT85" s="23" t="s">
        <v>71</v>
      </c>
      <c r="AU85" s="23" t="s">
        <v>104</v>
      </c>
      <c r="BK85" s="185">
        <f>BK86+BK218</f>
        <v>0</v>
      </c>
    </row>
    <row r="86" s="10" customFormat="1" ht="37.44" customHeight="1">
      <c r="B86" s="186"/>
      <c r="D86" s="187" t="s">
        <v>71</v>
      </c>
      <c r="E86" s="188" t="s">
        <v>129</v>
      </c>
      <c r="F86" s="188" t="s">
        <v>130</v>
      </c>
      <c r="I86" s="189"/>
      <c r="J86" s="190">
        <f>BK86</f>
        <v>0</v>
      </c>
      <c r="L86" s="186"/>
      <c r="M86" s="191"/>
      <c r="N86" s="192"/>
      <c r="O86" s="192"/>
      <c r="P86" s="193">
        <f>P87+P122+P125+P137+P216</f>
        <v>0</v>
      </c>
      <c r="Q86" s="192"/>
      <c r="R86" s="193">
        <f>R87+R122+R125+R137+R216</f>
        <v>119.28092340000002</v>
      </c>
      <c r="S86" s="192"/>
      <c r="T86" s="194">
        <f>T87+T122+T125+T137+T216</f>
        <v>0</v>
      </c>
      <c r="AR86" s="187" t="s">
        <v>80</v>
      </c>
      <c r="AT86" s="195" t="s">
        <v>71</v>
      </c>
      <c r="AU86" s="195" t="s">
        <v>72</v>
      </c>
      <c r="AY86" s="187" t="s">
        <v>131</v>
      </c>
      <c r="BK86" s="196">
        <f>BK87+BK122+BK125+BK137+BK216</f>
        <v>0</v>
      </c>
    </row>
    <row r="87" s="10" customFormat="1" ht="19.92" customHeight="1">
      <c r="B87" s="186"/>
      <c r="D87" s="187" t="s">
        <v>71</v>
      </c>
      <c r="E87" s="197" t="s">
        <v>80</v>
      </c>
      <c r="F87" s="197" t="s">
        <v>132</v>
      </c>
      <c r="I87" s="189"/>
      <c r="J87" s="198">
        <f>BK87</f>
        <v>0</v>
      </c>
      <c r="L87" s="186"/>
      <c r="M87" s="191"/>
      <c r="N87" s="192"/>
      <c r="O87" s="192"/>
      <c r="P87" s="193">
        <f>SUM(P88:P121)</f>
        <v>0</v>
      </c>
      <c r="Q87" s="192"/>
      <c r="R87" s="193">
        <f>SUM(R88:R121)</f>
        <v>0.77053199999999999</v>
      </c>
      <c r="S87" s="192"/>
      <c r="T87" s="194">
        <f>SUM(T88:T121)</f>
        <v>0</v>
      </c>
      <c r="AR87" s="187" t="s">
        <v>80</v>
      </c>
      <c r="AT87" s="195" t="s">
        <v>71</v>
      </c>
      <c r="AU87" s="195" t="s">
        <v>80</v>
      </c>
      <c r="AY87" s="187" t="s">
        <v>131</v>
      </c>
      <c r="BK87" s="196">
        <f>SUM(BK88:BK121)</f>
        <v>0</v>
      </c>
    </row>
    <row r="88" s="1" customFormat="1" ht="16.5" customHeight="1">
      <c r="B88" s="199"/>
      <c r="C88" s="200" t="s">
        <v>80</v>
      </c>
      <c r="D88" s="200" t="s">
        <v>133</v>
      </c>
      <c r="E88" s="201" t="s">
        <v>392</v>
      </c>
      <c r="F88" s="202" t="s">
        <v>393</v>
      </c>
      <c r="G88" s="203" t="s">
        <v>136</v>
      </c>
      <c r="H88" s="204">
        <v>1059.7000000000001</v>
      </c>
      <c r="I88" s="205"/>
      <c r="J88" s="206">
        <f>ROUND(I88*H88,2)</f>
        <v>0</v>
      </c>
      <c r="K88" s="202" t="s">
        <v>157</v>
      </c>
      <c r="L88" s="45"/>
      <c r="M88" s="207" t="s">
        <v>5</v>
      </c>
      <c r="N88" s="208" t="s">
        <v>43</v>
      </c>
      <c r="O88" s="46"/>
      <c r="P88" s="209">
        <f>O88*H88</f>
        <v>0</v>
      </c>
      <c r="Q88" s="209">
        <v>0</v>
      </c>
      <c r="R88" s="209">
        <f>Q88*H88</f>
        <v>0</v>
      </c>
      <c r="S88" s="209">
        <v>0</v>
      </c>
      <c r="T88" s="210">
        <f>S88*H88</f>
        <v>0</v>
      </c>
      <c r="AR88" s="23" t="s">
        <v>138</v>
      </c>
      <c r="AT88" s="23" t="s">
        <v>133</v>
      </c>
      <c r="AU88" s="23" t="s">
        <v>82</v>
      </c>
      <c r="AY88" s="23" t="s">
        <v>131</v>
      </c>
      <c r="BE88" s="211">
        <f>IF(N88="základní",J88,0)</f>
        <v>0</v>
      </c>
      <c r="BF88" s="211">
        <f>IF(N88="snížená",J88,0)</f>
        <v>0</v>
      </c>
      <c r="BG88" s="211">
        <f>IF(N88="zákl. přenesená",J88,0)</f>
        <v>0</v>
      </c>
      <c r="BH88" s="211">
        <f>IF(N88="sníž. přenesená",J88,0)</f>
        <v>0</v>
      </c>
      <c r="BI88" s="211">
        <f>IF(N88="nulová",J88,0)</f>
        <v>0</v>
      </c>
      <c r="BJ88" s="23" t="s">
        <v>80</v>
      </c>
      <c r="BK88" s="211">
        <f>ROUND(I88*H88,2)</f>
        <v>0</v>
      </c>
      <c r="BL88" s="23" t="s">
        <v>138</v>
      </c>
      <c r="BM88" s="23" t="s">
        <v>626</v>
      </c>
    </row>
    <row r="89" s="11" customFormat="1">
      <c r="B89" s="212"/>
      <c r="D89" s="213" t="s">
        <v>140</v>
      </c>
      <c r="E89" s="214" t="s">
        <v>5</v>
      </c>
      <c r="F89" s="215" t="s">
        <v>627</v>
      </c>
      <c r="H89" s="216">
        <v>917.29999999999995</v>
      </c>
      <c r="I89" s="217"/>
      <c r="L89" s="212"/>
      <c r="M89" s="218"/>
      <c r="N89" s="219"/>
      <c r="O89" s="219"/>
      <c r="P89" s="219"/>
      <c r="Q89" s="219"/>
      <c r="R89" s="219"/>
      <c r="S89" s="219"/>
      <c r="T89" s="220"/>
      <c r="AT89" s="214" t="s">
        <v>140</v>
      </c>
      <c r="AU89" s="214" t="s">
        <v>82</v>
      </c>
      <c r="AV89" s="11" t="s">
        <v>82</v>
      </c>
      <c r="AW89" s="11" t="s">
        <v>36</v>
      </c>
      <c r="AX89" s="11" t="s">
        <v>72</v>
      </c>
      <c r="AY89" s="214" t="s">
        <v>131</v>
      </c>
    </row>
    <row r="90" s="11" customFormat="1">
      <c r="B90" s="212"/>
      <c r="D90" s="213" t="s">
        <v>140</v>
      </c>
      <c r="E90" s="214" t="s">
        <v>5</v>
      </c>
      <c r="F90" s="215" t="s">
        <v>628</v>
      </c>
      <c r="H90" s="216">
        <v>142.40000000000001</v>
      </c>
      <c r="I90" s="217"/>
      <c r="L90" s="212"/>
      <c r="M90" s="218"/>
      <c r="N90" s="219"/>
      <c r="O90" s="219"/>
      <c r="P90" s="219"/>
      <c r="Q90" s="219"/>
      <c r="R90" s="219"/>
      <c r="S90" s="219"/>
      <c r="T90" s="220"/>
      <c r="AT90" s="214" t="s">
        <v>140</v>
      </c>
      <c r="AU90" s="214" t="s">
        <v>82</v>
      </c>
      <c r="AV90" s="11" t="s">
        <v>82</v>
      </c>
      <c r="AW90" s="11" t="s">
        <v>36</v>
      </c>
      <c r="AX90" s="11" t="s">
        <v>72</v>
      </c>
      <c r="AY90" s="214" t="s">
        <v>131</v>
      </c>
    </row>
    <row r="91" s="12" customFormat="1">
      <c r="B91" s="221"/>
      <c r="D91" s="213" t="s">
        <v>140</v>
      </c>
      <c r="E91" s="222" t="s">
        <v>5</v>
      </c>
      <c r="F91" s="223" t="s">
        <v>145</v>
      </c>
      <c r="H91" s="224">
        <v>1059.7000000000001</v>
      </c>
      <c r="I91" s="225"/>
      <c r="L91" s="221"/>
      <c r="M91" s="226"/>
      <c r="N91" s="227"/>
      <c r="O91" s="227"/>
      <c r="P91" s="227"/>
      <c r="Q91" s="227"/>
      <c r="R91" s="227"/>
      <c r="S91" s="227"/>
      <c r="T91" s="228"/>
      <c r="AT91" s="222" t="s">
        <v>140</v>
      </c>
      <c r="AU91" s="222" t="s">
        <v>82</v>
      </c>
      <c r="AV91" s="12" t="s">
        <v>138</v>
      </c>
      <c r="AW91" s="12" t="s">
        <v>36</v>
      </c>
      <c r="AX91" s="12" t="s">
        <v>80</v>
      </c>
      <c r="AY91" s="222" t="s">
        <v>131</v>
      </c>
    </row>
    <row r="92" s="1" customFormat="1" ht="16.5" customHeight="1">
      <c r="B92" s="199"/>
      <c r="C92" s="200" t="s">
        <v>82</v>
      </c>
      <c r="D92" s="200" t="s">
        <v>133</v>
      </c>
      <c r="E92" s="201" t="s">
        <v>397</v>
      </c>
      <c r="F92" s="202" t="s">
        <v>398</v>
      </c>
      <c r="G92" s="203" t="s">
        <v>136</v>
      </c>
      <c r="H92" s="204">
        <v>1059.7000000000001</v>
      </c>
      <c r="I92" s="205"/>
      <c r="J92" s="206">
        <f>ROUND(I92*H92,2)</f>
        <v>0</v>
      </c>
      <c r="K92" s="202" t="s">
        <v>157</v>
      </c>
      <c r="L92" s="45"/>
      <c r="M92" s="207" t="s">
        <v>5</v>
      </c>
      <c r="N92" s="208" t="s">
        <v>43</v>
      </c>
      <c r="O92" s="46"/>
      <c r="P92" s="209">
        <f>O92*H92</f>
        <v>0</v>
      </c>
      <c r="Q92" s="209">
        <v>0</v>
      </c>
      <c r="R92" s="209">
        <f>Q92*H92</f>
        <v>0</v>
      </c>
      <c r="S92" s="209">
        <v>0</v>
      </c>
      <c r="T92" s="210">
        <f>S92*H92</f>
        <v>0</v>
      </c>
      <c r="AR92" s="23" t="s">
        <v>138</v>
      </c>
      <c r="AT92" s="23" t="s">
        <v>133</v>
      </c>
      <c r="AU92" s="23" t="s">
        <v>82</v>
      </c>
      <c r="AY92" s="23" t="s">
        <v>131</v>
      </c>
      <c r="BE92" s="211">
        <f>IF(N92="základní",J92,0)</f>
        <v>0</v>
      </c>
      <c r="BF92" s="211">
        <f>IF(N92="snížená",J92,0)</f>
        <v>0</v>
      </c>
      <c r="BG92" s="211">
        <f>IF(N92="zákl. přenesená",J92,0)</f>
        <v>0</v>
      </c>
      <c r="BH92" s="211">
        <f>IF(N92="sníž. přenesená",J92,0)</f>
        <v>0</v>
      </c>
      <c r="BI92" s="211">
        <f>IF(N92="nulová",J92,0)</f>
        <v>0</v>
      </c>
      <c r="BJ92" s="23" t="s">
        <v>80</v>
      </c>
      <c r="BK92" s="211">
        <f>ROUND(I92*H92,2)</f>
        <v>0</v>
      </c>
      <c r="BL92" s="23" t="s">
        <v>138</v>
      </c>
      <c r="BM92" s="23" t="s">
        <v>629</v>
      </c>
    </row>
    <row r="93" s="1" customFormat="1" ht="16.5" customHeight="1">
      <c r="B93" s="199"/>
      <c r="C93" s="200" t="s">
        <v>630</v>
      </c>
      <c r="D93" s="200" t="s">
        <v>133</v>
      </c>
      <c r="E93" s="201" t="s">
        <v>631</v>
      </c>
      <c r="F93" s="202" t="s">
        <v>632</v>
      </c>
      <c r="G93" s="203" t="s">
        <v>136</v>
      </c>
      <c r="H93" s="204">
        <v>40.5</v>
      </c>
      <c r="I93" s="205"/>
      <c r="J93" s="206">
        <f>ROUND(I93*H93,2)</f>
        <v>0</v>
      </c>
      <c r="K93" s="202" t="s">
        <v>157</v>
      </c>
      <c r="L93" s="45"/>
      <c r="M93" s="207" t="s">
        <v>5</v>
      </c>
      <c r="N93" s="208" t="s">
        <v>43</v>
      </c>
      <c r="O93" s="46"/>
      <c r="P93" s="209">
        <f>O93*H93</f>
        <v>0</v>
      </c>
      <c r="Q93" s="209">
        <v>0</v>
      </c>
      <c r="R93" s="209">
        <f>Q93*H93</f>
        <v>0</v>
      </c>
      <c r="S93" s="209">
        <v>0</v>
      </c>
      <c r="T93" s="210">
        <f>S93*H93</f>
        <v>0</v>
      </c>
      <c r="AR93" s="23" t="s">
        <v>138</v>
      </c>
      <c r="AT93" s="23" t="s">
        <v>133</v>
      </c>
      <c r="AU93" s="23" t="s">
        <v>82</v>
      </c>
      <c r="AY93" s="23" t="s">
        <v>131</v>
      </c>
      <c r="BE93" s="211">
        <f>IF(N93="základní",J93,0)</f>
        <v>0</v>
      </c>
      <c r="BF93" s="211">
        <f>IF(N93="snížená",J93,0)</f>
        <v>0</v>
      </c>
      <c r="BG93" s="211">
        <f>IF(N93="zákl. přenesená",J93,0)</f>
        <v>0</v>
      </c>
      <c r="BH93" s="211">
        <f>IF(N93="sníž. přenesená",J93,0)</f>
        <v>0</v>
      </c>
      <c r="BI93" s="211">
        <f>IF(N93="nulová",J93,0)</f>
        <v>0</v>
      </c>
      <c r="BJ93" s="23" t="s">
        <v>80</v>
      </c>
      <c r="BK93" s="211">
        <f>ROUND(I93*H93,2)</f>
        <v>0</v>
      </c>
      <c r="BL93" s="23" t="s">
        <v>138</v>
      </c>
      <c r="BM93" s="23" t="s">
        <v>633</v>
      </c>
    </row>
    <row r="94" s="11" customFormat="1">
      <c r="B94" s="212"/>
      <c r="D94" s="213" t="s">
        <v>140</v>
      </c>
      <c r="E94" s="214" t="s">
        <v>5</v>
      </c>
      <c r="F94" s="215" t="s">
        <v>634</v>
      </c>
      <c r="H94" s="216">
        <v>40.5</v>
      </c>
      <c r="I94" s="217"/>
      <c r="L94" s="212"/>
      <c r="M94" s="218"/>
      <c r="N94" s="219"/>
      <c r="O94" s="219"/>
      <c r="P94" s="219"/>
      <c r="Q94" s="219"/>
      <c r="R94" s="219"/>
      <c r="S94" s="219"/>
      <c r="T94" s="220"/>
      <c r="AT94" s="214" t="s">
        <v>140</v>
      </c>
      <c r="AU94" s="214" t="s">
        <v>82</v>
      </c>
      <c r="AV94" s="11" t="s">
        <v>82</v>
      </c>
      <c r="AW94" s="11" t="s">
        <v>36</v>
      </c>
      <c r="AX94" s="11" t="s">
        <v>80</v>
      </c>
      <c r="AY94" s="214" t="s">
        <v>131</v>
      </c>
    </row>
    <row r="95" s="1" customFormat="1" ht="16.5" customHeight="1">
      <c r="B95" s="199"/>
      <c r="C95" s="200" t="s">
        <v>635</v>
      </c>
      <c r="D95" s="200" t="s">
        <v>133</v>
      </c>
      <c r="E95" s="201" t="s">
        <v>636</v>
      </c>
      <c r="F95" s="202" t="s">
        <v>637</v>
      </c>
      <c r="G95" s="203" t="s">
        <v>136</v>
      </c>
      <c r="H95" s="204">
        <v>40.5</v>
      </c>
      <c r="I95" s="205"/>
      <c r="J95" s="206">
        <f>ROUND(I95*H95,2)</f>
        <v>0</v>
      </c>
      <c r="K95" s="202" t="s">
        <v>157</v>
      </c>
      <c r="L95" s="45"/>
      <c r="M95" s="207" t="s">
        <v>5</v>
      </c>
      <c r="N95" s="208" t="s">
        <v>43</v>
      </c>
      <c r="O95" s="46"/>
      <c r="P95" s="209">
        <f>O95*H95</f>
        <v>0</v>
      </c>
      <c r="Q95" s="209">
        <v>0</v>
      </c>
      <c r="R95" s="209">
        <f>Q95*H95</f>
        <v>0</v>
      </c>
      <c r="S95" s="209">
        <v>0</v>
      </c>
      <c r="T95" s="210">
        <f>S95*H95</f>
        <v>0</v>
      </c>
      <c r="AR95" s="23" t="s">
        <v>138</v>
      </c>
      <c r="AT95" s="23" t="s">
        <v>133</v>
      </c>
      <c r="AU95" s="23" t="s">
        <v>82</v>
      </c>
      <c r="AY95" s="23" t="s">
        <v>131</v>
      </c>
      <c r="BE95" s="211">
        <f>IF(N95="základní",J95,0)</f>
        <v>0</v>
      </c>
      <c r="BF95" s="211">
        <f>IF(N95="snížená",J95,0)</f>
        <v>0</v>
      </c>
      <c r="BG95" s="211">
        <f>IF(N95="zákl. přenesená",J95,0)</f>
        <v>0</v>
      </c>
      <c r="BH95" s="211">
        <f>IF(N95="sníž. přenesená",J95,0)</f>
        <v>0</v>
      </c>
      <c r="BI95" s="211">
        <f>IF(N95="nulová",J95,0)</f>
        <v>0</v>
      </c>
      <c r="BJ95" s="23" t="s">
        <v>80</v>
      </c>
      <c r="BK95" s="211">
        <f>ROUND(I95*H95,2)</f>
        <v>0</v>
      </c>
      <c r="BL95" s="23" t="s">
        <v>138</v>
      </c>
      <c r="BM95" s="23" t="s">
        <v>638</v>
      </c>
    </row>
    <row r="96" s="1" customFormat="1" ht="16.5" customHeight="1">
      <c r="B96" s="199"/>
      <c r="C96" s="200" t="s">
        <v>146</v>
      </c>
      <c r="D96" s="200" t="s">
        <v>133</v>
      </c>
      <c r="E96" s="201" t="s">
        <v>400</v>
      </c>
      <c r="F96" s="202" t="s">
        <v>401</v>
      </c>
      <c r="G96" s="203" t="s">
        <v>176</v>
      </c>
      <c r="H96" s="204">
        <v>917.29999999999995</v>
      </c>
      <c r="I96" s="205"/>
      <c r="J96" s="206">
        <f>ROUND(I96*H96,2)</f>
        <v>0</v>
      </c>
      <c r="K96" s="202" t="s">
        <v>157</v>
      </c>
      <c r="L96" s="45"/>
      <c r="M96" s="207" t="s">
        <v>5</v>
      </c>
      <c r="N96" s="208" t="s">
        <v>43</v>
      </c>
      <c r="O96" s="46"/>
      <c r="P96" s="209">
        <f>O96*H96</f>
        <v>0</v>
      </c>
      <c r="Q96" s="209">
        <v>0.00084000000000000003</v>
      </c>
      <c r="R96" s="209">
        <f>Q96*H96</f>
        <v>0.77053199999999999</v>
      </c>
      <c r="S96" s="209">
        <v>0</v>
      </c>
      <c r="T96" s="210">
        <f>S96*H96</f>
        <v>0</v>
      </c>
      <c r="AR96" s="23" t="s">
        <v>138</v>
      </c>
      <c r="AT96" s="23" t="s">
        <v>133</v>
      </c>
      <c r="AU96" s="23" t="s">
        <v>82</v>
      </c>
      <c r="AY96" s="23" t="s">
        <v>131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23" t="s">
        <v>80</v>
      </c>
      <c r="BK96" s="211">
        <f>ROUND(I96*H96,2)</f>
        <v>0</v>
      </c>
      <c r="BL96" s="23" t="s">
        <v>138</v>
      </c>
      <c r="BM96" s="23" t="s">
        <v>639</v>
      </c>
    </row>
    <row r="97" s="11" customFormat="1">
      <c r="B97" s="212"/>
      <c r="D97" s="213" t="s">
        <v>140</v>
      </c>
      <c r="E97" s="214" t="s">
        <v>5</v>
      </c>
      <c r="F97" s="215" t="s">
        <v>640</v>
      </c>
      <c r="H97" s="216">
        <v>917.29999999999995</v>
      </c>
      <c r="I97" s="217"/>
      <c r="L97" s="212"/>
      <c r="M97" s="218"/>
      <c r="N97" s="219"/>
      <c r="O97" s="219"/>
      <c r="P97" s="219"/>
      <c r="Q97" s="219"/>
      <c r="R97" s="219"/>
      <c r="S97" s="219"/>
      <c r="T97" s="220"/>
      <c r="AT97" s="214" t="s">
        <v>140</v>
      </c>
      <c r="AU97" s="214" t="s">
        <v>82</v>
      </c>
      <c r="AV97" s="11" t="s">
        <v>82</v>
      </c>
      <c r="AW97" s="11" t="s">
        <v>36</v>
      </c>
      <c r="AX97" s="11" t="s">
        <v>72</v>
      </c>
      <c r="AY97" s="214" t="s">
        <v>131</v>
      </c>
    </row>
    <row r="98" s="12" customFormat="1">
      <c r="B98" s="221"/>
      <c r="D98" s="213" t="s">
        <v>140</v>
      </c>
      <c r="E98" s="222" t="s">
        <v>5</v>
      </c>
      <c r="F98" s="223" t="s">
        <v>145</v>
      </c>
      <c r="H98" s="224">
        <v>917.29999999999995</v>
      </c>
      <c r="I98" s="225"/>
      <c r="L98" s="221"/>
      <c r="M98" s="226"/>
      <c r="N98" s="227"/>
      <c r="O98" s="227"/>
      <c r="P98" s="227"/>
      <c r="Q98" s="227"/>
      <c r="R98" s="227"/>
      <c r="S98" s="227"/>
      <c r="T98" s="228"/>
      <c r="AT98" s="222" t="s">
        <v>140</v>
      </c>
      <c r="AU98" s="222" t="s">
        <v>82</v>
      </c>
      <c r="AV98" s="12" t="s">
        <v>138</v>
      </c>
      <c r="AW98" s="12" t="s">
        <v>36</v>
      </c>
      <c r="AX98" s="12" t="s">
        <v>80</v>
      </c>
      <c r="AY98" s="222" t="s">
        <v>131</v>
      </c>
    </row>
    <row r="99" s="1" customFormat="1" ht="16.5" customHeight="1">
      <c r="B99" s="199"/>
      <c r="C99" s="200" t="s">
        <v>138</v>
      </c>
      <c r="D99" s="200" t="s">
        <v>133</v>
      </c>
      <c r="E99" s="201" t="s">
        <v>404</v>
      </c>
      <c r="F99" s="202" t="s">
        <v>405</v>
      </c>
      <c r="G99" s="203" t="s">
        <v>176</v>
      </c>
      <c r="H99" s="204">
        <v>917.29999999999995</v>
      </c>
      <c r="I99" s="205"/>
      <c r="J99" s="206">
        <f>ROUND(I99*H99,2)</f>
        <v>0</v>
      </c>
      <c r="K99" s="202" t="s">
        <v>157</v>
      </c>
      <c r="L99" s="45"/>
      <c r="M99" s="207" t="s">
        <v>5</v>
      </c>
      <c r="N99" s="208" t="s">
        <v>43</v>
      </c>
      <c r="O99" s="46"/>
      <c r="P99" s="209">
        <f>O99*H99</f>
        <v>0</v>
      </c>
      <c r="Q99" s="209">
        <v>0</v>
      </c>
      <c r="R99" s="209">
        <f>Q99*H99</f>
        <v>0</v>
      </c>
      <c r="S99" s="209">
        <v>0</v>
      </c>
      <c r="T99" s="210">
        <f>S99*H99</f>
        <v>0</v>
      </c>
      <c r="AR99" s="23" t="s">
        <v>138</v>
      </c>
      <c r="AT99" s="23" t="s">
        <v>133</v>
      </c>
      <c r="AU99" s="23" t="s">
        <v>82</v>
      </c>
      <c r="AY99" s="23" t="s">
        <v>131</v>
      </c>
      <c r="BE99" s="211">
        <f>IF(N99="základní",J99,0)</f>
        <v>0</v>
      </c>
      <c r="BF99" s="211">
        <f>IF(N99="snížená",J99,0)</f>
        <v>0</v>
      </c>
      <c r="BG99" s="211">
        <f>IF(N99="zákl. přenesená",J99,0)</f>
        <v>0</v>
      </c>
      <c r="BH99" s="211">
        <f>IF(N99="sníž. přenesená",J99,0)</f>
        <v>0</v>
      </c>
      <c r="BI99" s="211">
        <f>IF(N99="nulová",J99,0)</f>
        <v>0</v>
      </c>
      <c r="BJ99" s="23" t="s">
        <v>80</v>
      </c>
      <c r="BK99" s="211">
        <f>ROUND(I99*H99,2)</f>
        <v>0</v>
      </c>
      <c r="BL99" s="23" t="s">
        <v>138</v>
      </c>
      <c r="BM99" s="23" t="s">
        <v>641</v>
      </c>
    </row>
    <row r="100" s="1" customFormat="1" ht="16.5" customHeight="1">
      <c r="B100" s="199"/>
      <c r="C100" s="200" t="s">
        <v>154</v>
      </c>
      <c r="D100" s="200" t="s">
        <v>133</v>
      </c>
      <c r="E100" s="201" t="s">
        <v>150</v>
      </c>
      <c r="F100" s="202" t="s">
        <v>151</v>
      </c>
      <c r="G100" s="203" t="s">
        <v>136</v>
      </c>
      <c r="H100" s="204">
        <v>1430.26</v>
      </c>
      <c r="I100" s="205"/>
      <c r="J100" s="206">
        <f>ROUND(I100*H100,2)</f>
        <v>0</v>
      </c>
      <c r="K100" s="202" t="s">
        <v>137</v>
      </c>
      <c r="L100" s="45"/>
      <c r="M100" s="207" t="s">
        <v>5</v>
      </c>
      <c r="N100" s="208" t="s">
        <v>43</v>
      </c>
      <c r="O100" s="46"/>
      <c r="P100" s="209">
        <f>O100*H100</f>
        <v>0</v>
      </c>
      <c r="Q100" s="209">
        <v>0</v>
      </c>
      <c r="R100" s="209">
        <f>Q100*H100</f>
        <v>0</v>
      </c>
      <c r="S100" s="209">
        <v>0</v>
      </c>
      <c r="T100" s="210">
        <f>S100*H100</f>
        <v>0</v>
      </c>
      <c r="AR100" s="23" t="s">
        <v>138</v>
      </c>
      <c r="AT100" s="23" t="s">
        <v>133</v>
      </c>
      <c r="AU100" s="23" t="s">
        <v>82</v>
      </c>
      <c r="AY100" s="23" t="s">
        <v>131</v>
      </c>
      <c r="BE100" s="211">
        <f>IF(N100="základní",J100,0)</f>
        <v>0</v>
      </c>
      <c r="BF100" s="211">
        <f>IF(N100="snížená",J100,0)</f>
        <v>0</v>
      </c>
      <c r="BG100" s="211">
        <f>IF(N100="zákl. přenesená",J100,0)</f>
        <v>0</v>
      </c>
      <c r="BH100" s="211">
        <f>IF(N100="sníž. přenesená",J100,0)</f>
        <v>0</v>
      </c>
      <c r="BI100" s="211">
        <f>IF(N100="nulová",J100,0)</f>
        <v>0</v>
      </c>
      <c r="BJ100" s="23" t="s">
        <v>80</v>
      </c>
      <c r="BK100" s="211">
        <f>ROUND(I100*H100,2)</f>
        <v>0</v>
      </c>
      <c r="BL100" s="23" t="s">
        <v>138</v>
      </c>
      <c r="BM100" s="23" t="s">
        <v>642</v>
      </c>
    </row>
    <row r="101" s="11" customFormat="1">
      <c r="B101" s="212"/>
      <c r="D101" s="213" t="s">
        <v>140</v>
      </c>
      <c r="E101" s="214" t="s">
        <v>5</v>
      </c>
      <c r="F101" s="215" t="s">
        <v>643</v>
      </c>
      <c r="H101" s="216">
        <v>1430.26</v>
      </c>
      <c r="I101" s="217"/>
      <c r="L101" s="212"/>
      <c r="M101" s="218"/>
      <c r="N101" s="219"/>
      <c r="O101" s="219"/>
      <c r="P101" s="219"/>
      <c r="Q101" s="219"/>
      <c r="R101" s="219"/>
      <c r="S101" s="219"/>
      <c r="T101" s="220"/>
      <c r="AT101" s="214" t="s">
        <v>140</v>
      </c>
      <c r="AU101" s="214" t="s">
        <v>82</v>
      </c>
      <c r="AV101" s="11" t="s">
        <v>82</v>
      </c>
      <c r="AW101" s="11" t="s">
        <v>36</v>
      </c>
      <c r="AX101" s="11" t="s">
        <v>80</v>
      </c>
      <c r="AY101" s="214" t="s">
        <v>131</v>
      </c>
    </row>
    <row r="102" s="1" customFormat="1" ht="16.5" customHeight="1">
      <c r="B102" s="199"/>
      <c r="C102" s="200" t="s">
        <v>159</v>
      </c>
      <c r="D102" s="200" t="s">
        <v>133</v>
      </c>
      <c r="E102" s="201" t="s">
        <v>155</v>
      </c>
      <c r="F102" s="202" t="s">
        <v>156</v>
      </c>
      <c r="G102" s="203" t="s">
        <v>136</v>
      </c>
      <c r="H102" s="204">
        <v>645.31600000000003</v>
      </c>
      <c r="I102" s="205"/>
      <c r="J102" s="206">
        <f>ROUND(I102*H102,2)</f>
        <v>0</v>
      </c>
      <c r="K102" s="202" t="s">
        <v>157</v>
      </c>
      <c r="L102" s="45"/>
      <c r="M102" s="207" t="s">
        <v>5</v>
      </c>
      <c r="N102" s="208" t="s">
        <v>43</v>
      </c>
      <c r="O102" s="46"/>
      <c r="P102" s="209">
        <f>O102*H102</f>
        <v>0</v>
      </c>
      <c r="Q102" s="209">
        <v>0</v>
      </c>
      <c r="R102" s="209">
        <f>Q102*H102</f>
        <v>0</v>
      </c>
      <c r="S102" s="209">
        <v>0</v>
      </c>
      <c r="T102" s="210">
        <f>S102*H102</f>
        <v>0</v>
      </c>
      <c r="AR102" s="23" t="s">
        <v>138</v>
      </c>
      <c r="AT102" s="23" t="s">
        <v>133</v>
      </c>
      <c r="AU102" s="23" t="s">
        <v>82</v>
      </c>
      <c r="AY102" s="23" t="s">
        <v>131</v>
      </c>
      <c r="BE102" s="211">
        <f>IF(N102="základní",J102,0)</f>
        <v>0</v>
      </c>
      <c r="BF102" s="211">
        <f>IF(N102="snížená",J102,0)</f>
        <v>0</v>
      </c>
      <c r="BG102" s="211">
        <f>IF(N102="zákl. přenesená",J102,0)</f>
        <v>0</v>
      </c>
      <c r="BH102" s="211">
        <f>IF(N102="sníž. přenesená",J102,0)</f>
        <v>0</v>
      </c>
      <c r="BI102" s="211">
        <f>IF(N102="nulová",J102,0)</f>
        <v>0</v>
      </c>
      <c r="BJ102" s="23" t="s">
        <v>80</v>
      </c>
      <c r="BK102" s="211">
        <f>ROUND(I102*H102,2)</f>
        <v>0</v>
      </c>
      <c r="BL102" s="23" t="s">
        <v>138</v>
      </c>
      <c r="BM102" s="23" t="s">
        <v>644</v>
      </c>
    </row>
    <row r="103" s="11" customFormat="1">
      <c r="B103" s="212"/>
      <c r="D103" s="213" t="s">
        <v>140</v>
      </c>
      <c r="E103" s="214" t="s">
        <v>5</v>
      </c>
      <c r="F103" s="215" t="s">
        <v>645</v>
      </c>
      <c r="H103" s="216">
        <v>645.31600000000003</v>
      </c>
      <c r="I103" s="217"/>
      <c r="L103" s="212"/>
      <c r="M103" s="218"/>
      <c r="N103" s="219"/>
      <c r="O103" s="219"/>
      <c r="P103" s="219"/>
      <c r="Q103" s="219"/>
      <c r="R103" s="219"/>
      <c r="S103" s="219"/>
      <c r="T103" s="220"/>
      <c r="AT103" s="214" t="s">
        <v>140</v>
      </c>
      <c r="AU103" s="214" t="s">
        <v>82</v>
      </c>
      <c r="AV103" s="11" t="s">
        <v>82</v>
      </c>
      <c r="AW103" s="11" t="s">
        <v>36</v>
      </c>
      <c r="AX103" s="11" t="s">
        <v>72</v>
      </c>
      <c r="AY103" s="214" t="s">
        <v>131</v>
      </c>
    </row>
    <row r="104" s="12" customFormat="1">
      <c r="B104" s="221"/>
      <c r="D104" s="213" t="s">
        <v>140</v>
      </c>
      <c r="E104" s="222" t="s">
        <v>5</v>
      </c>
      <c r="F104" s="223" t="s">
        <v>145</v>
      </c>
      <c r="H104" s="224">
        <v>645.31600000000003</v>
      </c>
      <c r="I104" s="225"/>
      <c r="L104" s="221"/>
      <c r="M104" s="226"/>
      <c r="N104" s="227"/>
      <c r="O104" s="227"/>
      <c r="P104" s="227"/>
      <c r="Q104" s="227"/>
      <c r="R104" s="227"/>
      <c r="S104" s="227"/>
      <c r="T104" s="228"/>
      <c r="AT104" s="222" t="s">
        <v>140</v>
      </c>
      <c r="AU104" s="222" t="s">
        <v>82</v>
      </c>
      <c r="AV104" s="12" t="s">
        <v>138</v>
      </c>
      <c r="AW104" s="12" t="s">
        <v>36</v>
      </c>
      <c r="AX104" s="12" t="s">
        <v>80</v>
      </c>
      <c r="AY104" s="222" t="s">
        <v>131</v>
      </c>
    </row>
    <row r="105" s="1" customFormat="1" ht="16.5" customHeight="1">
      <c r="B105" s="199"/>
      <c r="C105" s="200" t="s">
        <v>163</v>
      </c>
      <c r="D105" s="200" t="s">
        <v>133</v>
      </c>
      <c r="E105" s="201" t="s">
        <v>160</v>
      </c>
      <c r="F105" s="202" t="s">
        <v>161</v>
      </c>
      <c r="G105" s="203" t="s">
        <v>136</v>
      </c>
      <c r="H105" s="204">
        <v>1430.26</v>
      </c>
      <c r="I105" s="205"/>
      <c r="J105" s="206">
        <f>ROUND(I105*H105,2)</f>
        <v>0</v>
      </c>
      <c r="K105" s="202" t="s">
        <v>137</v>
      </c>
      <c r="L105" s="45"/>
      <c r="M105" s="207" t="s">
        <v>5</v>
      </c>
      <c r="N105" s="208" t="s">
        <v>43</v>
      </c>
      <c r="O105" s="46"/>
      <c r="P105" s="209">
        <f>O105*H105</f>
        <v>0</v>
      </c>
      <c r="Q105" s="209">
        <v>0</v>
      </c>
      <c r="R105" s="209">
        <f>Q105*H105</f>
        <v>0</v>
      </c>
      <c r="S105" s="209">
        <v>0</v>
      </c>
      <c r="T105" s="210">
        <f>S105*H105</f>
        <v>0</v>
      </c>
      <c r="AR105" s="23" t="s">
        <v>138</v>
      </c>
      <c r="AT105" s="23" t="s">
        <v>133</v>
      </c>
      <c r="AU105" s="23" t="s">
        <v>82</v>
      </c>
      <c r="AY105" s="23" t="s">
        <v>131</v>
      </c>
      <c r="BE105" s="211">
        <f>IF(N105="základní",J105,0)</f>
        <v>0</v>
      </c>
      <c r="BF105" s="211">
        <f>IF(N105="snížená",J105,0)</f>
        <v>0</v>
      </c>
      <c r="BG105" s="211">
        <f>IF(N105="zákl. přenesená",J105,0)</f>
        <v>0</v>
      </c>
      <c r="BH105" s="211">
        <f>IF(N105="sníž. přenesená",J105,0)</f>
        <v>0</v>
      </c>
      <c r="BI105" s="211">
        <f>IF(N105="nulová",J105,0)</f>
        <v>0</v>
      </c>
      <c r="BJ105" s="23" t="s">
        <v>80</v>
      </c>
      <c r="BK105" s="211">
        <f>ROUND(I105*H105,2)</f>
        <v>0</v>
      </c>
      <c r="BL105" s="23" t="s">
        <v>138</v>
      </c>
      <c r="BM105" s="23" t="s">
        <v>646</v>
      </c>
    </row>
    <row r="106" s="1" customFormat="1" ht="16.5" customHeight="1">
      <c r="B106" s="199"/>
      <c r="C106" s="200" t="s">
        <v>167</v>
      </c>
      <c r="D106" s="200" t="s">
        <v>133</v>
      </c>
      <c r="E106" s="201" t="s">
        <v>164</v>
      </c>
      <c r="F106" s="202" t="s">
        <v>165</v>
      </c>
      <c r="G106" s="203" t="s">
        <v>136</v>
      </c>
      <c r="H106" s="204">
        <v>645.31600000000003</v>
      </c>
      <c r="I106" s="205"/>
      <c r="J106" s="206">
        <f>ROUND(I106*H106,2)</f>
        <v>0</v>
      </c>
      <c r="K106" s="202" t="s">
        <v>137</v>
      </c>
      <c r="L106" s="45"/>
      <c r="M106" s="207" t="s">
        <v>5</v>
      </c>
      <c r="N106" s="208" t="s">
        <v>43</v>
      </c>
      <c r="O106" s="46"/>
      <c r="P106" s="209">
        <f>O106*H106</f>
        <v>0</v>
      </c>
      <c r="Q106" s="209">
        <v>0</v>
      </c>
      <c r="R106" s="209">
        <f>Q106*H106</f>
        <v>0</v>
      </c>
      <c r="S106" s="209">
        <v>0</v>
      </c>
      <c r="T106" s="210">
        <f>S106*H106</f>
        <v>0</v>
      </c>
      <c r="AR106" s="23" t="s">
        <v>138</v>
      </c>
      <c r="AT106" s="23" t="s">
        <v>133</v>
      </c>
      <c r="AU106" s="23" t="s">
        <v>82</v>
      </c>
      <c r="AY106" s="23" t="s">
        <v>131</v>
      </c>
      <c r="BE106" s="211">
        <f>IF(N106="základní",J106,0)</f>
        <v>0</v>
      </c>
      <c r="BF106" s="211">
        <f>IF(N106="snížená",J106,0)</f>
        <v>0</v>
      </c>
      <c r="BG106" s="211">
        <f>IF(N106="zákl. přenesená",J106,0)</f>
        <v>0</v>
      </c>
      <c r="BH106" s="211">
        <f>IF(N106="sníž. přenesená",J106,0)</f>
        <v>0</v>
      </c>
      <c r="BI106" s="211">
        <f>IF(N106="nulová",J106,0)</f>
        <v>0</v>
      </c>
      <c r="BJ106" s="23" t="s">
        <v>80</v>
      </c>
      <c r="BK106" s="211">
        <f>ROUND(I106*H106,2)</f>
        <v>0</v>
      </c>
      <c r="BL106" s="23" t="s">
        <v>138</v>
      </c>
      <c r="BM106" s="23" t="s">
        <v>647</v>
      </c>
    </row>
    <row r="107" s="1" customFormat="1" ht="16.5" customHeight="1">
      <c r="B107" s="199"/>
      <c r="C107" s="200" t="s">
        <v>173</v>
      </c>
      <c r="D107" s="200" t="s">
        <v>133</v>
      </c>
      <c r="E107" s="201" t="s">
        <v>168</v>
      </c>
      <c r="F107" s="202" t="s">
        <v>169</v>
      </c>
      <c r="G107" s="203" t="s">
        <v>170</v>
      </c>
      <c r="H107" s="204">
        <v>784.94399999999996</v>
      </c>
      <c r="I107" s="205"/>
      <c r="J107" s="206">
        <f>ROUND(I107*H107,2)</f>
        <v>0</v>
      </c>
      <c r="K107" s="202" t="s">
        <v>137</v>
      </c>
      <c r="L107" s="45"/>
      <c r="M107" s="207" t="s">
        <v>5</v>
      </c>
      <c r="N107" s="208" t="s">
        <v>43</v>
      </c>
      <c r="O107" s="46"/>
      <c r="P107" s="209">
        <f>O107*H107</f>
        <v>0</v>
      </c>
      <c r="Q107" s="209">
        <v>0</v>
      </c>
      <c r="R107" s="209">
        <f>Q107*H107</f>
        <v>0</v>
      </c>
      <c r="S107" s="209">
        <v>0</v>
      </c>
      <c r="T107" s="210">
        <f>S107*H107</f>
        <v>0</v>
      </c>
      <c r="AR107" s="23" t="s">
        <v>138</v>
      </c>
      <c r="AT107" s="23" t="s">
        <v>133</v>
      </c>
      <c r="AU107" s="23" t="s">
        <v>82</v>
      </c>
      <c r="AY107" s="23" t="s">
        <v>131</v>
      </c>
      <c r="BE107" s="211">
        <f>IF(N107="základní",J107,0)</f>
        <v>0</v>
      </c>
      <c r="BF107" s="211">
        <f>IF(N107="snížená",J107,0)</f>
        <v>0</v>
      </c>
      <c r="BG107" s="211">
        <f>IF(N107="zákl. přenesená",J107,0)</f>
        <v>0</v>
      </c>
      <c r="BH107" s="211">
        <f>IF(N107="sníž. přenesená",J107,0)</f>
        <v>0</v>
      </c>
      <c r="BI107" s="211">
        <f>IF(N107="nulová",J107,0)</f>
        <v>0</v>
      </c>
      <c r="BJ107" s="23" t="s">
        <v>80</v>
      </c>
      <c r="BK107" s="211">
        <f>ROUND(I107*H107,2)</f>
        <v>0</v>
      </c>
      <c r="BL107" s="23" t="s">
        <v>138</v>
      </c>
      <c r="BM107" s="23" t="s">
        <v>648</v>
      </c>
    </row>
    <row r="108" s="11" customFormat="1">
      <c r="B108" s="212"/>
      <c r="D108" s="213" t="s">
        <v>140</v>
      </c>
      <c r="E108" s="214" t="s">
        <v>5</v>
      </c>
      <c r="F108" s="215" t="s">
        <v>649</v>
      </c>
      <c r="H108" s="216">
        <v>784.94399999999996</v>
      </c>
      <c r="I108" s="217"/>
      <c r="L108" s="212"/>
      <c r="M108" s="218"/>
      <c r="N108" s="219"/>
      <c r="O108" s="219"/>
      <c r="P108" s="219"/>
      <c r="Q108" s="219"/>
      <c r="R108" s="219"/>
      <c r="S108" s="219"/>
      <c r="T108" s="220"/>
      <c r="AT108" s="214" t="s">
        <v>140</v>
      </c>
      <c r="AU108" s="214" t="s">
        <v>82</v>
      </c>
      <c r="AV108" s="11" t="s">
        <v>82</v>
      </c>
      <c r="AW108" s="11" t="s">
        <v>36</v>
      </c>
      <c r="AX108" s="11" t="s">
        <v>80</v>
      </c>
      <c r="AY108" s="214" t="s">
        <v>131</v>
      </c>
    </row>
    <row r="109" s="1" customFormat="1" ht="16.5" customHeight="1">
      <c r="B109" s="199"/>
      <c r="C109" s="200" t="s">
        <v>179</v>
      </c>
      <c r="D109" s="200" t="s">
        <v>133</v>
      </c>
      <c r="E109" s="201" t="s">
        <v>415</v>
      </c>
      <c r="F109" s="202" t="s">
        <v>416</v>
      </c>
      <c r="G109" s="203" t="s">
        <v>136</v>
      </c>
      <c r="H109" s="204">
        <v>862.70000000000005</v>
      </c>
      <c r="I109" s="205"/>
      <c r="J109" s="206">
        <f>ROUND(I109*H109,2)</f>
        <v>0</v>
      </c>
      <c r="K109" s="202" t="s">
        <v>157</v>
      </c>
      <c r="L109" s="45"/>
      <c r="M109" s="207" t="s">
        <v>5</v>
      </c>
      <c r="N109" s="208" t="s">
        <v>43</v>
      </c>
      <c r="O109" s="46"/>
      <c r="P109" s="209">
        <f>O109*H109</f>
        <v>0</v>
      </c>
      <c r="Q109" s="209">
        <v>0</v>
      </c>
      <c r="R109" s="209">
        <f>Q109*H109</f>
        <v>0</v>
      </c>
      <c r="S109" s="209">
        <v>0</v>
      </c>
      <c r="T109" s="210">
        <f>S109*H109</f>
        <v>0</v>
      </c>
      <c r="AR109" s="23" t="s">
        <v>138</v>
      </c>
      <c r="AT109" s="23" t="s">
        <v>133</v>
      </c>
      <c r="AU109" s="23" t="s">
        <v>82</v>
      </c>
      <c r="AY109" s="23" t="s">
        <v>131</v>
      </c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3" t="s">
        <v>80</v>
      </c>
      <c r="BK109" s="211">
        <f>ROUND(I109*H109,2)</f>
        <v>0</v>
      </c>
      <c r="BL109" s="23" t="s">
        <v>138</v>
      </c>
      <c r="BM109" s="23" t="s">
        <v>650</v>
      </c>
    </row>
    <row r="110" s="11" customFormat="1">
      <c r="B110" s="212"/>
      <c r="D110" s="213" t="s">
        <v>140</v>
      </c>
      <c r="E110" s="214" t="s">
        <v>5</v>
      </c>
      <c r="F110" s="215" t="s">
        <v>651</v>
      </c>
      <c r="H110" s="216">
        <v>755.89999999999998</v>
      </c>
      <c r="I110" s="217"/>
      <c r="L110" s="212"/>
      <c r="M110" s="218"/>
      <c r="N110" s="219"/>
      <c r="O110" s="219"/>
      <c r="P110" s="219"/>
      <c r="Q110" s="219"/>
      <c r="R110" s="219"/>
      <c r="S110" s="219"/>
      <c r="T110" s="220"/>
      <c r="AT110" s="214" t="s">
        <v>140</v>
      </c>
      <c r="AU110" s="214" t="s">
        <v>82</v>
      </c>
      <c r="AV110" s="11" t="s">
        <v>82</v>
      </c>
      <c r="AW110" s="11" t="s">
        <v>36</v>
      </c>
      <c r="AX110" s="11" t="s">
        <v>72</v>
      </c>
      <c r="AY110" s="214" t="s">
        <v>131</v>
      </c>
    </row>
    <row r="111" s="11" customFormat="1">
      <c r="B111" s="212"/>
      <c r="D111" s="213" t="s">
        <v>140</v>
      </c>
      <c r="E111" s="214" t="s">
        <v>5</v>
      </c>
      <c r="F111" s="215" t="s">
        <v>396</v>
      </c>
      <c r="H111" s="216">
        <v>106.8</v>
      </c>
      <c r="I111" s="217"/>
      <c r="L111" s="212"/>
      <c r="M111" s="218"/>
      <c r="N111" s="219"/>
      <c r="O111" s="219"/>
      <c r="P111" s="219"/>
      <c r="Q111" s="219"/>
      <c r="R111" s="219"/>
      <c r="S111" s="219"/>
      <c r="T111" s="220"/>
      <c r="AT111" s="214" t="s">
        <v>140</v>
      </c>
      <c r="AU111" s="214" t="s">
        <v>82</v>
      </c>
      <c r="AV111" s="11" t="s">
        <v>82</v>
      </c>
      <c r="AW111" s="11" t="s">
        <v>36</v>
      </c>
      <c r="AX111" s="11" t="s">
        <v>72</v>
      </c>
      <c r="AY111" s="214" t="s">
        <v>131</v>
      </c>
    </row>
    <row r="112" s="12" customFormat="1">
      <c r="B112" s="221"/>
      <c r="D112" s="213" t="s">
        <v>140</v>
      </c>
      <c r="E112" s="222" t="s">
        <v>5</v>
      </c>
      <c r="F112" s="223" t="s">
        <v>145</v>
      </c>
      <c r="H112" s="224">
        <v>862.70000000000005</v>
      </c>
      <c r="I112" s="225"/>
      <c r="L112" s="221"/>
      <c r="M112" s="226"/>
      <c r="N112" s="227"/>
      <c r="O112" s="227"/>
      <c r="P112" s="227"/>
      <c r="Q112" s="227"/>
      <c r="R112" s="227"/>
      <c r="S112" s="227"/>
      <c r="T112" s="228"/>
      <c r="AT112" s="222" t="s">
        <v>140</v>
      </c>
      <c r="AU112" s="222" t="s">
        <v>82</v>
      </c>
      <c r="AV112" s="12" t="s">
        <v>138</v>
      </c>
      <c r="AW112" s="12" t="s">
        <v>36</v>
      </c>
      <c r="AX112" s="12" t="s">
        <v>80</v>
      </c>
      <c r="AY112" s="222" t="s">
        <v>131</v>
      </c>
    </row>
    <row r="113" s="1" customFormat="1" ht="16.5" customHeight="1">
      <c r="B113" s="199"/>
      <c r="C113" s="200" t="s">
        <v>184</v>
      </c>
      <c r="D113" s="200" t="s">
        <v>133</v>
      </c>
      <c r="E113" s="201" t="s">
        <v>420</v>
      </c>
      <c r="F113" s="202" t="s">
        <v>421</v>
      </c>
      <c r="G113" s="203" t="s">
        <v>136</v>
      </c>
      <c r="H113" s="204">
        <v>239.09999999999999</v>
      </c>
      <c r="I113" s="205"/>
      <c r="J113" s="206">
        <f>ROUND(I113*H113,2)</f>
        <v>0</v>
      </c>
      <c r="K113" s="202" t="s">
        <v>157</v>
      </c>
      <c r="L113" s="45"/>
      <c r="M113" s="207" t="s">
        <v>5</v>
      </c>
      <c r="N113" s="208" t="s">
        <v>43</v>
      </c>
      <c r="O113" s="46"/>
      <c r="P113" s="209">
        <f>O113*H113</f>
        <v>0</v>
      </c>
      <c r="Q113" s="209">
        <v>0</v>
      </c>
      <c r="R113" s="209">
        <f>Q113*H113</f>
        <v>0</v>
      </c>
      <c r="S113" s="209">
        <v>0</v>
      </c>
      <c r="T113" s="210">
        <f>S113*H113</f>
        <v>0</v>
      </c>
      <c r="AR113" s="23" t="s">
        <v>138</v>
      </c>
      <c r="AT113" s="23" t="s">
        <v>133</v>
      </c>
      <c r="AU113" s="23" t="s">
        <v>82</v>
      </c>
      <c r="AY113" s="23" t="s">
        <v>131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3" t="s">
        <v>80</v>
      </c>
      <c r="BK113" s="211">
        <f>ROUND(I113*H113,2)</f>
        <v>0</v>
      </c>
      <c r="BL113" s="23" t="s">
        <v>138</v>
      </c>
      <c r="BM113" s="23" t="s">
        <v>652</v>
      </c>
    </row>
    <row r="114" s="11" customFormat="1">
      <c r="B114" s="212"/>
      <c r="D114" s="213" t="s">
        <v>140</v>
      </c>
      <c r="E114" s="214" t="s">
        <v>5</v>
      </c>
      <c r="F114" s="215" t="s">
        <v>653</v>
      </c>
      <c r="H114" s="216">
        <v>203.5</v>
      </c>
      <c r="I114" s="217"/>
      <c r="L114" s="212"/>
      <c r="M114" s="218"/>
      <c r="N114" s="219"/>
      <c r="O114" s="219"/>
      <c r="P114" s="219"/>
      <c r="Q114" s="219"/>
      <c r="R114" s="219"/>
      <c r="S114" s="219"/>
      <c r="T114" s="220"/>
      <c r="AT114" s="214" t="s">
        <v>140</v>
      </c>
      <c r="AU114" s="214" t="s">
        <v>82</v>
      </c>
      <c r="AV114" s="11" t="s">
        <v>82</v>
      </c>
      <c r="AW114" s="11" t="s">
        <v>36</v>
      </c>
      <c r="AX114" s="11" t="s">
        <v>72</v>
      </c>
      <c r="AY114" s="214" t="s">
        <v>131</v>
      </c>
    </row>
    <row r="115" s="11" customFormat="1">
      <c r="B115" s="212"/>
      <c r="D115" s="213" t="s">
        <v>140</v>
      </c>
      <c r="E115" s="214" t="s">
        <v>5</v>
      </c>
      <c r="F115" s="215" t="s">
        <v>424</v>
      </c>
      <c r="H115" s="216">
        <v>35.600000000000001</v>
      </c>
      <c r="I115" s="217"/>
      <c r="L115" s="212"/>
      <c r="M115" s="218"/>
      <c r="N115" s="219"/>
      <c r="O115" s="219"/>
      <c r="P115" s="219"/>
      <c r="Q115" s="219"/>
      <c r="R115" s="219"/>
      <c r="S115" s="219"/>
      <c r="T115" s="220"/>
      <c r="AT115" s="214" t="s">
        <v>140</v>
      </c>
      <c r="AU115" s="214" t="s">
        <v>82</v>
      </c>
      <c r="AV115" s="11" t="s">
        <v>82</v>
      </c>
      <c r="AW115" s="11" t="s">
        <v>36</v>
      </c>
      <c r="AX115" s="11" t="s">
        <v>72</v>
      </c>
      <c r="AY115" s="214" t="s">
        <v>131</v>
      </c>
    </row>
    <row r="116" s="12" customFormat="1">
      <c r="B116" s="221"/>
      <c r="D116" s="213" t="s">
        <v>140</v>
      </c>
      <c r="E116" s="222" t="s">
        <v>5</v>
      </c>
      <c r="F116" s="223" t="s">
        <v>145</v>
      </c>
      <c r="H116" s="224">
        <v>239.09999999999999</v>
      </c>
      <c r="I116" s="225"/>
      <c r="L116" s="221"/>
      <c r="M116" s="226"/>
      <c r="N116" s="227"/>
      <c r="O116" s="227"/>
      <c r="P116" s="227"/>
      <c r="Q116" s="227"/>
      <c r="R116" s="227"/>
      <c r="S116" s="227"/>
      <c r="T116" s="228"/>
      <c r="AT116" s="222" t="s">
        <v>140</v>
      </c>
      <c r="AU116" s="222" t="s">
        <v>82</v>
      </c>
      <c r="AV116" s="12" t="s">
        <v>138</v>
      </c>
      <c r="AW116" s="12" t="s">
        <v>36</v>
      </c>
      <c r="AX116" s="12" t="s">
        <v>80</v>
      </c>
      <c r="AY116" s="222" t="s">
        <v>131</v>
      </c>
    </row>
    <row r="117" s="1" customFormat="1" ht="16.5" customHeight="1">
      <c r="B117" s="199"/>
      <c r="C117" s="229" t="s">
        <v>188</v>
      </c>
      <c r="D117" s="229" t="s">
        <v>189</v>
      </c>
      <c r="E117" s="230" t="s">
        <v>425</v>
      </c>
      <c r="F117" s="231" t="s">
        <v>426</v>
      </c>
      <c r="G117" s="232" t="s">
        <v>170</v>
      </c>
      <c r="H117" s="233">
        <v>586.20000000000005</v>
      </c>
      <c r="I117" s="234"/>
      <c r="J117" s="235">
        <f>ROUND(I117*H117,2)</f>
        <v>0</v>
      </c>
      <c r="K117" s="231" t="s">
        <v>157</v>
      </c>
      <c r="L117" s="236"/>
      <c r="M117" s="237" t="s">
        <v>5</v>
      </c>
      <c r="N117" s="238" t="s">
        <v>43</v>
      </c>
      <c r="O117" s="46"/>
      <c r="P117" s="209">
        <f>O117*H117</f>
        <v>0</v>
      </c>
      <c r="Q117" s="209">
        <v>0</v>
      </c>
      <c r="R117" s="209">
        <f>Q117*H117</f>
        <v>0</v>
      </c>
      <c r="S117" s="209">
        <v>0</v>
      </c>
      <c r="T117" s="210">
        <f>S117*H117</f>
        <v>0</v>
      </c>
      <c r="AR117" s="23" t="s">
        <v>167</v>
      </c>
      <c r="AT117" s="23" t="s">
        <v>189</v>
      </c>
      <c r="AU117" s="23" t="s">
        <v>82</v>
      </c>
      <c r="AY117" s="23" t="s">
        <v>131</v>
      </c>
      <c r="BE117" s="211">
        <f>IF(N117="základní",J117,0)</f>
        <v>0</v>
      </c>
      <c r="BF117" s="211">
        <f>IF(N117="snížená",J117,0)</f>
        <v>0</v>
      </c>
      <c r="BG117" s="211">
        <f>IF(N117="zákl. přenesená",J117,0)</f>
        <v>0</v>
      </c>
      <c r="BH117" s="211">
        <f>IF(N117="sníž. přenesená",J117,0)</f>
        <v>0</v>
      </c>
      <c r="BI117" s="211">
        <f>IF(N117="nulová",J117,0)</f>
        <v>0</v>
      </c>
      <c r="BJ117" s="23" t="s">
        <v>80</v>
      </c>
      <c r="BK117" s="211">
        <f>ROUND(I117*H117,2)</f>
        <v>0</v>
      </c>
      <c r="BL117" s="23" t="s">
        <v>138</v>
      </c>
      <c r="BM117" s="23" t="s">
        <v>654</v>
      </c>
    </row>
    <row r="118" s="11" customFormat="1">
      <c r="B118" s="212"/>
      <c r="D118" s="213" t="s">
        <v>140</v>
      </c>
      <c r="E118" s="214" t="s">
        <v>5</v>
      </c>
      <c r="F118" s="215" t="s">
        <v>655</v>
      </c>
      <c r="H118" s="216">
        <v>407</v>
      </c>
      <c r="I118" s="217"/>
      <c r="L118" s="212"/>
      <c r="M118" s="218"/>
      <c r="N118" s="219"/>
      <c r="O118" s="219"/>
      <c r="P118" s="219"/>
      <c r="Q118" s="219"/>
      <c r="R118" s="219"/>
      <c r="S118" s="219"/>
      <c r="T118" s="220"/>
      <c r="AT118" s="214" t="s">
        <v>140</v>
      </c>
      <c r="AU118" s="214" t="s">
        <v>82</v>
      </c>
      <c r="AV118" s="11" t="s">
        <v>82</v>
      </c>
      <c r="AW118" s="11" t="s">
        <v>36</v>
      </c>
      <c r="AX118" s="11" t="s">
        <v>72</v>
      </c>
      <c r="AY118" s="214" t="s">
        <v>131</v>
      </c>
    </row>
    <row r="119" s="11" customFormat="1">
      <c r="B119" s="212"/>
      <c r="D119" s="213" t="s">
        <v>140</v>
      </c>
      <c r="E119" s="214" t="s">
        <v>5</v>
      </c>
      <c r="F119" s="215" t="s">
        <v>656</v>
      </c>
      <c r="H119" s="216">
        <v>71.200000000000003</v>
      </c>
      <c r="I119" s="217"/>
      <c r="L119" s="212"/>
      <c r="M119" s="218"/>
      <c r="N119" s="219"/>
      <c r="O119" s="219"/>
      <c r="P119" s="219"/>
      <c r="Q119" s="219"/>
      <c r="R119" s="219"/>
      <c r="S119" s="219"/>
      <c r="T119" s="220"/>
      <c r="AT119" s="214" t="s">
        <v>140</v>
      </c>
      <c r="AU119" s="214" t="s">
        <v>82</v>
      </c>
      <c r="AV119" s="11" t="s">
        <v>82</v>
      </c>
      <c r="AW119" s="11" t="s">
        <v>36</v>
      </c>
      <c r="AX119" s="11" t="s">
        <v>72</v>
      </c>
      <c r="AY119" s="214" t="s">
        <v>131</v>
      </c>
    </row>
    <row r="120" s="11" customFormat="1">
      <c r="B120" s="212"/>
      <c r="D120" s="213" t="s">
        <v>140</v>
      </c>
      <c r="E120" s="214" t="s">
        <v>5</v>
      </c>
      <c r="F120" s="215" t="s">
        <v>657</v>
      </c>
      <c r="H120" s="216">
        <v>108</v>
      </c>
      <c r="I120" s="217"/>
      <c r="L120" s="212"/>
      <c r="M120" s="218"/>
      <c r="N120" s="219"/>
      <c r="O120" s="219"/>
      <c r="P120" s="219"/>
      <c r="Q120" s="219"/>
      <c r="R120" s="219"/>
      <c r="S120" s="219"/>
      <c r="T120" s="220"/>
      <c r="AT120" s="214" t="s">
        <v>140</v>
      </c>
      <c r="AU120" s="214" t="s">
        <v>82</v>
      </c>
      <c r="AV120" s="11" t="s">
        <v>82</v>
      </c>
      <c r="AW120" s="11" t="s">
        <v>36</v>
      </c>
      <c r="AX120" s="11" t="s">
        <v>72</v>
      </c>
      <c r="AY120" s="214" t="s">
        <v>131</v>
      </c>
    </row>
    <row r="121" s="12" customFormat="1">
      <c r="B121" s="221"/>
      <c r="D121" s="213" t="s">
        <v>140</v>
      </c>
      <c r="E121" s="222" t="s">
        <v>5</v>
      </c>
      <c r="F121" s="223" t="s">
        <v>145</v>
      </c>
      <c r="H121" s="224">
        <v>586.20000000000005</v>
      </c>
      <c r="I121" s="225"/>
      <c r="L121" s="221"/>
      <c r="M121" s="226"/>
      <c r="N121" s="227"/>
      <c r="O121" s="227"/>
      <c r="P121" s="227"/>
      <c r="Q121" s="227"/>
      <c r="R121" s="227"/>
      <c r="S121" s="227"/>
      <c r="T121" s="228"/>
      <c r="AT121" s="222" t="s">
        <v>140</v>
      </c>
      <c r="AU121" s="222" t="s">
        <v>82</v>
      </c>
      <c r="AV121" s="12" t="s">
        <v>138</v>
      </c>
      <c r="AW121" s="12" t="s">
        <v>36</v>
      </c>
      <c r="AX121" s="12" t="s">
        <v>80</v>
      </c>
      <c r="AY121" s="222" t="s">
        <v>131</v>
      </c>
    </row>
    <row r="122" s="10" customFormat="1" ht="29.88" customHeight="1">
      <c r="B122" s="186"/>
      <c r="D122" s="187" t="s">
        <v>71</v>
      </c>
      <c r="E122" s="197" t="s">
        <v>146</v>
      </c>
      <c r="F122" s="197" t="s">
        <v>222</v>
      </c>
      <c r="I122" s="189"/>
      <c r="J122" s="198">
        <f>BK122</f>
        <v>0</v>
      </c>
      <c r="L122" s="186"/>
      <c r="M122" s="191"/>
      <c r="N122" s="192"/>
      <c r="O122" s="192"/>
      <c r="P122" s="193">
        <f>SUM(P123:P124)</f>
        <v>0</v>
      </c>
      <c r="Q122" s="192"/>
      <c r="R122" s="193">
        <f>SUM(R123:R124)</f>
        <v>0</v>
      </c>
      <c r="S122" s="192"/>
      <c r="T122" s="194">
        <f>SUM(T123:T124)</f>
        <v>0</v>
      </c>
      <c r="AR122" s="187" t="s">
        <v>80</v>
      </c>
      <c r="AT122" s="195" t="s">
        <v>71</v>
      </c>
      <c r="AU122" s="195" t="s">
        <v>80</v>
      </c>
      <c r="AY122" s="187" t="s">
        <v>131</v>
      </c>
      <c r="BK122" s="196">
        <f>SUM(BK123:BK124)</f>
        <v>0</v>
      </c>
    </row>
    <row r="123" s="1" customFormat="1" ht="16.5" customHeight="1">
      <c r="B123" s="199"/>
      <c r="C123" s="200" t="s">
        <v>489</v>
      </c>
      <c r="D123" s="200" t="s">
        <v>133</v>
      </c>
      <c r="E123" s="201" t="s">
        <v>658</v>
      </c>
      <c r="F123" s="202" t="s">
        <v>659</v>
      </c>
      <c r="G123" s="203" t="s">
        <v>209</v>
      </c>
      <c r="H123" s="204">
        <v>288</v>
      </c>
      <c r="I123" s="205"/>
      <c r="J123" s="206">
        <f>ROUND(I123*H123,2)</f>
        <v>0</v>
      </c>
      <c r="K123" s="202" t="s">
        <v>157</v>
      </c>
      <c r="L123" s="45"/>
      <c r="M123" s="207" t="s">
        <v>5</v>
      </c>
      <c r="N123" s="208" t="s">
        <v>43</v>
      </c>
      <c r="O123" s="46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AR123" s="23" t="s">
        <v>138</v>
      </c>
      <c r="AT123" s="23" t="s">
        <v>133</v>
      </c>
      <c r="AU123" s="23" t="s">
        <v>82</v>
      </c>
      <c r="AY123" s="23" t="s">
        <v>131</v>
      </c>
      <c r="BE123" s="211">
        <f>IF(N123="základní",J123,0)</f>
        <v>0</v>
      </c>
      <c r="BF123" s="211">
        <f>IF(N123="snížená",J123,0)</f>
        <v>0</v>
      </c>
      <c r="BG123" s="211">
        <f>IF(N123="zákl. přenesená",J123,0)</f>
        <v>0</v>
      </c>
      <c r="BH123" s="211">
        <f>IF(N123="sníž. přenesená",J123,0)</f>
        <v>0</v>
      </c>
      <c r="BI123" s="211">
        <f>IF(N123="nulová",J123,0)</f>
        <v>0</v>
      </c>
      <c r="BJ123" s="23" t="s">
        <v>80</v>
      </c>
      <c r="BK123" s="211">
        <f>ROUND(I123*H123,2)</f>
        <v>0</v>
      </c>
      <c r="BL123" s="23" t="s">
        <v>138</v>
      </c>
      <c r="BM123" s="23" t="s">
        <v>660</v>
      </c>
    </row>
    <row r="124" s="1" customFormat="1" ht="16.5" customHeight="1">
      <c r="B124" s="199"/>
      <c r="C124" s="200" t="s">
        <v>565</v>
      </c>
      <c r="D124" s="200" t="s">
        <v>133</v>
      </c>
      <c r="E124" s="201" t="s">
        <v>661</v>
      </c>
      <c r="F124" s="202" t="s">
        <v>662</v>
      </c>
      <c r="G124" s="203" t="s">
        <v>209</v>
      </c>
      <c r="H124" s="204">
        <v>288</v>
      </c>
      <c r="I124" s="205"/>
      <c r="J124" s="206">
        <f>ROUND(I124*H124,2)</f>
        <v>0</v>
      </c>
      <c r="K124" s="202" t="s">
        <v>157</v>
      </c>
      <c r="L124" s="45"/>
      <c r="M124" s="207" t="s">
        <v>5</v>
      </c>
      <c r="N124" s="208" t="s">
        <v>43</v>
      </c>
      <c r="O124" s="46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AR124" s="23" t="s">
        <v>138</v>
      </c>
      <c r="AT124" s="23" t="s">
        <v>133</v>
      </c>
      <c r="AU124" s="23" t="s">
        <v>82</v>
      </c>
      <c r="AY124" s="23" t="s">
        <v>131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23" t="s">
        <v>80</v>
      </c>
      <c r="BK124" s="211">
        <f>ROUND(I124*H124,2)</f>
        <v>0</v>
      </c>
      <c r="BL124" s="23" t="s">
        <v>138</v>
      </c>
      <c r="BM124" s="23" t="s">
        <v>663</v>
      </c>
    </row>
    <row r="125" s="10" customFormat="1" ht="29.88" customHeight="1">
      <c r="B125" s="186"/>
      <c r="D125" s="187" t="s">
        <v>71</v>
      </c>
      <c r="E125" s="197" t="s">
        <v>138</v>
      </c>
      <c r="F125" s="197" t="s">
        <v>429</v>
      </c>
      <c r="I125" s="189"/>
      <c r="J125" s="198">
        <f>BK125</f>
        <v>0</v>
      </c>
      <c r="L125" s="186"/>
      <c r="M125" s="191"/>
      <c r="N125" s="192"/>
      <c r="O125" s="192"/>
      <c r="P125" s="193">
        <f>SUM(P126:P136)</f>
        <v>0</v>
      </c>
      <c r="Q125" s="192"/>
      <c r="R125" s="193">
        <f>SUM(R126:R136)</f>
        <v>93.597921400000018</v>
      </c>
      <c r="S125" s="192"/>
      <c r="T125" s="194">
        <f>SUM(T126:T136)</f>
        <v>0</v>
      </c>
      <c r="AR125" s="187" t="s">
        <v>80</v>
      </c>
      <c r="AT125" s="195" t="s">
        <v>71</v>
      </c>
      <c r="AU125" s="195" t="s">
        <v>80</v>
      </c>
      <c r="AY125" s="187" t="s">
        <v>131</v>
      </c>
      <c r="BK125" s="196">
        <f>SUM(BK126:BK136)</f>
        <v>0</v>
      </c>
    </row>
    <row r="126" s="1" customFormat="1" ht="16.5" customHeight="1">
      <c r="B126" s="199"/>
      <c r="C126" s="200" t="s">
        <v>234</v>
      </c>
      <c r="D126" s="200" t="s">
        <v>133</v>
      </c>
      <c r="E126" s="201" t="s">
        <v>430</v>
      </c>
      <c r="F126" s="202" t="s">
        <v>431</v>
      </c>
      <c r="G126" s="203" t="s">
        <v>136</v>
      </c>
      <c r="H126" s="204">
        <v>47.82</v>
      </c>
      <c r="I126" s="205"/>
      <c r="J126" s="206">
        <f>ROUND(I126*H126,2)</f>
        <v>0</v>
      </c>
      <c r="K126" s="202" t="s">
        <v>157</v>
      </c>
      <c r="L126" s="45"/>
      <c r="M126" s="207" t="s">
        <v>5</v>
      </c>
      <c r="N126" s="208" t="s">
        <v>43</v>
      </c>
      <c r="O126" s="46"/>
      <c r="P126" s="209">
        <f>O126*H126</f>
        <v>0</v>
      </c>
      <c r="Q126" s="209">
        <v>1.8907700000000001</v>
      </c>
      <c r="R126" s="209">
        <f>Q126*H126</f>
        <v>90.416621399999997</v>
      </c>
      <c r="S126" s="209">
        <v>0</v>
      </c>
      <c r="T126" s="210">
        <f>S126*H126</f>
        <v>0</v>
      </c>
      <c r="AR126" s="23" t="s">
        <v>138</v>
      </c>
      <c r="AT126" s="23" t="s">
        <v>133</v>
      </c>
      <c r="AU126" s="23" t="s">
        <v>82</v>
      </c>
      <c r="AY126" s="23" t="s">
        <v>131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23" t="s">
        <v>80</v>
      </c>
      <c r="BK126" s="211">
        <f>ROUND(I126*H126,2)</f>
        <v>0</v>
      </c>
      <c r="BL126" s="23" t="s">
        <v>138</v>
      </c>
      <c r="BM126" s="23" t="s">
        <v>664</v>
      </c>
    </row>
    <row r="127" s="11" customFormat="1">
      <c r="B127" s="212"/>
      <c r="D127" s="213" t="s">
        <v>140</v>
      </c>
      <c r="E127" s="214" t="s">
        <v>5</v>
      </c>
      <c r="F127" s="215" t="s">
        <v>665</v>
      </c>
      <c r="H127" s="216">
        <v>40.700000000000003</v>
      </c>
      <c r="I127" s="217"/>
      <c r="L127" s="212"/>
      <c r="M127" s="218"/>
      <c r="N127" s="219"/>
      <c r="O127" s="219"/>
      <c r="P127" s="219"/>
      <c r="Q127" s="219"/>
      <c r="R127" s="219"/>
      <c r="S127" s="219"/>
      <c r="T127" s="220"/>
      <c r="AT127" s="214" t="s">
        <v>140</v>
      </c>
      <c r="AU127" s="214" t="s">
        <v>82</v>
      </c>
      <c r="AV127" s="11" t="s">
        <v>82</v>
      </c>
      <c r="AW127" s="11" t="s">
        <v>36</v>
      </c>
      <c r="AX127" s="11" t="s">
        <v>72</v>
      </c>
      <c r="AY127" s="214" t="s">
        <v>131</v>
      </c>
    </row>
    <row r="128" s="11" customFormat="1">
      <c r="B128" s="212"/>
      <c r="D128" s="213" t="s">
        <v>140</v>
      </c>
      <c r="E128" s="214" t="s">
        <v>5</v>
      </c>
      <c r="F128" s="215" t="s">
        <v>434</v>
      </c>
      <c r="H128" s="216">
        <v>7.1200000000000001</v>
      </c>
      <c r="I128" s="217"/>
      <c r="L128" s="212"/>
      <c r="M128" s="218"/>
      <c r="N128" s="219"/>
      <c r="O128" s="219"/>
      <c r="P128" s="219"/>
      <c r="Q128" s="219"/>
      <c r="R128" s="219"/>
      <c r="S128" s="219"/>
      <c r="T128" s="220"/>
      <c r="AT128" s="214" t="s">
        <v>140</v>
      </c>
      <c r="AU128" s="214" t="s">
        <v>82</v>
      </c>
      <c r="AV128" s="11" t="s">
        <v>82</v>
      </c>
      <c r="AW128" s="11" t="s">
        <v>36</v>
      </c>
      <c r="AX128" s="11" t="s">
        <v>72</v>
      </c>
      <c r="AY128" s="214" t="s">
        <v>131</v>
      </c>
    </row>
    <row r="129" s="12" customFormat="1">
      <c r="B129" s="221"/>
      <c r="D129" s="213" t="s">
        <v>140</v>
      </c>
      <c r="E129" s="222" t="s">
        <v>5</v>
      </c>
      <c r="F129" s="223" t="s">
        <v>145</v>
      </c>
      <c r="H129" s="224">
        <v>47.82</v>
      </c>
      <c r="I129" s="225"/>
      <c r="L129" s="221"/>
      <c r="M129" s="226"/>
      <c r="N129" s="227"/>
      <c r="O129" s="227"/>
      <c r="P129" s="227"/>
      <c r="Q129" s="227"/>
      <c r="R129" s="227"/>
      <c r="S129" s="227"/>
      <c r="T129" s="228"/>
      <c r="AT129" s="222" t="s">
        <v>140</v>
      </c>
      <c r="AU129" s="222" t="s">
        <v>82</v>
      </c>
      <c r="AV129" s="12" t="s">
        <v>138</v>
      </c>
      <c r="AW129" s="12" t="s">
        <v>36</v>
      </c>
      <c r="AX129" s="12" t="s">
        <v>80</v>
      </c>
      <c r="AY129" s="222" t="s">
        <v>131</v>
      </c>
    </row>
    <row r="130" s="1" customFormat="1" ht="16.5" customHeight="1">
      <c r="B130" s="199"/>
      <c r="C130" s="200" t="s">
        <v>666</v>
      </c>
      <c r="D130" s="200" t="s">
        <v>133</v>
      </c>
      <c r="E130" s="201" t="s">
        <v>667</v>
      </c>
      <c r="F130" s="202" t="s">
        <v>668</v>
      </c>
      <c r="G130" s="203" t="s">
        <v>293</v>
      </c>
      <c r="H130" s="204">
        <v>8</v>
      </c>
      <c r="I130" s="205"/>
      <c r="J130" s="206">
        <f>ROUND(I130*H130,2)</f>
        <v>0</v>
      </c>
      <c r="K130" s="202" t="s">
        <v>157</v>
      </c>
      <c r="L130" s="45"/>
      <c r="M130" s="207" t="s">
        <v>5</v>
      </c>
      <c r="N130" s="208" t="s">
        <v>43</v>
      </c>
      <c r="O130" s="46"/>
      <c r="P130" s="209">
        <f>O130*H130</f>
        <v>0</v>
      </c>
      <c r="Q130" s="209">
        <v>0.0066</v>
      </c>
      <c r="R130" s="209">
        <f>Q130*H130</f>
        <v>0.0528</v>
      </c>
      <c r="S130" s="209">
        <v>0</v>
      </c>
      <c r="T130" s="210">
        <f>S130*H130</f>
        <v>0</v>
      </c>
      <c r="AR130" s="23" t="s">
        <v>138</v>
      </c>
      <c r="AT130" s="23" t="s">
        <v>133</v>
      </c>
      <c r="AU130" s="23" t="s">
        <v>82</v>
      </c>
      <c r="AY130" s="23" t="s">
        <v>131</v>
      </c>
      <c r="BE130" s="211">
        <f>IF(N130="základní",J130,0)</f>
        <v>0</v>
      </c>
      <c r="BF130" s="211">
        <f>IF(N130="snížená",J130,0)</f>
        <v>0</v>
      </c>
      <c r="BG130" s="211">
        <f>IF(N130="zákl. přenesená",J130,0)</f>
        <v>0</v>
      </c>
      <c r="BH130" s="211">
        <f>IF(N130="sníž. přenesená",J130,0)</f>
        <v>0</v>
      </c>
      <c r="BI130" s="211">
        <f>IF(N130="nulová",J130,0)</f>
        <v>0</v>
      </c>
      <c r="BJ130" s="23" t="s">
        <v>80</v>
      </c>
      <c r="BK130" s="211">
        <f>ROUND(I130*H130,2)</f>
        <v>0</v>
      </c>
      <c r="BL130" s="23" t="s">
        <v>138</v>
      </c>
      <c r="BM130" s="23" t="s">
        <v>669</v>
      </c>
    </row>
    <row r="131" s="11" customFormat="1">
      <c r="B131" s="212"/>
      <c r="D131" s="213" t="s">
        <v>140</v>
      </c>
      <c r="E131" s="214" t="s">
        <v>5</v>
      </c>
      <c r="F131" s="215" t="s">
        <v>670</v>
      </c>
      <c r="H131" s="216">
        <v>8</v>
      </c>
      <c r="I131" s="217"/>
      <c r="L131" s="212"/>
      <c r="M131" s="218"/>
      <c r="N131" s="219"/>
      <c r="O131" s="219"/>
      <c r="P131" s="219"/>
      <c r="Q131" s="219"/>
      <c r="R131" s="219"/>
      <c r="S131" s="219"/>
      <c r="T131" s="220"/>
      <c r="AT131" s="214" t="s">
        <v>140</v>
      </c>
      <c r="AU131" s="214" t="s">
        <v>82</v>
      </c>
      <c r="AV131" s="11" t="s">
        <v>82</v>
      </c>
      <c r="AW131" s="11" t="s">
        <v>36</v>
      </c>
      <c r="AX131" s="11" t="s">
        <v>80</v>
      </c>
      <c r="AY131" s="214" t="s">
        <v>131</v>
      </c>
    </row>
    <row r="132" s="1" customFormat="1" ht="16.5" customHeight="1">
      <c r="B132" s="199"/>
      <c r="C132" s="229" t="s">
        <v>671</v>
      </c>
      <c r="D132" s="229" t="s">
        <v>189</v>
      </c>
      <c r="E132" s="230" t="s">
        <v>672</v>
      </c>
      <c r="F132" s="231" t="s">
        <v>673</v>
      </c>
      <c r="G132" s="232" t="s">
        <v>293</v>
      </c>
      <c r="H132" s="233">
        <v>3</v>
      </c>
      <c r="I132" s="234"/>
      <c r="J132" s="235">
        <f>ROUND(I132*H132,2)</f>
        <v>0</v>
      </c>
      <c r="K132" s="231" t="s">
        <v>157</v>
      </c>
      <c r="L132" s="236"/>
      <c r="M132" s="237" t="s">
        <v>5</v>
      </c>
      <c r="N132" s="238" t="s">
        <v>43</v>
      </c>
      <c r="O132" s="46"/>
      <c r="P132" s="209">
        <f>O132*H132</f>
        <v>0</v>
      </c>
      <c r="Q132" s="209">
        <v>0.043999999999999997</v>
      </c>
      <c r="R132" s="209">
        <f>Q132*H132</f>
        <v>0.13200000000000001</v>
      </c>
      <c r="S132" s="209">
        <v>0</v>
      </c>
      <c r="T132" s="210">
        <f>S132*H132</f>
        <v>0</v>
      </c>
      <c r="AR132" s="23" t="s">
        <v>167</v>
      </c>
      <c r="AT132" s="23" t="s">
        <v>189</v>
      </c>
      <c r="AU132" s="23" t="s">
        <v>82</v>
      </c>
      <c r="AY132" s="23" t="s">
        <v>131</v>
      </c>
      <c r="BE132" s="211">
        <f>IF(N132="základní",J132,0)</f>
        <v>0</v>
      </c>
      <c r="BF132" s="211">
        <f>IF(N132="snížená",J132,0)</f>
        <v>0</v>
      </c>
      <c r="BG132" s="211">
        <f>IF(N132="zákl. přenesená",J132,0)</f>
        <v>0</v>
      </c>
      <c r="BH132" s="211">
        <f>IF(N132="sníž. přenesená",J132,0)</f>
        <v>0</v>
      </c>
      <c r="BI132" s="211">
        <f>IF(N132="nulová",J132,0)</f>
        <v>0</v>
      </c>
      <c r="BJ132" s="23" t="s">
        <v>80</v>
      </c>
      <c r="BK132" s="211">
        <f>ROUND(I132*H132,2)</f>
        <v>0</v>
      </c>
      <c r="BL132" s="23" t="s">
        <v>138</v>
      </c>
      <c r="BM132" s="23" t="s">
        <v>674</v>
      </c>
    </row>
    <row r="133" s="1" customFormat="1" ht="16.5" customHeight="1">
      <c r="B133" s="199"/>
      <c r="C133" s="229" t="s">
        <v>675</v>
      </c>
      <c r="D133" s="229" t="s">
        <v>189</v>
      </c>
      <c r="E133" s="230" t="s">
        <v>676</v>
      </c>
      <c r="F133" s="231" t="s">
        <v>677</v>
      </c>
      <c r="G133" s="232" t="s">
        <v>293</v>
      </c>
      <c r="H133" s="233">
        <v>3</v>
      </c>
      <c r="I133" s="234"/>
      <c r="J133" s="235">
        <f>ROUND(I133*H133,2)</f>
        <v>0</v>
      </c>
      <c r="K133" s="231" t="s">
        <v>157</v>
      </c>
      <c r="L133" s="236"/>
      <c r="M133" s="237" t="s">
        <v>5</v>
      </c>
      <c r="N133" s="238" t="s">
        <v>43</v>
      </c>
      <c r="O133" s="46"/>
      <c r="P133" s="209">
        <f>O133*H133</f>
        <v>0</v>
      </c>
      <c r="Q133" s="209">
        <v>0.045999999999999999</v>
      </c>
      <c r="R133" s="209">
        <f>Q133*H133</f>
        <v>0.13800000000000001</v>
      </c>
      <c r="S133" s="209">
        <v>0</v>
      </c>
      <c r="T133" s="210">
        <f>S133*H133</f>
        <v>0</v>
      </c>
      <c r="AR133" s="23" t="s">
        <v>167</v>
      </c>
      <c r="AT133" s="23" t="s">
        <v>189</v>
      </c>
      <c r="AU133" s="23" t="s">
        <v>82</v>
      </c>
      <c r="AY133" s="23" t="s">
        <v>131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23" t="s">
        <v>80</v>
      </c>
      <c r="BK133" s="211">
        <f>ROUND(I133*H133,2)</f>
        <v>0</v>
      </c>
      <c r="BL133" s="23" t="s">
        <v>138</v>
      </c>
      <c r="BM133" s="23" t="s">
        <v>678</v>
      </c>
    </row>
    <row r="134" s="1" customFormat="1" ht="16.5" customHeight="1">
      <c r="B134" s="199"/>
      <c r="C134" s="229" t="s">
        <v>679</v>
      </c>
      <c r="D134" s="229" t="s">
        <v>189</v>
      </c>
      <c r="E134" s="230" t="s">
        <v>680</v>
      </c>
      <c r="F134" s="231" t="s">
        <v>681</v>
      </c>
      <c r="G134" s="232" t="s">
        <v>293</v>
      </c>
      <c r="H134" s="233">
        <v>2</v>
      </c>
      <c r="I134" s="234"/>
      <c r="J134" s="235">
        <f>ROUND(I134*H134,2)</f>
        <v>0</v>
      </c>
      <c r="K134" s="231" t="s">
        <v>157</v>
      </c>
      <c r="L134" s="236"/>
      <c r="M134" s="237" t="s">
        <v>5</v>
      </c>
      <c r="N134" s="238" t="s">
        <v>43</v>
      </c>
      <c r="O134" s="46"/>
      <c r="P134" s="209">
        <f>O134*H134</f>
        <v>0</v>
      </c>
      <c r="Q134" s="209">
        <v>0.033000000000000002</v>
      </c>
      <c r="R134" s="209">
        <f>Q134*H134</f>
        <v>0.066000000000000003</v>
      </c>
      <c r="S134" s="209">
        <v>0</v>
      </c>
      <c r="T134" s="210">
        <f>S134*H134</f>
        <v>0</v>
      </c>
      <c r="AR134" s="23" t="s">
        <v>167</v>
      </c>
      <c r="AT134" s="23" t="s">
        <v>189</v>
      </c>
      <c r="AU134" s="23" t="s">
        <v>82</v>
      </c>
      <c r="AY134" s="23" t="s">
        <v>131</v>
      </c>
      <c r="BE134" s="211">
        <f>IF(N134="základní",J134,0)</f>
        <v>0</v>
      </c>
      <c r="BF134" s="211">
        <f>IF(N134="snížená",J134,0)</f>
        <v>0</v>
      </c>
      <c r="BG134" s="211">
        <f>IF(N134="zákl. přenesená",J134,0)</f>
        <v>0</v>
      </c>
      <c r="BH134" s="211">
        <f>IF(N134="sníž. přenesená",J134,0)</f>
        <v>0</v>
      </c>
      <c r="BI134" s="211">
        <f>IF(N134="nulová",J134,0)</f>
        <v>0</v>
      </c>
      <c r="BJ134" s="23" t="s">
        <v>80</v>
      </c>
      <c r="BK134" s="211">
        <f>ROUND(I134*H134,2)</f>
        <v>0</v>
      </c>
      <c r="BL134" s="23" t="s">
        <v>138</v>
      </c>
      <c r="BM134" s="23" t="s">
        <v>682</v>
      </c>
    </row>
    <row r="135" s="1" customFormat="1" ht="16.5" customHeight="1">
      <c r="B135" s="199"/>
      <c r="C135" s="200" t="s">
        <v>443</v>
      </c>
      <c r="D135" s="200" t="s">
        <v>133</v>
      </c>
      <c r="E135" s="201" t="s">
        <v>683</v>
      </c>
      <c r="F135" s="202" t="s">
        <v>684</v>
      </c>
      <c r="G135" s="203" t="s">
        <v>136</v>
      </c>
      <c r="H135" s="204">
        <v>1.25</v>
      </c>
      <c r="I135" s="205"/>
      <c r="J135" s="206">
        <f>ROUND(I135*H135,2)</f>
        <v>0</v>
      </c>
      <c r="K135" s="202" t="s">
        <v>157</v>
      </c>
      <c r="L135" s="45"/>
      <c r="M135" s="207" t="s">
        <v>5</v>
      </c>
      <c r="N135" s="208" t="s">
        <v>43</v>
      </c>
      <c r="O135" s="46"/>
      <c r="P135" s="209">
        <f>O135*H135</f>
        <v>0</v>
      </c>
      <c r="Q135" s="209">
        <v>2.234</v>
      </c>
      <c r="R135" s="209">
        <f>Q135*H135</f>
        <v>2.7925</v>
      </c>
      <c r="S135" s="209">
        <v>0</v>
      </c>
      <c r="T135" s="210">
        <f>S135*H135</f>
        <v>0</v>
      </c>
      <c r="AR135" s="23" t="s">
        <v>138</v>
      </c>
      <c r="AT135" s="23" t="s">
        <v>133</v>
      </c>
      <c r="AU135" s="23" t="s">
        <v>82</v>
      </c>
      <c r="AY135" s="23" t="s">
        <v>131</v>
      </c>
      <c r="BE135" s="211">
        <f>IF(N135="základní",J135,0)</f>
        <v>0</v>
      </c>
      <c r="BF135" s="211">
        <f>IF(N135="snížená",J135,0)</f>
        <v>0</v>
      </c>
      <c r="BG135" s="211">
        <f>IF(N135="zákl. přenesená",J135,0)</f>
        <v>0</v>
      </c>
      <c r="BH135" s="211">
        <f>IF(N135="sníž. přenesená",J135,0)</f>
        <v>0</v>
      </c>
      <c r="BI135" s="211">
        <f>IF(N135="nulová",J135,0)</f>
        <v>0</v>
      </c>
      <c r="BJ135" s="23" t="s">
        <v>80</v>
      </c>
      <c r="BK135" s="211">
        <f>ROUND(I135*H135,2)</f>
        <v>0</v>
      </c>
      <c r="BL135" s="23" t="s">
        <v>138</v>
      </c>
      <c r="BM135" s="23" t="s">
        <v>685</v>
      </c>
    </row>
    <row r="136" s="11" customFormat="1">
      <c r="B136" s="212"/>
      <c r="D136" s="213" t="s">
        <v>140</v>
      </c>
      <c r="E136" s="214" t="s">
        <v>5</v>
      </c>
      <c r="F136" s="215" t="s">
        <v>686</v>
      </c>
      <c r="H136" s="216">
        <v>1.25</v>
      </c>
      <c r="I136" s="217"/>
      <c r="L136" s="212"/>
      <c r="M136" s="218"/>
      <c r="N136" s="219"/>
      <c r="O136" s="219"/>
      <c r="P136" s="219"/>
      <c r="Q136" s="219"/>
      <c r="R136" s="219"/>
      <c r="S136" s="219"/>
      <c r="T136" s="220"/>
      <c r="AT136" s="214" t="s">
        <v>140</v>
      </c>
      <c r="AU136" s="214" t="s">
        <v>82</v>
      </c>
      <c r="AV136" s="11" t="s">
        <v>82</v>
      </c>
      <c r="AW136" s="11" t="s">
        <v>36</v>
      </c>
      <c r="AX136" s="11" t="s">
        <v>80</v>
      </c>
      <c r="AY136" s="214" t="s">
        <v>131</v>
      </c>
    </row>
    <row r="137" s="10" customFormat="1" ht="29.88" customHeight="1">
      <c r="B137" s="186"/>
      <c r="D137" s="187" t="s">
        <v>71</v>
      </c>
      <c r="E137" s="197" t="s">
        <v>167</v>
      </c>
      <c r="F137" s="197" t="s">
        <v>445</v>
      </c>
      <c r="I137" s="189"/>
      <c r="J137" s="198">
        <f>BK137</f>
        <v>0</v>
      </c>
      <c r="L137" s="186"/>
      <c r="M137" s="191"/>
      <c r="N137" s="192"/>
      <c r="O137" s="192"/>
      <c r="P137" s="193">
        <f>SUM(P138:P215)</f>
        <v>0</v>
      </c>
      <c r="Q137" s="192"/>
      <c r="R137" s="193">
        <f>SUM(R138:R215)</f>
        <v>24.912470000000003</v>
      </c>
      <c r="S137" s="192"/>
      <c r="T137" s="194">
        <f>SUM(T138:T215)</f>
        <v>0</v>
      </c>
      <c r="AR137" s="187" t="s">
        <v>80</v>
      </c>
      <c r="AT137" s="195" t="s">
        <v>71</v>
      </c>
      <c r="AU137" s="195" t="s">
        <v>80</v>
      </c>
      <c r="AY137" s="187" t="s">
        <v>131</v>
      </c>
      <c r="BK137" s="196">
        <f>SUM(BK138:BK215)</f>
        <v>0</v>
      </c>
    </row>
    <row r="138" s="1" customFormat="1" ht="25.5" customHeight="1">
      <c r="B138" s="199"/>
      <c r="C138" s="200" t="s">
        <v>520</v>
      </c>
      <c r="D138" s="200" t="s">
        <v>133</v>
      </c>
      <c r="E138" s="201" t="s">
        <v>446</v>
      </c>
      <c r="F138" s="202" t="s">
        <v>447</v>
      </c>
      <c r="G138" s="203" t="s">
        <v>293</v>
      </c>
      <c r="H138" s="204">
        <v>2</v>
      </c>
      <c r="I138" s="205"/>
      <c r="J138" s="206">
        <f>ROUND(I138*H138,2)</f>
        <v>0</v>
      </c>
      <c r="K138" s="202" t="s">
        <v>157</v>
      </c>
      <c r="L138" s="45"/>
      <c r="M138" s="207" t="s">
        <v>5</v>
      </c>
      <c r="N138" s="208" t="s">
        <v>43</v>
      </c>
      <c r="O138" s="46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AR138" s="23" t="s">
        <v>138</v>
      </c>
      <c r="AT138" s="23" t="s">
        <v>133</v>
      </c>
      <c r="AU138" s="23" t="s">
        <v>82</v>
      </c>
      <c r="AY138" s="23" t="s">
        <v>131</v>
      </c>
      <c r="BE138" s="211">
        <f>IF(N138="základní",J138,0)</f>
        <v>0</v>
      </c>
      <c r="BF138" s="211">
        <f>IF(N138="snížená",J138,0)</f>
        <v>0</v>
      </c>
      <c r="BG138" s="211">
        <f>IF(N138="zákl. přenesená",J138,0)</f>
        <v>0</v>
      </c>
      <c r="BH138" s="211">
        <f>IF(N138="sníž. přenesená",J138,0)</f>
        <v>0</v>
      </c>
      <c r="BI138" s="211">
        <f>IF(N138="nulová",J138,0)</f>
        <v>0</v>
      </c>
      <c r="BJ138" s="23" t="s">
        <v>80</v>
      </c>
      <c r="BK138" s="211">
        <f>ROUND(I138*H138,2)</f>
        <v>0</v>
      </c>
      <c r="BL138" s="23" t="s">
        <v>138</v>
      </c>
      <c r="BM138" s="23" t="s">
        <v>687</v>
      </c>
    </row>
    <row r="139" s="11" customFormat="1">
      <c r="B139" s="212"/>
      <c r="D139" s="213" t="s">
        <v>140</v>
      </c>
      <c r="E139" s="214" t="s">
        <v>5</v>
      </c>
      <c r="F139" s="215" t="s">
        <v>688</v>
      </c>
      <c r="H139" s="216">
        <v>2</v>
      </c>
      <c r="I139" s="217"/>
      <c r="L139" s="212"/>
      <c r="M139" s="218"/>
      <c r="N139" s="219"/>
      <c r="O139" s="219"/>
      <c r="P139" s="219"/>
      <c r="Q139" s="219"/>
      <c r="R139" s="219"/>
      <c r="S139" s="219"/>
      <c r="T139" s="220"/>
      <c r="AT139" s="214" t="s">
        <v>140</v>
      </c>
      <c r="AU139" s="214" t="s">
        <v>82</v>
      </c>
      <c r="AV139" s="11" t="s">
        <v>82</v>
      </c>
      <c r="AW139" s="11" t="s">
        <v>36</v>
      </c>
      <c r="AX139" s="11" t="s">
        <v>72</v>
      </c>
      <c r="AY139" s="214" t="s">
        <v>131</v>
      </c>
    </row>
    <row r="140" s="12" customFormat="1">
      <c r="B140" s="221"/>
      <c r="D140" s="213" t="s">
        <v>140</v>
      </c>
      <c r="E140" s="222" t="s">
        <v>5</v>
      </c>
      <c r="F140" s="223" t="s">
        <v>145</v>
      </c>
      <c r="H140" s="224">
        <v>2</v>
      </c>
      <c r="I140" s="225"/>
      <c r="L140" s="221"/>
      <c r="M140" s="226"/>
      <c r="N140" s="227"/>
      <c r="O140" s="227"/>
      <c r="P140" s="227"/>
      <c r="Q140" s="227"/>
      <c r="R140" s="227"/>
      <c r="S140" s="227"/>
      <c r="T140" s="228"/>
      <c r="AT140" s="222" t="s">
        <v>140</v>
      </c>
      <c r="AU140" s="222" t="s">
        <v>82</v>
      </c>
      <c r="AV140" s="12" t="s">
        <v>138</v>
      </c>
      <c r="AW140" s="12" t="s">
        <v>36</v>
      </c>
      <c r="AX140" s="12" t="s">
        <v>80</v>
      </c>
      <c r="AY140" s="222" t="s">
        <v>131</v>
      </c>
    </row>
    <row r="141" s="1" customFormat="1" ht="25.5" customHeight="1">
      <c r="B141" s="199"/>
      <c r="C141" s="229" t="s">
        <v>513</v>
      </c>
      <c r="D141" s="229" t="s">
        <v>189</v>
      </c>
      <c r="E141" s="230" t="s">
        <v>451</v>
      </c>
      <c r="F141" s="231" t="s">
        <v>452</v>
      </c>
      <c r="G141" s="232" t="s">
        <v>293</v>
      </c>
      <c r="H141" s="233">
        <v>2</v>
      </c>
      <c r="I141" s="234"/>
      <c r="J141" s="235">
        <f>ROUND(I141*H141,2)</f>
        <v>0</v>
      </c>
      <c r="K141" s="231" t="s">
        <v>5</v>
      </c>
      <c r="L141" s="236"/>
      <c r="M141" s="237" t="s">
        <v>5</v>
      </c>
      <c r="N141" s="238" t="s">
        <v>43</v>
      </c>
      <c r="O141" s="46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AR141" s="23" t="s">
        <v>167</v>
      </c>
      <c r="AT141" s="23" t="s">
        <v>189</v>
      </c>
      <c r="AU141" s="23" t="s">
        <v>82</v>
      </c>
      <c r="AY141" s="23" t="s">
        <v>131</v>
      </c>
      <c r="BE141" s="211">
        <f>IF(N141="základní",J141,0)</f>
        <v>0</v>
      </c>
      <c r="BF141" s="211">
        <f>IF(N141="snížená",J141,0)</f>
        <v>0</v>
      </c>
      <c r="BG141" s="211">
        <f>IF(N141="zákl. přenesená",J141,0)</f>
        <v>0</v>
      </c>
      <c r="BH141" s="211">
        <f>IF(N141="sníž. přenesená",J141,0)</f>
        <v>0</v>
      </c>
      <c r="BI141" s="211">
        <f>IF(N141="nulová",J141,0)</f>
        <v>0</v>
      </c>
      <c r="BJ141" s="23" t="s">
        <v>80</v>
      </c>
      <c r="BK141" s="211">
        <f>ROUND(I141*H141,2)</f>
        <v>0</v>
      </c>
      <c r="BL141" s="23" t="s">
        <v>138</v>
      </c>
      <c r="BM141" s="23" t="s">
        <v>689</v>
      </c>
    </row>
    <row r="142" s="11" customFormat="1">
      <c r="B142" s="212"/>
      <c r="D142" s="213" t="s">
        <v>140</v>
      </c>
      <c r="E142" s="214" t="s">
        <v>5</v>
      </c>
      <c r="F142" s="215" t="s">
        <v>688</v>
      </c>
      <c r="H142" s="216">
        <v>2</v>
      </c>
      <c r="I142" s="217"/>
      <c r="L142" s="212"/>
      <c r="M142" s="218"/>
      <c r="N142" s="219"/>
      <c r="O142" s="219"/>
      <c r="P142" s="219"/>
      <c r="Q142" s="219"/>
      <c r="R142" s="219"/>
      <c r="S142" s="219"/>
      <c r="T142" s="220"/>
      <c r="AT142" s="214" t="s">
        <v>140</v>
      </c>
      <c r="AU142" s="214" t="s">
        <v>82</v>
      </c>
      <c r="AV142" s="11" t="s">
        <v>82</v>
      </c>
      <c r="AW142" s="11" t="s">
        <v>36</v>
      </c>
      <c r="AX142" s="11" t="s">
        <v>72</v>
      </c>
      <c r="AY142" s="214" t="s">
        <v>131</v>
      </c>
    </row>
    <row r="143" s="12" customFormat="1">
      <c r="B143" s="221"/>
      <c r="D143" s="213" t="s">
        <v>140</v>
      </c>
      <c r="E143" s="222" t="s">
        <v>5</v>
      </c>
      <c r="F143" s="223" t="s">
        <v>145</v>
      </c>
      <c r="H143" s="224">
        <v>2</v>
      </c>
      <c r="I143" s="225"/>
      <c r="L143" s="221"/>
      <c r="M143" s="226"/>
      <c r="N143" s="227"/>
      <c r="O143" s="227"/>
      <c r="P143" s="227"/>
      <c r="Q143" s="227"/>
      <c r="R143" s="227"/>
      <c r="S143" s="227"/>
      <c r="T143" s="228"/>
      <c r="AT143" s="222" t="s">
        <v>140</v>
      </c>
      <c r="AU143" s="222" t="s">
        <v>82</v>
      </c>
      <c r="AV143" s="12" t="s">
        <v>138</v>
      </c>
      <c r="AW143" s="12" t="s">
        <v>36</v>
      </c>
      <c r="AX143" s="12" t="s">
        <v>80</v>
      </c>
      <c r="AY143" s="222" t="s">
        <v>131</v>
      </c>
    </row>
    <row r="144" s="1" customFormat="1" ht="16.5" customHeight="1">
      <c r="B144" s="199"/>
      <c r="C144" s="200" t="s">
        <v>494</v>
      </c>
      <c r="D144" s="200" t="s">
        <v>133</v>
      </c>
      <c r="E144" s="201" t="s">
        <v>456</v>
      </c>
      <c r="F144" s="202" t="s">
        <v>457</v>
      </c>
      <c r="G144" s="203" t="s">
        <v>293</v>
      </c>
      <c r="H144" s="204">
        <v>4</v>
      </c>
      <c r="I144" s="205"/>
      <c r="J144" s="206">
        <f>ROUND(I144*H144,2)</f>
        <v>0</v>
      </c>
      <c r="K144" s="202" t="s">
        <v>157</v>
      </c>
      <c r="L144" s="45"/>
      <c r="M144" s="207" t="s">
        <v>5</v>
      </c>
      <c r="N144" s="208" t="s">
        <v>43</v>
      </c>
      <c r="O144" s="46"/>
      <c r="P144" s="209">
        <f>O144*H144</f>
        <v>0</v>
      </c>
      <c r="Q144" s="209">
        <v>0.00167</v>
      </c>
      <c r="R144" s="209">
        <f>Q144*H144</f>
        <v>0.0066800000000000002</v>
      </c>
      <c r="S144" s="209">
        <v>0</v>
      </c>
      <c r="T144" s="210">
        <f>S144*H144</f>
        <v>0</v>
      </c>
      <c r="AR144" s="23" t="s">
        <v>138</v>
      </c>
      <c r="AT144" s="23" t="s">
        <v>133</v>
      </c>
      <c r="AU144" s="23" t="s">
        <v>82</v>
      </c>
      <c r="AY144" s="23" t="s">
        <v>131</v>
      </c>
      <c r="BE144" s="211">
        <f>IF(N144="základní",J144,0)</f>
        <v>0</v>
      </c>
      <c r="BF144" s="211">
        <f>IF(N144="snížená",J144,0)</f>
        <v>0</v>
      </c>
      <c r="BG144" s="211">
        <f>IF(N144="zákl. přenesená",J144,0)</f>
        <v>0</v>
      </c>
      <c r="BH144" s="211">
        <f>IF(N144="sníž. přenesená",J144,0)</f>
        <v>0</v>
      </c>
      <c r="BI144" s="211">
        <f>IF(N144="nulová",J144,0)</f>
        <v>0</v>
      </c>
      <c r="BJ144" s="23" t="s">
        <v>80</v>
      </c>
      <c r="BK144" s="211">
        <f>ROUND(I144*H144,2)</f>
        <v>0</v>
      </c>
      <c r="BL144" s="23" t="s">
        <v>138</v>
      </c>
      <c r="BM144" s="23" t="s">
        <v>690</v>
      </c>
    </row>
    <row r="145" s="11" customFormat="1">
      <c r="B145" s="212"/>
      <c r="D145" s="213" t="s">
        <v>140</v>
      </c>
      <c r="E145" s="214" t="s">
        <v>5</v>
      </c>
      <c r="F145" s="215" t="s">
        <v>691</v>
      </c>
      <c r="H145" s="216">
        <v>4</v>
      </c>
      <c r="I145" s="217"/>
      <c r="L145" s="212"/>
      <c r="M145" s="218"/>
      <c r="N145" s="219"/>
      <c r="O145" s="219"/>
      <c r="P145" s="219"/>
      <c r="Q145" s="219"/>
      <c r="R145" s="219"/>
      <c r="S145" s="219"/>
      <c r="T145" s="220"/>
      <c r="AT145" s="214" t="s">
        <v>140</v>
      </c>
      <c r="AU145" s="214" t="s">
        <v>82</v>
      </c>
      <c r="AV145" s="11" t="s">
        <v>82</v>
      </c>
      <c r="AW145" s="11" t="s">
        <v>36</v>
      </c>
      <c r="AX145" s="11" t="s">
        <v>72</v>
      </c>
      <c r="AY145" s="214" t="s">
        <v>131</v>
      </c>
    </row>
    <row r="146" s="12" customFormat="1">
      <c r="B146" s="221"/>
      <c r="D146" s="213" t="s">
        <v>140</v>
      </c>
      <c r="E146" s="222" t="s">
        <v>5</v>
      </c>
      <c r="F146" s="223" t="s">
        <v>145</v>
      </c>
      <c r="H146" s="224">
        <v>4</v>
      </c>
      <c r="I146" s="225"/>
      <c r="L146" s="221"/>
      <c r="M146" s="226"/>
      <c r="N146" s="227"/>
      <c r="O146" s="227"/>
      <c r="P146" s="227"/>
      <c r="Q146" s="227"/>
      <c r="R146" s="227"/>
      <c r="S146" s="227"/>
      <c r="T146" s="228"/>
      <c r="AT146" s="222" t="s">
        <v>140</v>
      </c>
      <c r="AU146" s="222" t="s">
        <v>82</v>
      </c>
      <c r="AV146" s="12" t="s">
        <v>138</v>
      </c>
      <c r="AW146" s="12" t="s">
        <v>36</v>
      </c>
      <c r="AX146" s="12" t="s">
        <v>80</v>
      </c>
      <c r="AY146" s="222" t="s">
        <v>131</v>
      </c>
    </row>
    <row r="147" s="1" customFormat="1" ht="16.5" customHeight="1">
      <c r="B147" s="199"/>
      <c r="C147" s="229" t="s">
        <v>476</v>
      </c>
      <c r="D147" s="229" t="s">
        <v>189</v>
      </c>
      <c r="E147" s="230" t="s">
        <v>473</v>
      </c>
      <c r="F147" s="231" t="s">
        <v>474</v>
      </c>
      <c r="G147" s="232" t="s">
        <v>293</v>
      </c>
      <c r="H147" s="233">
        <v>2</v>
      </c>
      <c r="I147" s="234"/>
      <c r="J147" s="235">
        <f>ROUND(I147*H147,2)</f>
        <v>0</v>
      </c>
      <c r="K147" s="231" t="s">
        <v>5</v>
      </c>
      <c r="L147" s="236"/>
      <c r="M147" s="237" t="s">
        <v>5</v>
      </c>
      <c r="N147" s="238" t="s">
        <v>43</v>
      </c>
      <c r="O147" s="46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AR147" s="23" t="s">
        <v>167</v>
      </c>
      <c r="AT147" s="23" t="s">
        <v>189</v>
      </c>
      <c r="AU147" s="23" t="s">
        <v>82</v>
      </c>
      <c r="AY147" s="23" t="s">
        <v>131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23" t="s">
        <v>80</v>
      </c>
      <c r="BK147" s="211">
        <f>ROUND(I147*H147,2)</f>
        <v>0</v>
      </c>
      <c r="BL147" s="23" t="s">
        <v>138</v>
      </c>
      <c r="BM147" s="23" t="s">
        <v>692</v>
      </c>
    </row>
    <row r="148" s="11" customFormat="1">
      <c r="B148" s="212"/>
      <c r="D148" s="213" t="s">
        <v>140</v>
      </c>
      <c r="E148" s="214" t="s">
        <v>5</v>
      </c>
      <c r="F148" s="215" t="s">
        <v>688</v>
      </c>
      <c r="H148" s="216">
        <v>2</v>
      </c>
      <c r="I148" s="217"/>
      <c r="L148" s="212"/>
      <c r="M148" s="218"/>
      <c r="N148" s="219"/>
      <c r="O148" s="219"/>
      <c r="P148" s="219"/>
      <c r="Q148" s="219"/>
      <c r="R148" s="219"/>
      <c r="S148" s="219"/>
      <c r="T148" s="220"/>
      <c r="AT148" s="214" t="s">
        <v>140</v>
      </c>
      <c r="AU148" s="214" t="s">
        <v>82</v>
      </c>
      <c r="AV148" s="11" t="s">
        <v>82</v>
      </c>
      <c r="AW148" s="11" t="s">
        <v>36</v>
      </c>
      <c r="AX148" s="11" t="s">
        <v>72</v>
      </c>
      <c r="AY148" s="214" t="s">
        <v>131</v>
      </c>
    </row>
    <row r="149" s="12" customFormat="1">
      <c r="B149" s="221"/>
      <c r="D149" s="213" t="s">
        <v>140</v>
      </c>
      <c r="E149" s="222" t="s">
        <v>5</v>
      </c>
      <c r="F149" s="223" t="s">
        <v>145</v>
      </c>
      <c r="H149" s="224">
        <v>2</v>
      </c>
      <c r="I149" s="225"/>
      <c r="L149" s="221"/>
      <c r="M149" s="226"/>
      <c r="N149" s="227"/>
      <c r="O149" s="227"/>
      <c r="P149" s="227"/>
      <c r="Q149" s="227"/>
      <c r="R149" s="227"/>
      <c r="S149" s="227"/>
      <c r="T149" s="228"/>
      <c r="AT149" s="222" t="s">
        <v>140</v>
      </c>
      <c r="AU149" s="222" t="s">
        <v>82</v>
      </c>
      <c r="AV149" s="12" t="s">
        <v>138</v>
      </c>
      <c r="AW149" s="12" t="s">
        <v>36</v>
      </c>
      <c r="AX149" s="12" t="s">
        <v>80</v>
      </c>
      <c r="AY149" s="222" t="s">
        <v>131</v>
      </c>
    </row>
    <row r="150" s="1" customFormat="1" ht="16.5" customHeight="1">
      <c r="B150" s="199"/>
      <c r="C150" s="229" t="s">
        <v>481</v>
      </c>
      <c r="D150" s="229" t="s">
        <v>189</v>
      </c>
      <c r="E150" s="230" t="s">
        <v>693</v>
      </c>
      <c r="F150" s="231" t="s">
        <v>694</v>
      </c>
      <c r="G150" s="232" t="s">
        <v>293</v>
      </c>
      <c r="H150" s="233">
        <v>1</v>
      </c>
      <c r="I150" s="234"/>
      <c r="J150" s="235">
        <f>ROUND(I150*H150,2)</f>
        <v>0</v>
      </c>
      <c r="K150" s="231" t="s">
        <v>5</v>
      </c>
      <c r="L150" s="236"/>
      <c r="M150" s="237" t="s">
        <v>5</v>
      </c>
      <c r="N150" s="238" t="s">
        <v>43</v>
      </c>
      <c r="O150" s="46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AR150" s="23" t="s">
        <v>167</v>
      </c>
      <c r="AT150" s="23" t="s">
        <v>189</v>
      </c>
      <c r="AU150" s="23" t="s">
        <v>82</v>
      </c>
      <c r="AY150" s="23" t="s">
        <v>131</v>
      </c>
      <c r="BE150" s="211">
        <f>IF(N150="základní",J150,0)</f>
        <v>0</v>
      </c>
      <c r="BF150" s="211">
        <f>IF(N150="snížená",J150,0)</f>
        <v>0</v>
      </c>
      <c r="BG150" s="211">
        <f>IF(N150="zákl. přenesená",J150,0)</f>
        <v>0</v>
      </c>
      <c r="BH150" s="211">
        <f>IF(N150="sníž. přenesená",J150,0)</f>
        <v>0</v>
      </c>
      <c r="BI150" s="211">
        <f>IF(N150="nulová",J150,0)</f>
        <v>0</v>
      </c>
      <c r="BJ150" s="23" t="s">
        <v>80</v>
      </c>
      <c r="BK150" s="211">
        <f>ROUND(I150*H150,2)</f>
        <v>0</v>
      </c>
      <c r="BL150" s="23" t="s">
        <v>138</v>
      </c>
      <c r="BM150" s="23" t="s">
        <v>695</v>
      </c>
    </row>
    <row r="151" s="11" customFormat="1">
      <c r="B151" s="212"/>
      <c r="D151" s="213" t="s">
        <v>140</v>
      </c>
      <c r="E151" s="214" t="s">
        <v>5</v>
      </c>
      <c r="F151" s="215" t="s">
        <v>696</v>
      </c>
      <c r="H151" s="216">
        <v>1</v>
      </c>
      <c r="I151" s="217"/>
      <c r="L151" s="212"/>
      <c r="M151" s="218"/>
      <c r="N151" s="219"/>
      <c r="O151" s="219"/>
      <c r="P151" s="219"/>
      <c r="Q151" s="219"/>
      <c r="R151" s="219"/>
      <c r="S151" s="219"/>
      <c r="T151" s="220"/>
      <c r="AT151" s="214" t="s">
        <v>140</v>
      </c>
      <c r="AU151" s="214" t="s">
        <v>82</v>
      </c>
      <c r="AV151" s="11" t="s">
        <v>82</v>
      </c>
      <c r="AW151" s="11" t="s">
        <v>36</v>
      </c>
      <c r="AX151" s="11" t="s">
        <v>72</v>
      </c>
      <c r="AY151" s="214" t="s">
        <v>131</v>
      </c>
    </row>
    <row r="152" s="12" customFormat="1">
      <c r="B152" s="221"/>
      <c r="D152" s="213" t="s">
        <v>140</v>
      </c>
      <c r="E152" s="222" t="s">
        <v>5</v>
      </c>
      <c r="F152" s="223" t="s">
        <v>145</v>
      </c>
      <c r="H152" s="224">
        <v>1</v>
      </c>
      <c r="I152" s="225"/>
      <c r="L152" s="221"/>
      <c r="M152" s="226"/>
      <c r="N152" s="227"/>
      <c r="O152" s="227"/>
      <c r="P152" s="227"/>
      <c r="Q152" s="227"/>
      <c r="R152" s="227"/>
      <c r="S152" s="227"/>
      <c r="T152" s="228"/>
      <c r="AT152" s="222" t="s">
        <v>140</v>
      </c>
      <c r="AU152" s="222" t="s">
        <v>82</v>
      </c>
      <c r="AV152" s="12" t="s">
        <v>138</v>
      </c>
      <c r="AW152" s="12" t="s">
        <v>36</v>
      </c>
      <c r="AX152" s="12" t="s">
        <v>80</v>
      </c>
      <c r="AY152" s="222" t="s">
        <v>131</v>
      </c>
    </row>
    <row r="153" s="1" customFormat="1" ht="16.5" customHeight="1">
      <c r="B153" s="199"/>
      <c r="C153" s="229" t="s">
        <v>439</v>
      </c>
      <c r="D153" s="229" t="s">
        <v>189</v>
      </c>
      <c r="E153" s="230" t="s">
        <v>697</v>
      </c>
      <c r="F153" s="231" t="s">
        <v>698</v>
      </c>
      <c r="G153" s="232" t="s">
        <v>293</v>
      </c>
      <c r="H153" s="233">
        <v>1</v>
      </c>
      <c r="I153" s="234"/>
      <c r="J153" s="235">
        <f>ROUND(I153*H153,2)</f>
        <v>0</v>
      </c>
      <c r="K153" s="231" t="s">
        <v>5</v>
      </c>
      <c r="L153" s="236"/>
      <c r="M153" s="237" t="s">
        <v>5</v>
      </c>
      <c r="N153" s="238" t="s">
        <v>43</v>
      </c>
      <c r="O153" s="46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AR153" s="23" t="s">
        <v>167</v>
      </c>
      <c r="AT153" s="23" t="s">
        <v>189</v>
      </c>
      <c r="AU153" s="23" t="s">
        <v>82</v>
      </c>
      <c r="AY153" s="23" t="s">
        <v>131</v>
      </c>
      <c r="BE153" s="211">
        <f>IF(N153="základní",J153,0)</f>
        <v>0</v>
      </c>
      <c r="BF153" s="211">
        <f>IF(N153="snížená",J153,0)</f>
        <v>0</v>
      </c>
      <c r="BG153" s="211">
        <f>IF(N153="zákl. přenesená",J153,0)</f>
        <v>0</v>
      </c>
      <c r="BH153" s="211">
        <f>IF(N153="sníž. přenesená",J153,0)</f>
        <v>0</v>
      </c>
      <c r="BI153" s="211">
        <f>IF(N153="nulová",J153,0)</f>
        <v>0</v>
      </c>
      <c r="BJ153" s="23" t="s">
        <v>80</v>
      </c>
      <c r="BK153" s="211">
        <f>ROUND(I153*H153,2)</f>
        <v>0</v>
      </c>
      <c r="BL153" s="23" t="s">
        <v>138</v>
      </c>
      <c r="BM153" s="23" t="s">
        <v>699</v>
      </c>
    </row>
    <row r="154" s="11" customFormat="1">
      <c r="B154" s="212"/>
      <c r="D154" s="213" t="s">
        <v>140</v>
      </c>
      <c r="E154" s="214" t="s">
        <v>5</v>
      </c>
      <c r="F154" s="215" t="s">
        <v>696</v>
      </c>
      <c r="H154" s="216">
        <v>1</v>
      </c>
      <c r="I154" s="217"/>
      <c r="L154" s="212"/>
      <c r="M154" s="218"/>
      <c r="N154" s="219"/>
      <c r="O154" s="219"/>
      <c r="P154" s="219"/>
      <c r="Q154" s="219"/>
      <c r="R154" s="219"/>
      <c r="S154" s="219"/>
      <c r="T154" s="220"/>
      <c r="AT154" s="214" t="s">
        <v>140</v>
      </c>
      <c r="AU154" s="214" t="s">
        <v>82</v>
      </c>
      <c r="AV154" s="11" t="s">
        <v>82</v>
      </c>
      <c r="AW154" s="11" t="s">
        <v>36</v>
      </c>
      <c r="AX154" s="11" t="s">
        <v>72</v>
      </c>
      <c r="AY154" s="214" t="s">
        <v>131</v>
      </c>
    </row>
    <row r="155" s="12" customFormat="1">
      <c r="B155" s="221"/>
      <c r="D155" s="213" t="s">
        <v>140</v>
      </c>
      <c r="E155" s="222" t="s">
        <v>5</v>
      </c>
      <c r="F155" s="223" t="s">
        <v>145</v>
      </c>
      <c r="H155" s="224">
        <v>1</v>
      </c>
      <c r="I155" s="225"/>
      <c r="L155" s="221"/>
      <c r="M155" s="226"/>
      <c r="N155" s="227"/>
      <c r="O155" s="227"/>
      <c r="P155" s="227"/>
      <c r="Q155" s="227"/>
      <c r="R155" s="227"/>
      <c r="S155" s="227"/>
      <c r="T155" s="228"/>
      <c r="AT155" s="222" t="s">
        <v>140</v>
      </c>
      <c r="AU155" s="222" t="s">
        <v>82</v>
      </c>
      <c r="AV155" s="12" t="s">
        <v>138</v>
      </c>
      <c r="AW155" s="12" t="s">
        <v>36</v>
      </c>
      <c r="AX155" s="12" t="s">
        <v>80</v>
      </c>
      <c r="AY155" s="222" t="s">
        <v>131</v>
      </c>
    </row>
    <row r="156" s="1" customFormat="1" ht="25.5" customHeight="1">
      <c r="B156" s="199"/>
      <c r="C156" s="200" t="s">
        <v>375</v>
      </c>
      <c r="D156" s="200" t="s">
        <v>133</v>
      </c>
      <c r="E156" s="201" t="s">
        <v>495</v>
      </c>
      <c r="F156" s="202" t="s">
        <v>496</v>
      </c>
      <c r="G156" s="203" t="s">
        <v>209</v>
      </c>
      <c r="H156" s="204">
        <v>119</v>
      </c>
      <c r="I156" s="205"/>
      <c r="J156" s="206">
        <f>ROUND(I156*H156,2)</f>
        <v>0</v>
      </c>
      <c r="K156" s="202" t="s">
        <v>157</v>
      </c>
      <c r="L156" s="45"/>
      <c r="M156" s="207" t="s">
        <v>5</v>
      </c>
      <c r="N156" s="208" t="s">
        <v>43</v>
      </c>
      <c r="O156" s="46"/>
      <c r="P156" s="209">
        <f>O156*H156</f>
        <v>0</v>
      </c>
      <c r="Q156" s="209">
        <v>1.0000000000000001E-05</v>
      </c>
      <c r="R156" s="209">
        <f>Q156*H156</f>
        <v>0.0011900000000000001</v>
      </c>
      <c r="S156" s="209">
        <v>0</v>
      </c>
      <c r="T156" s="210">
        <f>S156*H156</f>
        <v>0</v>
      </c>
      <c r="AR156" s="23" t="s">
        <v>138</v>
      </c>
      <c r="AT156" s="23" t="s">
        <v>133</v>
      </c>
      <c r="AU156" s="23" t="s">
        <v>82</v>
      </c>
      <c r="AY156" s="23" t="s">
        <v>131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23" t="s">
        <v>80</v>
      </c>
      <c r="BK156" s="211">
        <f>ROUND(I156*H156,2)</f>
        <v>0</v>
      </c>
      <c r="BL156" s="23" t="s">
        <v>138</v>
      </c>
      <c r="BM156" s="23" t="s">
        <v>700</v>
      </c>
    </row>
    <row r="157" s="11" customFormat="1">
      <c r="B157" s="212"/>
      <c r="D157" s="213" t="s">
        <v>140</v>
      </c>
      <c r="E157" s="214" t="s">
        <v>5</v>
      </c>
      <c r="F157" s="215" t="s">
        <v>701</v>
      </c>
      <c r="H157" s="216">
        <v>119</v>
      </c>
      <c r="I157" s="217"/>
      <c r="L157" s="212"/>
      <c r="M157" s="218"/>
      <c r="N157" s="219"/>
      <c r="O157" s="219"/>
      <c r="P157" s="219"/>
      <c r="Q157" s="219"/>
      <c r="R157" s="219"/>
      <c r="S157" s="219"/>
      <c r="T157" s="220"/>
      <c r="AT157" s="214" t="s">
        <v>140</v>
      </c>
      <c r="AU157" s="214" t="s">
        <v>82</v>
      </c>
      <c r="AV157" s="11" t="s">
        <v>82</v>
      </c>
      <c r="AW157" s="11" t="s">
        <v>36</v>
      </c>
      <c r="AX157" s="11" t="s">
        <v>72</v>
      </c>
      <c r="AY157" s="214" t="s">
        <v>131</v>
      </c>
    </row>
    <row r="158" s="12" customFormat="1">
      <c r="B158" s="221"/>
      <c r="D158" s="213" t="s">
        <v>140</v>
      </c>
      <c r="E158" s="222" t="s">
        <v>5</v>
      </c>
      <c r="F158" s="223" t="s">
        <v>145</v>
      </c>
      <c r="H158" s="224">
        <v>119</v>
      </c>
      <c r="I158" s="225"/>
      <c r="L158" s="221"/>
      <c r="M158" s="226"/>
      <c r="N158" s="227"/>
      <c r="O158" s="227"/>
      <c r="P158" s="227"/>
      <c r="Q158" s="227"/>
      <c r="R158" s="227"/>
      <c r="S158" s="227"/>
      <c r="T158" s="228"/>
      <c r="AT158" s="222" t="s">
        <v>140</v>
      </c>
      <c r="AU158" s="222" t="s">
        <v>82</v>
      </c>
      <c r="AV158" s="12" t="s">
        <v>138</v>
      </c>
      <c r="AW158" s="12" t="s">
        <v>36</v>
      </c>
      <c r="AX158" s="12" t="s">
        <v>80</v>
      </c>
      <c r="AY158" s="222" t="s">
        <v>131</v>
      </c>
    </row>
    <row r="159" s="1" customFormat="1" ht="25.5" customHeight="1">
      <c r="B159" s="199"/>
      <c r="C159" s="229" t="s">
        <v>379</v>
      </c>
      <c r="D159" s="229" t="s">
        <v>189</v>
      </c>
      <c r="E159" s="230" t="s">
        <v>501</v>
      </c>
      <c r="F159" s="231" t="s">
        <v>702</v>
      </c>
      <c r="G159" s="232" t="s">
        <v>293</v>
      </c>
      <c r="H159" s="233">
        <v>11</v>
      </c>
      <c r="I159" s="234"/>
      <c r="J159" s="235">
        <f>ROUND(I159*H159,2)</f>
        <v>0</v>
      </c>
      <c r="K159" s="231" t="s">
        <v>5</v>
      </c>
      <c r="L159" s="236"/>
      <c r="M159" s="237" t="s">
        <v>5</v>
      </c>
      <c r="N159" s="238" t="s">
        <v>43</v>
      </c>
      <c r="O159" s="46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AR159" s="23" t="s">
        <v>167</v>
      </c>
      <c r="AT159" s="23" t="s">
        <v>189</v>
      </c>
      <c r="AU159" s="23" t="s">
        <v>82</v>
      </c>
      <c r="AY159" s="23" t="s">
        <v>131</v>
      </c>
      <c r="BE159" s="211">
        <f>IF(N159="základní",J159,0)</f>
        <v>0</v>
      </c>
      <c r="BF159" s="211">
        <f>IF(N159="snížená",J159,0)</f>
        <v>0</v>
      </c>
      <c r="BG159" s="211">
        <f>IF(N159="zákl. přenesená",J159,0)</f>
        <v>0</v>
      </c>
      <c r="BH159" s="211">
        <f>IF(N159="sníž. přenesená",J159,0)</f>
        <v>0</v>
      </c>
      <c r="BI159" s="211">
        <f>IF(N159="nulová",J159,0)</f>
        <v>0</v>
      </c>
      <c r="BJ159" s="23" t="s">
        <v>80</v>
      </c>
      <c r="BK159" s="211">
        <f>ROUND(I159*H159,2)</f>
        <v>0</v>
      </c>
      <c r="BL159" s="23" t="s">
        <v>138</v>
      </c>
      <c r="BM159" s="23" t="s">
        <v>703</v>
      </c>
    </row>
    <row r="160" s="11" customFormat="1">
      <c r="B160" s="212"/>
      <c r="D160" s="213" t="s">
        <v>140</v>
      </c>
      <c r="E160" s="214" t="s">
        <v>5</v>
      </c>
      <c r="F160" s="215" t="s">
        <v>704</v>
      </c>
      <c r="H160" s="216">
        <v>11</v>
      </c>
      <c r="I160" s="217"/>
      <c r="L160" s="212"/>
      <c r="M160" s="218"/>
      <c r="N160" s="219"/>
      <c r="O160" s="219"/>
      <c r="P160" s="219"/>
      <c r="Q160" s="219"/>
      <c r="R160" s="219"/>
      <c r="S160" s="219"/>
      <c r="T160" s="220"/>
      <c r="AT160" s="214" t="s">
        <v>140</v>
      </c>
      <c r="AU160" s="214" t="s">
        <v>82</v>
      </c>
      <c r="AV160" s="11" t="s">
        <v>82</v>
      </c>
      <c r="AW160" s="11" t="s">
        <v>36</v>
      </c>
      <c r="AX160" s="11" t="s">
        <v>72</v>
      </c>
      <c r="AY160" s="214" t="s">
        <v>131</v>
      </c>
    </row>
    <row r="161" s="12" customFormat="1">
      <c r="B161" s="221"/>
      <c r="D161" s="213" t="s">
        <v>140</v>
      </c>
      <c r="E161" s="222" t="s">
        <v>5</v>
      </c>
      <c r="F161" s="223" t="s">
        <v>145</v>
      </c>
      <c r="H161" s="224">
        <v>11</v>
      </c>
      <c r="I161" s="225"/>
      <c r="L161" s="221"/>
      <c r="M161" s="226"/>
      <c r="N161" s="227"/>
      <c r="O161" s="227"/>
      <c r="P161" s="227"/>
      <c r="Q161" s="227"/>
      <c r="R161" s="227"/>
      <c r="S161" s="227"/>
      <c r="T161" s="228"/>
      <c r="AT161" s="222" t="s">
        <v>140</v>
      </c>
      <c r="AU161" s="222" t="s">
        <v>82</v>
      </c>
      <c r="AV161" s="12" t="s">
        <v>138</v>
      </c>
      <c r="AW161" s="12" t="s">
        <v>36</v>
      </c>
      <c r="AX161" s="12" t="s">
        <v>80</v>
      </c>
      <c r="AY161" s="222" t="s">
        <v>131</v>
      </c>
    </row>
    <row r="162" s="1" customFormat="1" ht="16.5" customHeight="1">
      <c r="B162" s="199"/>
      <c r="C162" s="200" t="s">
        <v>705</v>
      </c>
      <c r="D162" s="200" t="s">
        <v>133</v>
      </c>
      <c r="E162" s="201" t="s">
        <v>706</v>
      </c>
      <c r="F162" s="202" t="s">
        <v>707</v>
      </c>
      <c r="G162" s="203" t="s">
        <v>209</v>
      </c>
      <c r="H162" s="204">
        <v>89</v>
      </c>
      <c r="I162" s="205"/>
      <c r="J162" s="206">
        <f>ROUND(I162*H162,2)</f>
        <v>0</v>
      </c>
      <c r="K162" s="202" t="s">
        <v>157</v>
      </c>
      <c r="L162" s="45"/>
      <c r="M162" s="207" t="s">
        <v>5</v>
      </c>
      <c r="N162" s="208" t="s">
        <v>43</v>
      </c>
      <c r="O162" s="46"/>
      <c r="P162" s="209">
        <f>O162*H162</f>
        <v>0</v>
      </c>
      <c r="Q162" s="209">
        <v>0.0026800000000000001</v>
      </c>
      <c r="R162" s="209">
        <f>Q162*H162</f>
        <v>0.23852000000000001</v>
      </c>
      <c r="S162" s="209">
        <v>0</v>
      </c>
      <c r="T162" s="210">
        <f>S162*H162</f>
        <v>0</v>
      </c>
      <c r="AR162" s="23" t="s">
        <v>138</v>
      </c>
      <c r="AT162" s="23" t="s">
        <v>133</v>
      </c>
      <c r="AU162" s="23" t="s">
        <v>82</v>
      </c>
      <c r="AY162" s="23" t="s">
        <v>131</v>
      </c>
      <c r="BE162" s="211">
        <f>IF(N162="základní",J162,0)</f>
        <v>0</v>
      </c>
      <c r="BF162" s="211">
        <f>IF(N162="snížená",J162,0)</f>
        <v>0</v>
      </c>
      <c r="BG162" s="211">
        <f>IF(N162="zákl. přenesená",J162,0)</f>
        <v>0</v>
      </c>
      <c r="BH162" s="211">
        <f>IF(N162="sníž. přenesená",J162,0)</f>
        <v>0</v>
      </c>
      <c r="BI162" s="211">
        <f>IF(N162="nulová",J162,0)</f>
        <v>0</v>
      </c>
      <c r="BJ162" s="23" t="s">
        <v>80</v>
      </c>
      <c r="BK162" s="211">
        <f>ROUND(I162*H162,2)</f>
        <v>0</v>
      </c>
      <c r="BL162" s="23" t="s">
        <v>138</v>
      </c>
      <c r="BM162" s="23" t="s">
        <v>708</v>
      </c>
    </row>
    <row r="163" s="11" customFormat="1">
      <c r="B163" s="212"/>
      <c r="D163" s="213" t="s">
        <v>140</v>
      </c>
      <c r="E163" s="214" t="s">
        <v>5</v>
      </c>
      <c r="F163" s="215" t="s">
        <v>709</v>
      </c>
      <c r="H163" s="216">
        <v>89</v>
      </c>
      <c r="I163" s="217"/>
      <c r="L163" s="212"/>
      <c r="M163" s="218"/>
      <c r="N163" s="219"/>
      <c r="O163" s="219"/>
      <c r="P163" s="219"/>
      <c r="Q163" s="219"/>
      <c r="R163" s="219"/>
      <c r="S163" s="219"/>
      <c r="T163" s="220"/>
      <c r="AT163" s="214" t="s">
        <v>140</v>
      </c>
      <c r="AU163" s="214" t="s">
        <v>82</v>
      </c>
      <c r="AV163" s="11" t="s">
        <v>82</v>
      </c>
      <c r="AW163" s="11" t="s">
        <v>36</v>
      </c>
      <c r="AX163" s="11" t="s">
        <v>80</v>
      </c>
      <c r="AY163" s="214" t="s">
        <v>131</v>
      </c>
    </row>
    <row r="164" s="1" customFormat="1" ht="16.5" customHeight="1">
      <c r="B164" s="199"/>
      <c r="C164" s="200" t="s">
        <v>612</v>
      </c>
      <c r="D164" s="200" t="s">
        <v>133</v>
      </c>
      <c r="E164" s="201" t="s">
        <v>710</v>
      </c>
      <c r="F164" s="202" t="s">
        <v>711</v>
      </c>
      <c r="G164" s="203" t="s">
        <v>209</v>
      </c>
      <c r="H164" s="204">
        <v>8</v>
      </c>
      <c r="I164" s="205"/>
      <c r="J164" s="206">
        <f>ROUND(I164*H164,2)</f>
        <v>0</v>
      </c>
      <c r="K164" s="202" t="s">
        <v>157</v>
      </c>
      <c r="L164" s="45"/>
      <c r="M164" s="207" t="s">
        <v>5</v>
      </c>
      <c r="N164" s="208" t="s">
        <v>43</v>
      </c>
      <c r="O164" s="46"/>
      <c r="P164" s="209">
        <f>O164*H164</f>
        <v>0</v>
      </c>
      <c r="Q164" s="209">
        <v>0.00093000000000000005</v>
      </c>
      <c r="R164" s="209">
        <f>Q164*H164</f>
        <v>0.0074400000000000004</v>
      </c>
      <c r="S164" s="209">
        <v>0</v>
      </c>
      <c r="T164" s="210">
        <f>S164*H164</f>
        <v>0</v>
      </c>
      <c r="AR164" s="23" t="s">
        <v>138</v>
      </c>
      <c r="AT164" s="23" t="s">
        <v>133</v>
      </c>
      <c r="AU164" s="23" t="s">
        <v>82</v>
      </c>
      <c r="AY164" s="23" t="s">
        <v>131</v>
      </c>
      <c r="BE164" s="211">
        <f>IF(N164="základní",J164,0)</f>
        <v>0</v>
      </c>
      <c r="BF164" s="211">
        <f>IF(N164="snížená",J164,0)</f>
        <v>0</v>
      </c>
      <c r="BG164" s="211">
        <f>IF(N164="zákl. přenesená",J164,0)</f>
        <v>0</v>
      </c>
      <c r="BH164" s="211">
        <f>IF(N164="sníž. přenesená",J164,0)</f>
        <v>0</v>
      </c>
      <c r="BI164" s="211">
        <f>IF(N164="nulová",J164,0)</f>
        <v>0</v>
      </c>
      <c r="BJ164" s="23" t="s">
        <v>80</v>
      </c>
      <c r="BK164" s="211">
        <f>ROUND(I164*H164,2)</f>
        <v>0</v>
      </c>
      <c r="BL164" s="23" t="s">
        <v>138</v>
      </c>
      <c r="BM164" s="23" t="s">
        <v>712</v>
      </c>
    </row>
    <row r="165" s="1" customFormat="1" ht="16.5" customHeight="1">
      <c r="B165" s="199"/>
      <c r="C165" s="200" t="s">
        <v>615</v>
      </c>
      <c r="D165" s="200" t="s">
        <v>133</v>
      </c>
      <c r="E165" s="201" t="s">
        <v>713</v>
      </c>
      <c r="F165" s="202" t="s">
        <v>714</v>
      </c>
      <c r="G165" s="203" t="s">
        <v>209</v>
      </c>
      <c r="H165" s="204">
        <v>280</v>
      </c>
      <c r="I165" s="205"/>
      <c r="J165" s="206">
        <f>ROUND(I165*H165,2)</f>
        <v>0</v>
      </c>
      <c r="K165" s="202" t="s">
        <v>157</v>
      </c>
      <c r="L165" s="45"/>
      <c r="M165" s="207" t="s">
        <v>5</v>
      </c>
      <c r="N165" s="208" t="s">
        <v>43</v>
      </c>
      <c r="O165" s="46"/>
      <c r="P165" s="209">
        <f>O165*H165</f>
        <v>0</v>
      </c>
      <c r="Q165" s="209">
        <v>0.0016000000000000001</v>
      </c>
      <c r="R165" s="209">
        <f>Q165*H165</f>
        <v>0.44800000000000001</v>
      </c>
      <c r="S165" s="209">
        <v>0</v>
      </c>
      <c r="T165" s="210">
        <f>S165*H165</f>
        <v>0</v>
      </c>
      <c r="AR165" s="23" t="s">
        <v>138</v>
      </c>
      <c r="AT165" s="23" t="s">
        <v>133</v>
      </c>
      <c r="AU165" s="23" t="s">
        <v>82</v>
      </c>
      <c r="AY165" s="23" t="s">
        <v>131</v>
      </c>
      <c r="BE165" s="211">
        <f>IF(N165="základní",J165,0)</f>
        <v>0</v>
      </c>
      <c r="BF165" s="211">
        <f>IF(N165="snížená",J165,0)</f>
        <v>0</v>
      </c>
      <c r="BG165" s="211">
        <f>IF(N165="zákl. přenesená",J165,0)</f>
        <v>0</v>
      </c>
      <c r="BH165" s="211">
        <f>IF(N165="sníž. přenesená",J165,0)</f>
        <v>0</v>
      </c>
      <c r="BI165" s="211">
        <f>IF(N165="nulová",J165,0)</f>
        <v>0</v>
      </c>
      <c r="BJ165" s="23" t="s">
        <v>80</v>
      </c>
      <c r="BK165" s="211">
        <f>ROUND(I165*H165,2)</f>
        <v>0</v>
      </c>
      <c r="BL165" s="23" t="s">
        <v>138</v>
      </c>
      <c r="BM165" s="23" t="s">
        <v>715</v>
      </c>
    </row>
    <row r="166" s="1" customFormat="1" ht="16.5" customHeight="1">
      <c r="B166" s="199"/>
      <c r="C166" s="200" t="s">
        <v>385</v>
      </c>
      <c r="D166" s="200" t="s">
        <v>133</v>
      </c>
      <c r="E166" s="201" t="s">
        <v>505</v>
      </c>
      <c r="F166" s="202" t="s">
        <v>506</v>
      </c>
      <c r="G166" s="203" t="s">
        <v>293</v>
      </c>
      <c r="H166" s="204">
        <v>21</v>
      </c>
      <c r="I166" s="205"/>
      <c r="J166" s="206">
        <f>ROUND(I166*H166,2)</f>
        <v>0</v>
      </c>
      <c r="K166" s="202" t="s">
        <v>157</v>
      </c>
      <c r="L166" s="45"/>
      <c r="M166" s="207" t="s">
        <v>5</v>
      </c>
      <c r="N166" s="208" t="s">
        <v>43</v>
      </c>
      <c r="O166" s="46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AR166" s="23" t="s">
        <v>138</v>
      </c>
      <c r="AT166" s="23" t="s">
        <v>133</v>
      </c>
      <c r="AU166" s="23" t="s">
        <v>82</v>
      </c>
      <c r="AY166" s="23" t="s">
        <v>131</v>
      </c>
      <c r="BE166" s="211">
        <f>IF(N166="základní",J166,0)</f>
        <v>0</v>
      </c>
      <c r="BF166" s="211">
        <f>IF(N166="snížená",J166,0)</f>
        <v>0</v>
      </c>
      <c r="BG166" s="211">
        <f>IF(N166="zákl. přenesená",J166,0)</f>
        <v>0</v>
      </c>
      <c r="BH166" s="211">
        <f>IF(N166="sníž. přenesená",J166,0)</f>
        <v>0</v>
      </c>
      <c r="BI166" s="211">
        <f>IF(N166="nulová",J166,0)</f>
        <v>0</v>
      </c>
      <c r="BJ166" s="23" t="s">
        <v>80</v>
      </c>
      <c r="BK166" s="211">
        <f>ROUND(I166*H166,2)</f>
        <v>0</v>
      </c>
      <c r="BL166" s="23" t="s">
        <v>138</v>
      </c>
      <c r="BM166" s="23" t="s">
        <v>716</v>
      </c>
    </row>
    <row r="167" s="11" customFormat="1">
      <c r="B167" s="212"/>
      <c r="D167" s="213" t="s">
        <v>140</v>
      </c>
      <c r="E167" s="214" t="s">
        <v>5</v>
      </c>
      <c r="F167" s="215" t="s">
        <v>717</v>
      </c>
      <c r="H167" s="216">
        <v>21</v>
      </c>
      <c r="I167" s="217"/>
      <c r="L167" s="212"/>
      <c r="M167" s="218"/>
      <c r="N167" s="219"/>
      <c r="O167" s="219"/>
      <c r="P167" s="219"/>
      <c r="Q167" s="219"/>
      <c r="R167" s="219"/>
      <c r="S167" s="219"/>
      <c r="T167" s="220"/>
      <c r="AT167" s="214" t="s">
        <v>140</v>
      </c>
      <c r="AU167" s="214" t="s">
        <v>82</v>
      </c>
      <c r="AV167" s="11" t="s">
        <v>82</v>
      </c>
      <c r="AW167" s="11" t="s">
        <v>36</v>
      </c>
      <c r="AX167" s="11" t="s">
        <v>72</v>
      </c>
      <c r="AY167" s="214" t="s">
        <v>131</v>
      </c>
    </row>
    <row r="168" s="12" customFormat="1">
      <c r="B168" s="221"/>
      <c r="D168" s="213" t="s">
        <v>140</v>
      </c>
      <c r="E168" s="222" t="s">
        <v>5</v>
      </c>
      <c r="F168" s="223" t="s">
        <v>145</v>
      </c>
      <c r="H168" s="224">
        <v>21</v>
      </c>
      <c r="I168" s="225"/>
      <c r="L168" s="221"/>
      <c r="M168" s="226"/>
      <c r="N168" s="227"/>
      <c r="O168" s="227"/>
      <c r="P168" s="227"/>
      <c r="Q168" s="227"/>
      <c r="R168" s="227"/>
      <c r="S168" s="227"/>
      <c r="T168" s="228"/>
      <c r="AT168" s="222" t="s">
        <v>140</v>
      </c>
      <c r="AU168" s="222" t="s">
        <v>82</v>
      </c>
      <c r="AV168" s="12" t="s">
        <v>138</v>
      </c>
      <c r="AW168" s="12" t="s">
        <v>36</v>
      </c>
      <c r="AX168" s="12" t="s">
        <v>80</v>
      </c>
      <c r="AY168" s="222" t="s">
        <v>131</v>
      </c>
    </row>
    <row r="169" s="1" customFormat="1" ht="25.5" customHeight="1">
      <c r="B169" s="199"/>
      <c r="C169" s="229" t="s">
        <v>301</v>
      </c>
      <c r="D169" s="229" t="s">
        <v>189</v>
      </c>
      <c r="E169" s="230" t="s">
        <v>514</v>
      </c>
      <c r="F169" s="231" t="s">
        <v>718</v>
      </c>
      <c r="G169" s="232" t="s">
        <v>293</v>
      </c>
      <c r="H169" s="233">
        <v>20</v>
      </c>
      <c r="I169" s="234"/>
      <c r="J169" s="235">
        <f>ROUND(I169*H169,2)</f>
        <v>0</v>
      </c>
      <c r="K169" s="231" t="s">
        <v>5</v>
      </c>
      <c r="L169" s="236"/>
      <c r="M169" s="237" t="s">
        <v>5</v>
      </c>
      <c r="N169" s="238" t="s">
        <v>43</v>
      </c>
      <c r="O169" s="46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AR169" s="23" t="s">
        <v>167</v>
      </c>
      <c r="AT169" s="23" t="s">
        <v>189</v>
      </c>
      <c r="AU169" s="23" t="s">
        <v>82</v>
      </c>
      <c r="AY169" s="23" t="s">
        <v>131</v>
      </c>
      <c r="BE169" s="211">
        <f>IF(N169="základní",J169,0)</f>
        <v>0</v>
      </c>
      <c r="BF169" s="211">
        <f>IF(N169="snížená",J169,0)</f>
        <v>0</v>
      </c>
      <c r="BG169" s="211">
        <f>IF(N169="zákl. přenesená",J169,0)</f>
        <v>0</v>
      </c>
      <c r="BH169" s="211">
        <f>IF(N169="sníž. přenesená",J169,0)</f>
        <v>0</v>
      </c>
      <c r="BI169" s="211">
        <f>IF(N169="nulová",J169,0)</f>
        <v>0</v>
      </c>
      <c r="BJ169" s="23" t="s">
        <v>80</v>
      </c>
      <c r="BK169" s="211">
        <f>ROUND(I169*H169,2)</f>
        <v>0</v>
      </c>
      <c r="BL169" s="23" t="s">
        <v>138</v>
      </c>
      <c r="BM169" s="23" t="s">
        <v>719</v>
      </c>
    </row>
    <row r="170" s="11" customFormat="1">
      <c r="B170" s="212"/>
      <c r="D170" s="213" t="s">
        <v>140</v>
      </c>
      <c r="E170" s="214" t="s">
        <v>5</v>
      </c>
      <c r="F170" s="215" t="s">
        <v>720</v>
      </c>
      <c r="H170" s="216">
        <v>20</v>
      </c>
      <c r="I170" s="217"/>
      <c r="L170" s="212"/>
      <c r="M170" s="218"/>
      <c r="N170" s="219"/>
      <c r="O170" s="219"/>
      <c r="P170" s="219"/>
      <c r="Q170" s="219"/>
      <c r="R170" s="219"/>
      <c r="S170" s="219"/>
      <c r="T170" s="220"/>
      <c r="AT170" s="214" t="s">
        <v>140</v>
      </c>
      <c r="AU170" s="214" t="s">
        <v>82</v>
      </c>
      <c r="AV170" s="11" t="s">
        <v>82</v>
      </c>
      <c r="AW170" s="11" t="s">
        <v>36</v>
      </c>
      <c r="AX170" s="11" t="s">
        <v>72</v>
      </c>
      <c r="AY170" s="214" t="s">
        <v>131</v>
      </c>
    </row>
    <row r="171" s="12" customFormat="1">
      <c r="B171" s="221"/>
      <c r="D171" s="213" t="s">
        <v>140</v>
      </c>
      <c r="E171" s="222" t="s">
        <v>5</v>
      </c>
      <c r="F171" s="223" t="s">
        <v>145</v>
      </c>
      <c r="H171" s="224">
        <v>20</v>
      </c>
      <c r="I171" s="225"/>
      <c r="L171" s="221"/>
      <c r="M171" s="226"/>
      <c r="N171" s="227"/>
      <c r="O171" s="227"/>
      <c r="P171" s="227"/>
      <c r="Q171" s="227"/>
      <c r="R171" s="227"/>
      <c r="S171" s="227"/>
      <c r="T171" s="228"/>
      <c r="AT171" s="222" t="s">
        <v>140</v>
      </c>
      <c r="AU171" s="222" t="s">
        <v>82</v>
      </c>
      <c r="AV171" s="12" t="s">
        <v>138</v>
      </c>
      <c r="AW171" s="12" t="s">
        <v>36</v>
      </c>
      <c r="AX171" s="12" t="s">
        <v>80</v>
      </c>
      <c r="AY171" s="222" t="s">
        <v>131</v>
      </c>
    </row>
    <row r="172" s="1" customFormat="1" ht="25.5" customHeight="1">
      <c r="B172" s="199"/>
      <c r="C172" s="229" t="s">
        <v>441</v>
      </c>
      <c r="D172" s="229" t="s">
        <v>189</v>
      </c>
      <c r="E172" s="230" t="s">
        <v>721</v>
      </c>
      <c r="F172" s="231" t="s">
        <v>722</v>
      </c>
      <c r="G172" s="232" t="s">
        <v>293</v>
      </c>
      <c r="H172" s="233">
        <v>1</v>
      </c>
      <c r="I172" s="234"/>
      <c r="J172" s="235">
        <f>ROUND(I172*H172,2)</f>
        <v>0</v>
      </c>
      <c r="K172" s="231" t="s">
        <v>5</v>
      </c>
      <c r="L172" s="236"/>
      <c r="M172" s="237" t="s">
        <v>5</v>
      </c>
      <c r="N172" s="238" t="s">
        <v>43</v>
      </c>
      <c r="O172" s="46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AR172" s="23" t="s">
        <v>167</v>
      </c>
      <c r="AT172" s="23" t="s">
        <v>189</v>
      </c>
      <c r="AU172" s="23" t="s">
        <v>82</v>
      </c>
      <c r="AY172" s="23" t="s">
        <v>131</v>
      </c>
      <c r="BE172" s="211">
        <f>IF(N172="základní",J172,0)</f>
        <v>0</v>
      </c>
      <c r="BF172" s="211">
        <f>IF(N172="snížená",J172,0)</f>
        <v>0</v>
      </c>
      <c r="BG172" s="211">
        <f>IF(N172="zákl. přenesená",J172,0)</f>
        <v>0</v>
      </c>
      <c r="BH172" s="211">
        <f>IF(N172="sníž. přenesená",J172,0)</f>
        <v>0</v>
      </c>
      <c r="BI172" s="211">
        <f>IF(N172="nulová",J172,0)</f>
        <v>0</v>
      </c>
      <c r="BJ172" s="23" t="s">
        <v>80</v>
      </c>
      <c r="BK172" s="211">
        <f>ROUND(I172*H172,2)</f>
        <v>0</v>
      </c>
      <c r="BL172" s="23" t="s">
        <v>138</v>
      </c>
      <c r="BM172" s="23" t="s">
        <v>723</v>
      </c>
    </row>
    <row r="173" s="11" customFormat="1">
      <c r="B173" s="212"/>
      <c r="D173" s="213" t="s">
        <v>140</v>
      </c>
      <c r="E173" s="214" t="s">
        <v>5</v>
      </c>
      <c r="F173" s="215" t="s">
        <v>696</v>
      </c>
      <c r="H173" s="216">
        <v>1</v>
      </c>
      <c r="I173" s="217"/>
      <c r="L173" s="212"/>
      <c r="M173" s="218"/>
      <c r="N173" s="219"/>
      <c r="O173" s="219"/>
      <c r="P173" s="219"/>
      <c r="Q173" s="219"/>
      <c r="R173" s="219"/>
      <c r="S173" s="219"/>
      <c r="T173" s="220"/>
      <c r="AT173" s="214" t="s">
        <v>140</v>
      </c>
      <c r="AU173" s="214" t="s">
        <v>82</v>
      </c>
      <c r="AV173" s="11" t="s">
        <v>82</v>
      </c>
      <c r="AW173" s="11" t="s">
        <v>36</v>
      </c>
      <c r="AX173" s="11" t="s">
        <v>72</v>
      </c>
      <c r="AY173" s="214" t="s">
        <v>131</v>
      </c>
    </row>
    <row r="174" s="12" customFormat="1">
      <c r="B174" s="221"/>
      <c r="D174" s="213" t="s">
        <v>140</v>
      </c>
      <c r="E174" s="222" t="s">
        <v>5</v>
      </c>
      <c r="F174" s="223" t="s">
        <v>145</v>
      </c>
      <c r="H174" s="224">
        <v>1</v>
      </c>
      <c r="I174" s="225"/>
      <c r="L174" s="221"/>
      <c r="M174" s="226"/>
      <c r="N174" s="227"/>
      <c r="O174" s="227"/>
      <c r="P174" s="227"/>
      <c r="Q174" s="227"/>
      <c r="R174" s="227"/>
      <c r="S174" s="227"/>
      <c r="T174" s="228"/>
      <c r="AT174" s="222" t="s">
        <v>140</v>
      </c>
      <c r="AU174" s="222" t="s">
        <v>82</v>
      </c>
      <c r="AV174" s="12" t="s">
        <v>138</v>
      </c>
      <c r="AW174" s="12" t="s">
        <v>36</v>
      </c>
      <c r="AX174" s="12" t="s">
        <v>80</v>
      </c>
      <c r="AY174" s="222" t="s">
        <v>131</v>
      </c>
    </row>
    <row r="175" s="1" customFormat="1" ht="16.5" customHeight="1">
      <c r="B175" s="199"/>
      <c r="C175" s="200" t="s">
        <v>608</v>
      </c>
      <c r="D175" s="200" t="s">
        <v>133</v>
      </c>
      <c r="E175" s="201" t="s">
        <v>724</v>
      </c>
      <c r="F175" s="202" t="s">
        <v>725</v>
      </c>
      <c r="G175" s="203" t="s">
        <v>293</v>
      </c>
      <c r="H175" s="204">
        <v>2</v>
      </c>
      <c r="I175" s="205"/>
      <c r="J175" s="206">
        <f>ROUND(I175*H175,2)</f>
        <v>0</v>
      </c>
      <c r="K175" s="202" t="s">
        <v>157</v>
      </c>
      <c r="L175" s="45"/>
      <c r="M175" s="207" t="s">
        <v>5</v>
      </c>
      <c r="N175" s="208" t="s">
        <v>43</v>
      </c>
      <c r="O175" s="46"/>
      <c r="P175" s="209">
        <f>O175*H175</f>
        <v>0</v>
      </c>
      <c r="Q175" s="209">
        <v>0.00010000000000000001</v>
      </c>
      <c r="R175" s="209">
        <f>Q175*H175</f>
        <v>0.00020000000000000001</v>
      </c>
      <c r="S175" s="209">
        <v>0</v>
      </c>
      <c r="T175" s="210">
        <f>S175*H175</f>
        <v>0</v>
      </c>
      <c r="AR175" s="23" t="s">
        <v>138</v>
      </c>
      <c r="AT175" s="23" t="s">
        <v>133</v>
      </c>
      <c r="AU175" s="23" t="s">
        <v>82</v>
      </c>
      <c r="AY175" s="23" t="s">
        <v>131</v>
      </c>
      <c r="BE175" s="211">
        <f>IF(N175="základní",J175,0)</f>
        <v>0</v>
      </c>
      <c r="BF175" s="211">
        <f>IF(N175="snížená",J175,0)</f>
        <v>0</v>
      </c>
      <c r="BG175" s="211">
        <f>IF(N175="zákl. přenesená",J175,0)</f>
        <v>0</v>
      </c>
      <c r="BH175" s="211">
        <f>IF(N175="sníž. přenesená",J175,0)</f>
        <v>0</v>
      </c>
      <c r="BI175" s="211">
        <f>IF(N175="nulová",J175,0)</f>
        <v>0</v>
      </c>
      <c r="BJ175" s="23" t="s">
        <v>80</v>
      </c>
      <c r="BK175" s="211">
        <f>ROUND(I175*H175,2)</f>
        <v>0</v>
      </c>
      <c r="BL175" s="23" t="s">
        <v>138</v>
      </c>
      <c r="BM175" s="23" t="s">
        <v>726</v>
      </c>
    </row>
    <row r="176" s="1" customFormat="1" ht="16.5" customHeight="1">
      <c r="B176" s="199"/>
      <c r="C176" s="229" t="s">
        <v>617</v>
      </c>
      <c r="D176" s="229" t="s">
        <v>189</v>
      </c>
      <c r="E176" s="230" t="s">
        <v>727</v>
      </c>
      <c r="F176" s="231" t="s">
        <v>728</v>
      </c>
      <c r="G176" s="232" t="s">
        <v>293</v>
      </c>
      <c r="H176" s="233">
        <v>2</v>
      </c>
      <c r="I176" s="234"/>
      <c r="J176" s="235">
        <f>ROUND(I176*H176,2)</f>
        <v>0</v>
      </c>
      <c r="K176" s="231" t="s">
        <v>157</v>
      </c>
      <c r="L176" s="236"/>
      <c r="M176" s="237" t="s">
        <v>5</v>
      </c>
      <c r="N176" s="238" t="s">
        <v>43</v>
      </c>
      <c r="O176" s="46"/>
      <c r="P176" s="209">
        <f>O176*H176</f>
        <v>0</v>
      </c>
      <c r="Q176" s="209">
        <v>0.0012999999999999999</v>
      </c>
      <c r="R176" s="209">
        <f>Q176*H176</f>
        <v>0.0025999999999999999</v>
      </c>
      <c r="S176" s="209">
        <v>0</v>
      </c>
      <c r="T176" s="210">
        <f>S176*H176</f>
        <v>0</v>
      </c>
      <c r="AR176" s="23" t="s">
        <v>167</v>
      </c>
      <c r="AT176" s="23" t="s">
        <v>189</v>
      </c>
      <c r="AU176" s="23" t="s">
        <v>82</v>
      </c>
      <c r="AY176" s="23" t="s">
        <v>131</v>
      </c>
      <c r="BE176" s="211">
        <f>IF(N176="základní",J176,0)</f>
        <v>0</v>
      </c>
      <c r="BF176" s="211">
        <f>IF(N176="snížená",J176,0)</f>
        <v>0</v>
      </c>
      <c r="BG176" s="211">
        <f>IF(N176="zákl. přenesená",J176,0)</f>
        <v>0</v>
      </c>
      <c r="BH176" s="211">
        <f>IF(N176="sníž. přenesená",J176,0)</f>
        <v>0</v>
      </c>
      <c r="BI176" s="211">
        <f>IF(N176="nulová",J176,0)</f>
        <v>0</v>
      </c>
      <c r="BJ176" s="23" t="s">
        <v>80</v>
      </c>
      <c r="BK176" s="211">
        <f>ROUND(I176*H176,2)</f>
        <v>0</v>
      </c>
      <c r="BL176" s="23" t="s">
        <v>138</v>
      </c>
      <c r="BM176" s="23" t="s">
        <v>729</v>
      </c>
    </row>
    <row r="177" s="1" customFormat="1" ht="16.5" customHeight="1">
      <c r="B177" s="199"/>
      <c r="C177" s="200" t="s">
        <v>730</v>
      </c>
      <c r="D177" s="200" t="s">
        <v>133</v>
      </c>
      <c r="E177" s="201" t="s">
        <v>731</v>
      </c>
      <c r="F177" s="202" t="s">
        <v>732</v>
      </c>
      <c r="G177" s="203" t="s">
        <v>293</v>
      </c>
      <c r="H177" s="204">
        <v>15</v>
      </c>
      <c r="I177" s="205"/>
      <c r="J177" s="206">
        <f>ROUND(I177*H177,2)</f>
        <v>0</v>
      </c>
      <c r="K177" s="202" t="s">
        <v>157</v>
      </c>
      <c r="L177" s="45"/>
      <c r="M177" s="207" t="s">
        <v>5</v>
      </c>
      <c r="N177" s="208" t="s">
        <v>43</v>
      </c>
      <c r="O177" s="46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AR177" s="23" t="s">
        <v>138</v>
      </c>
      <c r="AT177" s="23" t="s">
        <v>133</v>
      </c>
      <c r="AU177" s="23" t="s">
        <v>82</v>
      </c>
      <c r="AY177" s="23" t="s">
        <v>131</v>
      </c>
      <c r="BE177" s="211">
        <f>IF(N177="základní",J177,0)</f>
        <v>0</v>
      </c>
      <c r="BF177" s="211">
        <f>IF(N177="snížená",J177,0)</f>
        <v>0</v>
      </c>
      <c r="BG177" s="211">
        <f>IF(N177="zákl. přenesená",J177,0)</f>
        <v>0</v>
      </c>
      <c r="BH177" s="211">
        <f>IF(N177="sníž. přenesená",J177,0)</f>
        <v>0</v>
      </c>
      <c r="BI177" s="211">
        <f>IF(N177="nulová",J177,0)</f>
        <v>0</v>
      </c>
      <c r="BJ177" s="23" t="s">
        <v>80</v>
      </c>
      <c r="BK177" s="211">
        <f>ROUND(I177*H177,2)</f>
        <v>0</v>
      </c>
      <c r="BL177" s="23" t="s">
        <v>138</v>
      </c>
      <c r="BM177" s="23" t="s">
        <v>733</v>
      </c>
    </row>
    <row r="178" s="11" customFormat="1">
      <c r="B178" s="212"/>
      <c r="D178" s="213" t="s">
        <v>140</v>
      </c>
      <c r="E178" s="214" t="s">
        <v>5</v>
      </c>
      <c r="F178" s="215" t="s">
        <v>534</v>
      </c>
      <c r="H178" s="216">
        <v>15</v>
      </c>
      <c r="I178" s="217"/>
      <c r="L178" s="212"/>
      <c r="M178" s="218"/>
      <c r="N178" s="219"/>
      <c r="O178" s="219"/>
      <c r="P178" s="219"/>
      <c r="Q178" s="219"/>
      <c r="R178" s="219"/>
      <c r="S178" s="219"/>
      <c r="T178" s="220"/>
      <c r="AT178" s="214" t="s">
        <v>140</v>
      </c>
      <c r="AU178" s="214" t="s">
        <v>82</v>
      </c>
      <c r="AV178" s="11" t="s">
        <v>82</v>
      </c>
      <c r="AW178" s="11" t="s">
        <v>36</v>
      </c>
      <c r="AX178" s="11" t="s">
        <v>80</v>
      </c>
      <c r="AY178" s="214" t="s">
        <v>131</v>
      </c>
    </row>
    <row r="179" s="1" customFormat="1" ht="16.5" customHeight="1">
      <c r="B179" s="199"/>
      <c r="C179" s="229" t="s">
        <v>734</v>
      </c>
      <c r="D179" s="229" t="s">
        <v>189</v>
      </c>
      <c r="E179" s="230" t="s">
        <v>735</v>
      </c>
      <c r="F179" s="231" t="s">
        <v>736</v>
      </c>
      <c r="G179" s="232" t="s">
        <v>293</v>
      </c>
      <c r="H179" s="233">
        <v>15</v>
      </c>
      <c r="I179" s="234"/>
      <c r="J179" s="235">
        <f>ROUND(I179*H179,2)</f>
        <v>0</v>
      </c>
      <c r="K179" s="231" t="s">
        <v>157</v>
      </c>
      <c r="L179" s="236"/>
      <c r="M179" s="237" t="s">
        <v>5</v>
      </c>
      <c r="N179" s="238" t="s">
        <v>43</v>
      </c>
      <c r="O179" s="46"/>
      <c r="P179" s="209">
        <f>O179*H179</f>
        <v>0</v>
      </c>
      <c r="Q179" s="209">
        <v>0.0050000000000000001</v>
      </c>
      <c r="R179" s="209">
        <f>Q179*H179</f>
        <v>0.074999999999999997</v>
      </c>
      <c r="S179" s="209">
        <v>0</v>
      </c>
      <c r="T179" s="210">
        <f>S179*H179</f>
        <v>0</v>
      </c>
      <c r="AR179" s="23" t="s">
        <v>167</v>
      </c>
      <c r="AT179" s="23" t="s">
        <v>189</v>
      </c>
      <c r="AU179" s="23" t="s">
        <v>82</v>
      </c>
      <c r="AY179" s="23" t="s">
        <v>131</v>
      </c>
      <c r="BE179" s="211">
        <f>IF(N179="základní",J179,0)</f>
        <v>0</v>
      </c>
      <c r="BF179" s="211">
        <f>IF(N179="snížená",J179,0)</f>
        <v>0</v>
      </c>
      <c r="BG179" s="211">
        <f>IF(N179="zákl. přenesená",J179,0)</f>
        <v>0</v>
      </c>
      <c r="BH179" s="211">
        <f>IF(N179="sníž. přenesená",J179,0)</f>
        <v>0</v>
      </c>
      <c r="BI179" s="211">
        <f>IF(N179="nulová",J179,0)</f>
        <v>0</v>
      </c>
      <c r="BJ179" s="23" t="s">
        <v>80</v>
      </c>
      <c r="BK179" s="211">
        <f>ROUND(I179*H179,2)</f>
        <v>0</v>
      </c>
      <c r="BL179" s="23" t="s">
        <v>138</v>
      </c>
      <c r="BM179" s="23" t="s">
        <v>737</v>
      </c>
    </row>
    <row r="180" s="1" customFormat="1" ht="16.5" customHeight="1">
      <c r="B180" s="199"/>
      <c r="C180" s="200" t="s">
        <v>738</v>
      </c>
      <c r="D180" s="200" t="s">
        <v>133</v>
      </c>
      <c r="E180" s="201" t="s">
        <v>739</v>
      </c>
      <c r="F180" s="202" t="s">
        <v>740</v>
      </c>
      <c r="G180" s="203" t="s">
        <v>293</v>
      </c>
      <c r="H180" s="204">
        <v>14</v>
      </c>
      <c r="I180" s="205"/>
      <c r="J180" s="206">
        <f>ROUND(I180*H180,2)</f>
        <v>0</v>
      </c>
      <c r="K180" s="202" t="s">
        <v>157</v>
      </c>
      <c r="L180" s="45"/>
      <c r="M180" s="207" t="s">
        <v>5</v>
      </c>
      <c r="N180" s="208" t="s">
        <v>43</v>
      </c>
      <c r="O180" s="46"/>
      <c r="P180" s="209">
        <f>O180*H180</f>
        <v>0</v>
      </c>
      <c r="Q180" s="209">
        <v>0.00010000000000000001</v>
      </c>
      <c r="R180" s="209">
        <f>Q180*H180</f>
        <v>0.0014</v>
      </c>
      <c r="S180" s="209">
        <v>0</v>
      </c>
      <c r="T180" s="210">
        <f>S180*H180</f>
        <v>0</v>
      </c>
      <c r="AR180" s="23" t="s">
        <v>138</v>
      </c>
      <c r="AT180" s="23" t="s">
        <v>133</v>
      </c>
      <c r="AU180" s="23" t="s">
        <v>82</v>
      </c>
      <c r="AY180" s="23" t="s">
        <v>131</v>
      </c>
      <c r="BE180" s="211">
        <f>IF(N180="základní",J180,0)</f>
        <v>0</v>
      </c>
      <c r="BF180" s="211">
        <f>IF(N180="snížená",J180,0)</f>
        <v>0</v>
      </c>
      <c r="BG180" s="211">
        <f>IF(N180="zákl. přenesená",J180,0)</f>
        <v>0</v>
      </c>
      <c r="BH180" s="211">
        <f>IF(N180="sníž. přenesená",J180,0)</f>
        <v>0</v>
      </c>
      <c r="BI180" s="211">
        <f>IF(N180="nulová",J180,0)</f>
        <v>0</v>
      </c>
      <c r="BJ180" s="23" t="s">
        <v>80</v>
      </c>
      <c r="BK180" s="211">
        <f>ROUND(I180*H180,2)</f>
        <v>0</v>
      </c>
      <c r="BL180" s="23" t="s">
        <v>138</v>
      </c>
      <c r="BM180" s="23" t="s">
        <v>741</v>
      </c>
    </row>
    <row r="181" s="1" customFormat="1" ht="16.5" customHeight="1">
      <c r="B181" s="199"/>
      <c r="C181" s="229" t="s">
        <v>485</v>
      </c>
      <c r="D181" s="229" t="s">
        <v>189</v>
      </c>
      <c r="E181" s="230" t="s">
        <v>742</v>
      </c>
      <c r="F181" s="231" t="s">
        <v>743</v>
      </c>
      <c r="G181" s="232" t="s">
        <v>293</v>
      </c>
      <c r="H181" s="233">
        <v>14</v>
      </c>
      <c r="I181" s="234"/>
      <c r="J181" s="235">
        <f>ROUND(I181*H181,2)</f>
        <v>0</v>
      </c>
      <c r="K181" s="231" t="s">
        <v>157</v>
      </c>
      <c r="L181" s="236"/>
      <c r="M181" s="237" t="s">
        <v>5</v>
      </c>
      <c r="N181" s="238" t="s">
        <v>43</v>
      </c>
      <c r="O181" s="46"/>
      <c r="P181" s="209">
        <f>O181*H181</f>
        <v>0</v>
      </c>
      <c r="Q181" s="209">
        <v>0.0016000000000000001</v>
      </c>
      <c r="R181" s="209">
        <f>Q181*H181</f>
        <v>0.0224</v>
      </c>
      <c r="S181" s="209">
        <v>0</v>
      </c>
      <c r="T181" s="210">
        <f>S181*H181</f>
        <v>0</v>
      </c>
      <c r="AR181" s="23" t="s">
        <v>167</v>
      </c>
      <c r="AT181" s="23" t="s">
        <v>189</v>
      </c>
      <c r="AU181" s="23" t="s">
        <v>82</v>
      </c>
      <c r="AY181" s="23" t="s">
        <v>131</v>
      </c>
      <c r="BE181" s="211">
        <f>IF(N181="základní",J181,0)</f>
        <v>0</v>
      </c>
      <c r="BF181" s="211">
        <f>IF(N181="snížená",J181,0)</f>
        <v>0</v>
      </c>
      <c r="BG181" s="211">
        <f>IF(N181="zákl. přenesená",J181,0)</f>
        <v>0</v>
      </c>
      <c r="BH181" s="211">
        <f>IF(N181="sníž. přenesená",J181,0)</f>
        <v>0</v>
      </c>
      <c r="BI181" s="211">
        <f>IF(N181="nulová",J181,0)</f>
        <v>0</v>
      </c>
      <c r="BJ181" s="23" t="s">
        <v>80</v>
      </c>
      <c r="BK181" s="211">
        <f>ROUND(I181*H181,2)</f>
        <v>0</v>
      </c>
      <c r="BL181" s="23" t="s">
        <v>138</v>
      </c>
      <c r="BM181" s="23" t="s">
        <v>744</v>
      </c>
    </row>
    <row r="182" s="1" customFormat="1" ht="16.5" customHeight="1">
      <c r="B182" s="199"/>
      <c r="C182" s="200" t="s">
        <v>273</v>
      </c>
      <c r="D182" s="200" t="s">
        <v>133</v>
      </c>
      <c r="E182" s="201" t="s">
        <v>530</v>
      </c>
      <c r="F182" s="202" t="s">
        <v>531</v>
      </c>
      <c r="G182" s="203" t="s">
        <v>293</v>
      </c>
      <c r="H182" s="204">
        <v>1</v>
      </c>
      <c r="I182" s="205"/>
      <c r="J182" s="206">
        <f>ROUND(I182*H182,2)</f>
        <v>0</v>
      </c>
      <c r="K182" s="202" t="s">
        <v>157</v>
      </c>
      <c r="L182" s="45"/>
      <c r="M182" s="207" t="s">
        <v>5</v>
      </c>
      <c r="N182" s="208" t="s">
        <v>43</v>
      </c>
      <c r="O182" s="46"/>
      <c r="P182" s="209">
        <f>O182*H182</f>
        <v>0</v>
      </c>
      <c r="Q182" s="209">
        <v>0.00085999999999999998</v>
      </c>
      <c r="R182" s="209">
        <f>Q182*H182</f>
        <v>0.00085999999999999998</v>
      </c>
      <c r="S182" s="209">
        <v>0</v>
      </c>
      <c r="T182" s="210">
        <f>S182*H182</f>
        <v>0</v>
      </c>
      <c r="AR182" s="23" t="s">
        <v>138</v>
      </c>
      <c r="AT182" s="23" t="s">
        <v>133</v>
      </c>
      <c r="AU182" s="23" t="s">
        <v>82</v>
      </c>
      <c r="AY182" s="23" t="s">
        <v>131</v>
      </c>
      <c r="BE182" s="211">
        <f>IF(N182="základní",J182,0)</f>
        <v>0</v>
      </c>
      <c r="BF182" s="211">
        <f>IF(N182="snížená",J182,0)</f>
        <v>0</v>
      </c>
      <c r="BG182" s="211">
        <f>IF(N182="zákl. přenesená",J182,0)</f>
        <v>0</v>
      </c>
      <c r="BH182" s="211">
        <f>IF(N182="sníž. přenesená",J182,0)</f>
        <v>0</v>
      </c>
      <c r="BI182" s="211">
        <f>IF(N182="nulová",J182,0)</f>
        <v>0</v>
      </c>
      <c r="BJ182" s="23" t="s">
        <v>80</v>
      </c>
      <c r="BK182" s="211">
        <f>ROUND(I182*H182,2)</f>
        <v>0</v>
      </c>
      <c r="BL182" s="23" t="s">
        <v>138</v>
      </c>
      <c r="BM182" s="23" t="s">
        <v>745</v>
      </c>
    </row>
    <row r="183" s="11" customFormat="1">
      <c r="B183" s="212"/>
      <c r="D183" s="213" t="s">
        <v>140</v>
      </c>
      <c r="E183" s="214" t="s">
        <v>5</v>
      </c>
      <c r="F183" s="215" t="s">
        <v>696</v>
      </c>
      <c r="H183" s="216">
        <v>1</v>
      </c>
      <c r="I183" s="217"/>
      <c r="L183" s="212"/>
      <c r="M183" s="218"/>
      <c r="N183" s="219"/>
      <c r="O183" s="219"/>
      <c r="P183" s="219"/>
      <c r="Q183" s="219"/>
      <c r="R183" s="219"/>
      <c r="S183" s="219"/>
      <c r="T183" s="220"/>
      <c r="AT183" s="214" t="s">
        <v>140</v>
      </c>
      <c r="AU183" s="214" t="s">
        <v>82</v>
      </c>
      <c r="AV183" s="11" t="s">
        <v>82</v>
      </c>
      <c r="AW183" s="11" t="s">
        <v>36</v>
      </c>
      <c r="AX183" s="11" t="s">
        <v>72</v>
      </c>
      <c r="AY183" s="214" t="s">
        <v>131</v>
      </c>
    </row>
    <row r="184" s="12" customFormat="1">
      <c r="B184" s="221"/>
      <c r="D184" s="213" t="s">
        <v>140</v>
      </c>
      <c r="E184" s="222" t="s">
        <v>5</v>
      </c>
      <c r="F184" s="223" t="s">
        <v>145</v>
      </c>
      <c r="H184" s="224">
        <v>1</v>
      </c>
      <c r="I184" s="225"/>
      <c r="L184" s="221"/>
      <c r="M184" s="226"/>
      <c r="N184" s="227"/>
      <c r="O184" s="227"/>
      <c r="P184" s="227"/>
      <c r="Q184" s="227"/>
      <c r="R184" s="227"/>
      <c r="S184" s="227"/>
      <c r="T184" s="228"/>
      <c r="AT184" s="222" t="s">
        <v>140</v>
      </c>
      <c r="AU184" s="222" t="s">
        <v>82</v>
      </c>
      <c r="AV184" s="12" t="s">
        <v>138</v>
      </c>
      <c r="AW184" s="12" t="s">
        <v>36</v>
      </c>
      <c r="AX184" s="12" t="s">
        <v>80</v>
      </c>
      <c r="AY184" s="222" t="s">
        <v>131</v>
      </c>
    </row>
    <row r="185" s="1" customFormat="1" ht="25.5" customHeight="1">
      <c r="B185" s="199"/>
      <c r="C185" s="229" t="s">
        <v>247</v>
      </c>
      <c r="D185" s="229" t="s">
        <v>189</v>
      </c>
      <c r="E185" s="230" t="s">
        <v>535</v>
      </c>
      <c r="F185" s="231" t="s">
        <v>746</v>
      </c>
      <c r="G185" s="232" t="s">
        <v>293</v>
      </c>
      <c r="H185" s="233">
        <v>1</v>
      </c>
      <c r="I185" s="234"/>
      <c r="J185" s="235">
        <f>ROUND(I185*H185,2)</f>
        <v>0</v>
      </c>
      <c r="K185" s="231" t="s">
        <v>5</v>
      </c>
      <c r="L185" s="236"/>
      <c r="M185" s="237" t="s">
        <v>5</v>
      </c>
      <c r="N185" s="238" t="s">
        <v>43</v>
      </c>
      <c r="O185" s="46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AR185" s="23" t="s">
        <v>167</v>
      </c>
      <c r="AT185" s="23" t="s">
        <v>189</v>
      </c>
      <c r="AU185" s="23" t="s">
        <v>82</v>
      </c>
      <c r="AY185" s="23" t="s">
        <v>131</v>
      </c>
      <c r="BE185" s="211">
        <f>IF(N185="základní",J185,0)</f>
        <v>0</v>
      </c>
      <c r="BF185" s="211">
        <f>IF(N185="snížená",J185,0)</f>
        <v>0</v>
      </c>
      <c r="BG185" s="211">
        <f>IF(N185="zákl. přenesená",J185,0)</f>
        <v>0</v>
      </c>
      <c r="BH185" s="211">
        <f>IF(N185="sníž. přenesená",J185,0)</f>
        <v>0</v>
      </c>
      <c r="BI185" s="211">
        <f>IF(N185="nulová",J185,0)</f>
        <v>0</v>
      </c>
      <c r="BJ185" s="23" t="s">
        <v>80</v>
      </c>
      <c r="BK185" s="211">
        <f>ROUND(I185*H185,2)</f>
        <v>0</v>
      </c>
      <c r="BL185" s="23" t="s">
        <v>138</v>
      </c>
      <c r="BM185" s="23" t="s">
        <v>747</v>
      </c>
    </row>
    <row r="186" s="11" customFormat="1">
      <c r="B186" s="212"/>
      <c r="D186" s="213" t="s">
        <v>140</v>
      </c>
      <c r="E186" s="214" t="s">
        <v>5</v>
      </c>
      <c r="F186" s="215" t="s">
        <v>696</v>
      </c>
      <c r="H186" s="216">
        <v>1</v>
      </c>
      <c r="I186" s="217"/>
      <c r="L186" s="212"/>
      <c r="M186" s="218"/>
      <c r="N186" s="219"/>
      <c r="O186" s="219"/>
      <c r="P186" s="219"/>
      <c r="Q186" s="219"/>
      <c r="R186" s="219"/>
      <c r="S186" s="219"/>
      <c r="T186" s="220"/>
      <c r="AT186" s="214" t="s">
        <v>140</v>
      </c>
      <c r="AU186" s="214" t="s">
        <v>82</v>
      </c>
      <c r="AV186" s="11" t="s">
        <v>82</v>
      </c>
      <c r="AW186" s="11" t="s">
        <v>36</v>
      </c>
      <c r="AX186" s="11" t="s">
        <v>72</v>
      </c>
      <c r="AY186" s="214" t="s">
        <v>131</v>
      </c>
    </row>
    <row r="187" s="12" customFormat="1">
      <c r="B187" s="221"/>
      <c r="D187" s="213" t="s">
        <v>140</v>
      </c>
      <c r="E187" s="222" t="s">
        <v>5</v>
      </c>
      <c r="F187" s="223" t="s">
        <v>145</v>
      </c>
      <c r="H187" s="224">
        <v>1</v>
      </c>
      <c r="I187" s="225"/>
      <c r="L187" s="221"/>
      <c r="M187" s="226"/>
      <c r="N187" s="227"/>
      <c r="O187" s="227"/>
      <c r="P187" s="227"/>
      <c r="Q187" s="227"/>
      <c r="R187" s="227"/>
      <c r="S187" s="227"/>
      <c r="T187" s="228"/>
      <c r="AT187" s="222" t="s">
        <v>140</v>
      </c>
      <c r="AU187" s="222" t="s">
        <v>82</v>
      </c>
      <c r="AV187" s="12" t="s">
        <v>138</v>
      </c>
      <c r="AW187" s="12" t="s">
        <v>36</v>
      </c>
      <c r="AX187" s="12" t="s">
        <v>80</v>
      </c>
      <c r="AY187" s="222" t="s">
        <v>131</v>
      </c>
    </row>
    <row r="188" s="1" customFormat="1" ht="25.5" customHeight="1">
      <c r="B188" s="199"/>
      <c r="C188" s="229" t="s">
        <v>241</v>
      </c>
      <c r="D188" s="229" t="s">
        <v>189</v>
      </c>
      <c r="E188" s="230" t="s">
        <v>542</v>
      </c>
      <c r="F188" s="231" t="s">
        <v>543</v>
      </c>
      <c r="G188" s="232" t="s">
        <v>293</v>
      </c>
      <c r="H188" s="233">
        <v>1</v>
      </c>
      <c r="I188" s="234"/>
      <c r="J188" s="235">
        <f>ROUND(I188*H188,2)</f>
        <v>0</v>
      </c>
      <c r="K188" s="231" t="s">
        <v>5</v>
      </c>
      <c r="L188" s="236"/>
      <c r="M188" s="237" t="s">
        <v>5</v>
      </c>
      <c r="N188" s="238" t="s">
        <v>43</v>
      </c>
      <c r="O188" s="46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AR188" s="23" t="s">
        <v>167</v>
      </c>
      <c r="AT188" s="23" t="s">
        <v>189</v>
      </c>
      <c r="AU188" s="23" t="s">
        <v>82</v>
      </c>
      <c r="AY188" s="23" t="s">
        <v>131</v>
      </c>
      <c r="BE188" s="211">
        <f>IF(N188="základní",J188,0)</f>
        <v>0</v>
      </c>
      <c r="BF188" s="211">
        <f>IF(N188="snížená",J188,0)</f>
        <v>0</v>
      </c>
      <c r="BG188" s="211">
        <f>IF(N188="zákl. přenesená",J188,0)</f>
        <v>0</v>
      </c>
      <c r="BH188" s="211">
        <f>IF(N188="sníž. přenesená",J188,0)</f>
        <v>0</v>
      </c>
      <c r="BI188" s="211">
        <f>IF(N188="nulová",J188,0)</f>
        <v>0</v>
      </c>
      <c r="BJ188" s="23" t="s">
        <v>80</v>
      </c>
      <c r="BK188" s="211">
        <f>ROUND(I188*H188,2)</f>
        <v>0</v>
      </c>
      <c r="BL188" s="23" t="s">
        <v>138</v>
      </c>
      <c r="BM188" s="23" t="s">
        <v>748</v>
      </c>
    </row>
    <row r="189" s="11" customFormat="1">
      <c r="B189" s="212"/>
      <c r="D189" s="213" t="s">
        <v>140</v>
      </c>
      <c r="E189" s="214" t="s">
        <v>5</v>
      </c>
      <c r="F189" s="215" t="s">
        <v>696</v>
      </c>
      <c r="H189" s="216">
        <v>1</v>
      </c>
      <c r="I189" s="217"/>
      <c r="L189" s="212"/>
      <c r="M189" s="218"/>
      <c r="N189" s="219"/>
      <c r="O189" s="219"/>
      <c r="P189" s="219"/>
      <c r="Q189" s="219"/>
      <c r="R189" s="219"/>
      <c r="S189" s="219"/>
      <c r="T189" s="220"/>
      <c r="AT189" s="214" t="s">
        <v>140</v>
      </c>
      <c r="AU189" s="214" t="s">
        <v>82</v>
      </c>
      <c r="AV189" s="11" t="s">
        <v>82</v>
      </c>
      <c r="AW189" s="11" t="s">
        <v>36</v>
      </c>
      <c r="AX189" s="11" t="s">
        <v>72</v>
      </c>
      <c r="AY189" s="214" t="s">
        <v>131</v>
      </c>
    </row>
    <row r="190" s="12" customFormat="1">
      <c r="B190" s="221"/>
      <c r="D190" s="213" t="s">
        <v>140</v>
      </c>
      <c r="E190" s="222" t="s">
        <v>5</v>
      </c>
      <c r="F190" s="223" t="s">
        <v>145</v>
      </c>
      <c r="H190" s="224">
        <v>1</v>
      </c>
      <c r="I190" s="225"/>
      <c r="L190" s="221"/>
      <c r="M190" s="226"/>
      <c r="N190" s="227"/>
      <c r="O190" s="227"/>
      <c r="P190" s="227"/>
      <c r="Q190" s="227"/>
      <c r="R190" s="227"/>
      <c r="S190" s="227"/>
      <c r="T190" s="228"/>
      <c r="AT190" s="222" t="s">
        <v>140</v>
      </c>
      <c r="AU190" s="222" t="s">
        <v>82</v>
      </c>
      <c r="AV190" s="12" t="s">
        <v>138</v>
      </c>
      <c r="AW190" s="12" t="s">
        <v>36</v>
      </c>
      <c r="AX190" s="12" t="s">
        <v>80</v>
      </c>
      <c r="AY190" s="222" t="s">
        <v>131</v>
      </c>
    </row>
    <row r="191" s="1" customFormat="1" ht="16.5" customHeight="1">
      <c r="B191" s="199"/>
      <c r="C191" s="200" t="s">
        <v>212</v>
      </c>
      <c r="D191" s="200" t="s">
        <v>133</v>
      </c>
      <c r="E191" s="201" t="s">
        <v>573</v>
      </c>
      <c r="F191" s="202" t="s">
        <v>574</v>
      </c>
      <c r="G191" s="203" t="s">
        <v>209</v>
      </c>
      <c r="H191" s="204">
        <v>119</v>
      </c>
      <c r="I191" s="205"/>
      <c r="J191" s="206">
        <f>ROUND(I191*H191,2)</f>
        <v>0</v>
      </c>
      <c r="K191" s="202" t="s">
        <v>157</v>
      </c>
      <c r="L191" s="45"/>
      <c r="M191" s="207" t="s">
        <v>5</v>
      </c>
      <c r="N191" s="208" t="s">
        <v>43</v>
      </c>
      <c r="O191" s="46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AR191" s="23" t="s">
        <v>138</v>
      </c>
      <c r="AT191" s="23" t="s">
        <v>133</v>
      </c>
      <c r="AU191" s="23" t="s">
        <v>82</v>
      </c>
      <c r="AY191" s="23" t="s">
        <v>131</v>
      </c>
      <c r="BE191" s="211">
        <f>IF(N191="základní",J191,0)</f>
        <v>0</v>
      </c>
      <c r="BF191" s="211">
        <f>IF(N191="snížená",J191,0)</f>
        <v>0</v>
      </c>
      <c r="BG191" s="211">
        <f>IF(N191="zákl. přenesená",J191,0)</f>
        <v>0</v>
      </c>
      <c r="BH191" s="211">
        <f>IF(N191="sníž. přenesená",J191,0)</f>
        <v>0</v>
      </c>
      <c r="BI191" s="211">
        <f>IF(N191="nulová",J191,0)</f>
        <v>0</v>
      </c>
      <c r="BJ191" s="23" t="s">
        <v>80</v>
      </c>
      <c r="BK191" s="211">
        <f>ROUND(I191*H191,2)</f>
        <v>0</v>
      </c>
      <c r="BL191" s="23" t="s">
        <v>138</v>
      </c>
      <c r="BM191" s="23" t="s">
        <v>749</v>
      </c>
    </row>
    <row r="192" s="1" customFormat="1" ht="16.5" customHeight="1">
      <c r="B192" s="199"/>
      <c r="C192" s="200" t="s">
        <v>750</v>
      </c>
      <c r="D192" s="200" t="s">
        <v>133</v>
      </c>
      <c r="E192" s="201" t="s">
        <v>751</v>
      </c>
      <c r="F192" s="202" t="s">
        <v>752</v>
      </c>
      <c r="G192" s="203" t="s">
        <v>293</v>
      </c>
      <c r="H192" s="204">
        <v>13</v>
      </c>
      <c r="I192" s="205"/>
      <c r="J192" s="206">
        <f>ROUND(I192*H192,2)</f>
        <v>0</v>
      </c>
      <c r="K192" s="202" t="s">
        <v>157</v>
      </c>
      <c r="L192" s="45"/>
      <c r="M192" s="207" t="s">
        <v>5</v>
      </c>
      <c r="N192" s="208" t="s">
        <v>43</v>
      </c>
      <c r="O192" s="46"/>
      <c r="P192" s="209">
        <f>O192*H192</f>
        <v>0</v>
      </c>
      <c r="Q192" s="209">
        <v>0.0091800000000000007</v>
      </c>
      <c r="R192" s="209">
        <f>Q192*H192</f>
        <v>0.11934</v>
      </c>
      <c r="S192" s="209">
        <v>0</v>
      </c>
      <c r="T192" s="210">
        <f>S192*H192</f>
        <v>0</v>
      </c>
      <c r="AR192" s="23" t="s">
        <v>138</v>
      </c>
      <c r="AT192" s="23" t="s">
        <v>133</v>
      </c>
      <c r="AU192" s="23" t="s">
        <v>82</v>
      </c>
      <c r="AY192" s="23" t="s">
        <v>131</v>
      </c>
      <c r="BE192" s="211">
        <f>IF(N192="základní",J192,0)</f>
        <v>0</v>
      </c>
      <c r="BF192" s="211">
        <f>IF(N192="snížená",J192,0)</f>
        <v>0</v>
      </c>
      <c r="BG192" s="211">
        <f>IF(N192="zákl. přenesená",J192,0)</f>
        <v>0</v>
      </c>
      <c r="BH192" s="211">
        <f>IF(N192="sníž. přenesená",J192,0)</f>
        <v>0</v>
      </c>
      <c r="BI192" s="211">
        <f>IF(N192="nulová",J192,0)</f>
        <v>0</v>
      </c>
      <c r="BJ192" s="23" t="s">
        <v>80</v>
      </c>
      <c r="BK192" s="211">
        <f>ROUND(I192*H192,2)</f>
        <v>0</v>
      </c>
      <c r="BL192" s="23" t="s">
        <v>138</v>
      </c>
      <c r="BM192" s="23" t="s">
        <v>753</v>
      </c>
    </row>
    <row r="193" s="11" customFormat="1">
      <c r="B193" s="212"/>
      <c r="D193" s="213" t="s">
        <v>140</v>
      </c>
      <c r="E193" s="214" t="s">
        <v>5</v>
      </c>
      <c r="F193" s="215" t="s">
        <v>754</v>
      </c>
      <c r="H193" s="216">
        <v>13</v>
      </c>
      <c r="I193" s="217"/>
      <c r="L193" s="212"/>
      <c r="M193" s="218"/>
      <c r="N193" s="219"/>
      <c r="O193" s="219"/>
      <c r="P193" s="219"/>
      <c r="Q193" s="219"/>
      <c r="R193" s="219"/>
      <c r="S193" s="219"/>
      <c r="T193" s="220"/>
      <c r="AT193" s="214" t="s">
        <v>140</v>
      </c>
      <c r="AU193" s="214" t="s">
        <v>82</v>
      </c>
      <c r="AV193" s="11" t="s">
        <v>82</v>
      </c>
      <c r="AW193" s="11" t="s">
        <v>36</v>
      </c>
      <c r="AX193" s="11" t="s">
        <v>80</v>
      </c>
      <c r="AY193" s="214" t="s">
        <v>131</v>
      </c>
    </row>
    <row r="194" s="1" customFormat="1" ht="16.5" customHeight="1">
      <c r="B194" s="199"/>
      <c r="C194" s="229" t="s">
        <v>755</v>
      </c>
      <c r="D194" s="229" t="s">
        <v>189</v>
      </c>
      <c r="E194" s="230" t="s">
        <v>756</v>
      </c>
      <c r="F194" s="231" t="s">
        <v>757</v>
      </c>
      <c r="G194" s="232" t="s">
        <v>293</v>
      </c>
      <c r="H194" s="233">
        <v>6</v>
      </c>
      <c r="I194" s="234"/>
      <c r="J194" s="235">
        <f>ROUND(I194*H194,2)</f>
        <v>0</v>
      </c>
      <c r="K194" s="231" t="s">
        <v>157</v>
      </c>
      <c r="L194" s="236"/>
      <c r="M194" s="237" t="s">
        <v>5</v>
      </c>
      <c r="N194" s="238" t="s">
        <v>43</v>
      </c>
      <c r="O194" s="46"/>
      <c r="P194" s="209">
        <f>O194*H194</f>
        <v>0</v>
      </c>
      <c r="Q194" s="209">
        <v>0.185</v>
      </c>
      <c r="R194" s="209">
        <f>Q194*H194</f>
        <v>1.1099999999999999</v>
      </c>
      <c r="S194" s="209">
        <v>0</v>
      </c>
      <c r="T194" s="210">
        <f>S194*H194</f>
        <v>0</v>
      </c>
      <c r="AR194" s="23" t="s">
        <v>167</v>
      </c>
      <c r="AT194" s="23" t="s">
        <v>189</v>
      </c>
      <c r="AU194" s="23" t="s">
        <v>82</v>
      </c>
      <c r="AY194" s="23" t="s">
        <v>131</v>
      </c>
      <c r="BE194" s="211">
        <f>IF(N194="základní",J194,0)</f>
        <v>0</v>
      </c>
      <c r="BF194" s="211">
        <f>IF(N194="snížená",J194,0)</f>
        <v>0</v>
      </c>
      <c r="BG194" s="211">
        <f>IF(N194="zákl. přenesená",J194,0)</f>
        <v>0</v>
      </c>
      <c r="BH194" s="211">
        <f>IF(N194="sníž. přenesená",J194,0)</f>
        <v>0</v>
      </c>
      <c r="BI194" s="211">
        <f>IF(N194="nulová",J194,0)</f>
        <v>0</v>
      </c>
      <c r="BJ194" s="23" t="s">
        <v>80</v>
      </c>
      <c r="BK194" s="211">
        <f>ROUND(I194*H194,2)</f>
        <v>0</v>
      </c>
      <c r="BL194" s="23" t="s">
        <v>138</v>
      </c>
      <c r="BM194" s="23" t="s">
        <v>758</v>
      </c>
    </row>
    <row r="195" s="1" customFormat="1" ht="16.5" customHeight="1">
      <c r="B195" s="199"/>
      <c r="C195" s="229" t="s">
        <v>759</v>
      </c>
      <c r="D195" s="229" t="s">
        <v>189</v>
      </c>
      <c r="E195" s="230" t="s">
        <v>760</v>
      </c>
      <c r="F195" s="231" t="s">
        <v>761</v>
      </c>
      <c r="G195" s="232" t="s">
        <v>293</v>
      </c>
      <c r="H195" s="233">
        <v>5</v>
      </c>
      <c r="I195" s="234"/>
      <c r="J195" s="235">
        <f>ROUND(I195*H195,2)</f>
        <v>0</v>
      </c>
      <c r="K195" s="231" t="s">
        <v>157</v>
      </c>
      <c r="L195" s="236"/>
      <c r="M195" s="237" t="s">
        <v>5</v>
      </c>
      <c r="N195" s="238" t="s">
        <v>43</v>
      </c>
      <c r="O195" s="46"/>
      <c r="P195" s="209">
        <f>O195*H195</f>
        <v>0</v>
      </c>
      <c r="Q195" s="209">
        <v>0.37</v>
      </c>
      <c r="R195" s="209">
        <f>Q195*H195</f>
        <v>1.8500000000000001</v>
      </c>
      <c r="S195" s="209">
        <v>0</v>
      </c>
      <c r="T195" s="210">
        <f>S195*H195</f>
        <v>0</v>
      </c>
      <c r="AR195" s="23" t="s">
        <v>167</v>
      </c>
      <c r="AT195" s="23" t="s">
        <v>189</v>
      </c>
      <c r="AU195" s="23" t="s">
        <v>82</v>
      </c>
      <c r="AY195" s="23" t="s">
        <v>131</v>
      </c>
      <c r="BE195" s="211">
        <f>IF(N195="základní",J195,0)</f>
        <v>0</v>
      </c>
      <c r="BF195" s="211">
        <f>IF(N195="snížená",J195,0)</f>
        <v>0</v>
      </c>
      <c r="BG195" s="211">
        <f>IF(N195="zákl. přenesená",J195,0)</f>
        <v>0</v>
      </c>
      <c r="BH195" s="211">
        <f>IF(N195="sníž. přenesená",J195,0)</f>
        <v>0</v>
      </c>
      <c r="BI195" s="211">
        <f>IF(N195="nulová",J195,0)</f>
        <v>0</v>
      </c>
      <c r="BJ195" s="23" t="s">
        <v>80</v>
      </c>
      <c r="BK195" s="211">
        <f>ROUND(I195*H195,2)</f>
        <v>0</v>
      </c>
      <c r="BL195" s="23" t="s">
        <v>138</v>
      </c>
      <c r="BM195" s="23" t="s">
        <v>762</v>
      </c>
    </row>
    <row r="196" s="1" customFormat="1" ht="16.5" customHeight="1">
      <c r="B196" s="199"/>
      <c r="C196" s="229" t="s">
        <v>763</v>
      </c>
      <c r="D196" s="229" t="s">
        <v>189</v>
      </c>
      <c r="E196" s="230" t="s">
        <v>764</v>
      </c>
      <c r="F196" s="231" t="s">
        <v>765</v>
      </c>
      <c r="G196" s="232" t="s">
        <v>293</v>
      </c>
      <c r="H196" s="233">
        <v>2</v>
      </c>
      <c r="I196" s="234"/>
      <c r="J196" s="235">
        <f>ROUND(I196*H196,2)</f>
        <v>0</v>
      </c>
      <c r="K196" s="231" t="s">
        <v>157</v>
      </c>
      <c r="L196" s="236"/>
      <c r="M196" s="237" t="s">
        <v>5</v>
      </c>
      <c r="N196" s="238" t="s">
        <v>43</v>
      </c>
      <c r="O196" s="46"/>
      <c r="P196" s="209">
        <f>O196*H196</f>
        <v>0</v>
      </c>
      <c r="Q196" s="209">
        <v>0.73999999999999999</v>
      </c>
      <c r="R196" s="209">
        <f>Q196*H196</f>
        <v>1.48</v>
      </c>
      <c r="S196" s="209">
        <v>0</v>
      </c>
      <c r="T196" s="210">
        <f>S196*H196</f>
        <v>0</v>
      </c>
      <c r="AR196" s="23" t="s">
        <v>167</v>
      </c>
      <c r="AT196" s="23" t="s">
        <v>189</v>
      </c>
      <c r="AU196" s="23" t="s">
        <v>82</v>
      </c>
      <c r="AY196" s="23" t="s">
        <v>131</v>
      </c>
      <c r="BE196" s="211">
        <f>IF(N196="základní",J196,0)</f>
        <v>0</v>
      </c>
      <c r="BF196" s="211">
        <f>IF(N196="snížená",J196,0)</f>
        <v>0</v>
      </c>
      <c r="BG196" s="211">
        <f>IF(N196="zákl. přenesená",J196,0)</f>
        <v>0</v>
      </c>
      <c r="BH196" s="211">
        <f>IF(N196="sníž. přenesená",J196,0)</f>
        <v>0</v>
      </c>
      <c r="BI196" s="211">
        <f>IF(N196="nulová",J196,0)</f>
        <v>0</v>
      </c>
      <c r="BJ196" s="23" t="s">
        <v>80</v>
      </c>
      <c r="BK196" s="211">
        <f>ROUND(I196*H196,2)</f>
        <v>0</v>
      </c>
      <c r="BL196" s="23" t="s">
        <v>138</v>
      </c>
      <c r="BM196" s="23" t="s">
        <v>766</v>
      </c>
    </row>
    <row r="197" s="1" customFormat="1" ht="16.5" customHeight="1">
      <c r="B197" s="199"/>
      <c r="C197" s="200" t="s">
        <v>767</v>
      </c>
      <c r="D197" s="200" t="s">
        <v>133</v>
      </c>
      <c r="E197" s="201" t="s">
        <v>768</v>
      </c>
      <c r="F197" s="202" t="s">
        <v>769</v>
      </c>
      <c r="G197" s="203" t="s">
        <v>293</v>
      </c>
      <c r="H197" s="204">
        <v>8</v>
      </c>
      <c r="I197" s="205"/>
      <c r="J197" s="206">
        <f>ROUND(I197*H197,2)</f>
        <v>0</v>
      </c>
      <c r="K197" s="202" t="s">
        <v>157</v>
      </c>
      <c r="L197" s="45"/>
      <c r="M197" s="207" t="s">
        <v>5</v>
      </c>
      <c r="N197" s="208" t="s">
        <v>43</v>
      </c>
      <c r="O197" s="46"/>
      <c r="P197" s="209">
        <f>O197*H197</f>
        <v>0</v>
      </c>
      <c r="Q197" s="209">
        <v>0.011469999999999999</v>
      </c>
      <c r="R197" s="209">
        <f>Q197*H197</f>
        <v>0.091759999999999994</v>
      </c>
      <c r="S197" s="209">
        <v>0</v>
      </c>
      <c r="T197" s="210">
        <f>S197*H197</f>
        <v>0</v>
      </c>
      <c r="AR197" s="23" t="s">
        <v>138</v>
      </c>
      <c r="AT197" s="23" t="s">
        <v>133</v>
      </c>
      <c r="AU197" s="23" t="s">
        <v>82</v>
      </c>
      <c r="AY197" s="23" t="s">
        <v>131</v>
      </c>
      <c r="BE197" s="211">
        <f>IF(N197="základní",J197,0)</f>
        <v>0</v>
      </c>
      <c r="BF197" s="211">
        <f>IF(N197="snížená",J197,0)</f>
        <v>0</v>
      </c>
      <c r="BG197" s="211">
        <f>IF(N197="zákl. přenesená",J197,0)</f>
        <v>0</v>
      </c>
      <c r="BH197" s="211">
        <f>IF(N197="sníž. přenesená",J197,0)</f>
        <v>0</v>
      </c>
      <c r="BI197" s="211">
        <f>IF(N197="nulová",J197,0)</f>
        <v>0</v>
      </c>
      <c r="BJ197" s="23" t="s">
        <v>80</v>
      </c>
      <c r="BK197" s="211">
        <f>ROUND(I197*H197,2)</f>
        <v>0</v>
      </c>
      <c r="BL197" s="23" t="s">
        <v>138</v>
      </c>
      <c r="BM197" s="23" t="s">
        <v>770</v>
      </c>
    </row>
    <row r="198" s="1" customFormat="1" ht="16.5" customHeight="1">
      <c r="B198" s="199"/>
      <c r="C198" s="229" t="s">
        <v>771</v>
      </c>
      <c r="D198" s="229" t="s">
        <v>189</v>
      </c>
      <c r="E198" s="230" t="s">
        <v>772</v>
      </c>
      <c r="F198" s="231" t="s">
        <v>773</v>
      </c>
      <c r="G198" s="232" t="s">
        <v>293</v>
      </c>
      <c r="H198" s="233">
        <v>8</v>
      </c>
      <c r="I198" s="234"/>
      <c r="J198" s="235">
        <f>ROUND(I198*H198,2)</f>
        <v>0</v>
      </c>
      <c r="K198" s="231" t="s">
        <v>157</v>
      </c>
      <c r="L198" s="236"/>
      <c r="M198" s="237" t="s">
        <v>5</v>
      </c>
      <c r="N198" s="238" t="s">
        <v>43</v>
      </c>
      <c r="O198" s="46"/>
      <c r="P198" s="209">
        <f>O198*H198</f>
        <v>0</v>
      </c>
      <c r="Q198" s="209">
        <v>0.39600000000000002</v>
      </c>
      <c r="R198" s="209">
        <f>Q198*H198</f>
        <v>3.1680000000000001</v>
      </c>
      <c r="S198" s="209">
        <v>0</v>
      </c>
      <c r="T198" s="210">
        <f>S198*H198</f>
        <v>0</v>
      </c>
      <c r="AR198" s="23" t="s">
        <v>167</v>
      </c>
      <c r="AT198" s="23" t="s">
        <v>189</v>
      </c>
      <c r="AU198" s="23" t="s">
        <v>82</v>
      </c>
      <c r="AY198" s="23" t="s">
        <v>131</v>
      </c>
      <c r="BE198" s="211">
        <f>IF(N198="základní",J198,0)</f>
        <v>0</v>
      </c>
      <c r="BF198" s="211">
        <f>IF(N198="snížená",J198,0)</f>
        <v>0</v>
      </c>
      <c r="BG198" s="211">
        <f>IF(N198="zákl. přenesená",J198,0)</f>
        <v>0</v>
      </c>
      <c r="BH198" s="211">
        <f>IF(N198="sníž. přenesená",J198,0)</f>
        <v>0</v>
      </c>
      <c r="BI198" s="211">
        <f>IF(N198="nulová",J198,0)</f>
        <v>0</v>
      </c>
      <c r="BJ198" s="23" t="s">
        <v>80</v>
      </c>
      <c r="BK198" s="211">
        <f>ROUND(I198*H198,2)</f>
        <v>0</v>
      </c>
      <c r="BL198" s="23" t="s">
        <v>138</v>
      </c>
      <c r="BM198" s="23" t="s">
        <v>774</v>
      </c>
    </row>
    <row r="199" s="1" customFormat="1" ht="16.5" customHeight="1">
      <c r="B199" s="199"/>
      <c r="C199" s="200" t="s">
        <v>775</v>
      </c>
      <c r="D199" s="200" t="s">
        <v>133</v>
      </c>
      <c r="E199" s="201" t="s">
        <v>776</v>
      </c>
      <c r="F199" s="202" t="s">
        <v>777</v>
      </c>
      <c r="G199" s="203" t="s">
        <v>293</v>
      </c>
      <c r="H199" s="204">
        <v>8</v>
      </c>
      <c r="I199" s="205"/>
      <c r="J199" s="206">
        <f>ROUND(I199*H199,2)</f>
        <v>0</v>
      </c>
      <c r="K199" s="202" t="s">
        <v>157</v>
      </c>
      <c r="L199" s="45"/>
      <c r="M199" s="207" t="s">
        <v>5</v>
      </c>
      <c r="N199" s="208" t="s">
        <v>43</v>
      </c>
      <c r="O199" s="46"/>
      <c r="P199" s="209">
        <f>O199*H199</f>
        <v>0</v>
      </c>
      <c r="Q199" s="209">
        <v>0.027529999999999999</v>
      </c>
      <c r="R199" s="209">
        <f>Q199*H199</f>
        <v>0.22023999999999999</v>
      </c>
      <c r="S199" s="209">
        <v>0</v>
      </c>
      <c r="T199" s="210">
        <f>S199*H199</f>
        <v>0</v>
      </c>
      <c r="AR199" s="23" t="s">
        <v>138</v>
      </c>
      <c r="AT199" s="23" t="s">
        <v>133</v>
      </c>
      <c r="AU199" s="23" t="s">
        <v>82</v>
      </c>
      <c r="AY199" s="23" t="s">
        <v>131</v>
      </c>
      <c r="BE199" s="211">
        <f>IF(N199="základní",J199,0)</f>
        <v>0</v>
      </c>
      <c r="BF199" s="211">
        <f>IF(N199="snížená",J199,0)</f>
        <v>0</v>
      </c>
      <c r="BG199" s="211">
        <f>IF(N199="zákl. přenesená",J199,0)</f>
        <v>0</v>
      </c>
      <c r="BH199" s="211">
        <f>IF(N199="sníž. přenesená",J199,0)</f>
        <v>0</v>
      </c>
      <c r="BI199" s="211">
        <f>IF(N199="nulová",J199,0)</f>
        <v>0</v>
      </c>
      <c r="BJ199" s="23" t="s">
        <v>80</v>
      </c>
      <c r="BK199" s="211">
        <f>ROUND(I199*H199,2)</f>
        <v>0</v>
      </c>
      <c r="BL199" s="23" t="s">
        <v>138</v>
      </c>
      <c r="BM199" s="23" t="s">
        <v>778</v>
      </c>
    </row>
    <row r="200" s="1" customFormat="1" ht="25.5" customHeight="1">
      <c r="B200" s="199"/>
      <c r="C200" s="229" t="s">
        <v>779</v>
      </c>
      <c r="D200" s="229" t="s">
        <v>189</v>
      </c>
      <c r="E200" s="230" t="s">
        <v>780</v>
      </c>
      <c r="F200" s="231" t="s">
        <v>781</v>
      </c>
      <c r="G200" s="232" t="s">
        <v>293</v>
      </c>
      <c r="H200" s="233">
        <v>8</v>
      </c>
      <c r="I200" s="234"/>
      <c r="J200" s="235">
        <f>ROUND(I200*H200,2)</f>
        <v>0</v>
      </c>
      <c r="K200" s="231" t="s">
        <v>157</v>
      </c>
      <c r="L200" s="236"/>
      <c r="M200" s="237" t="s">
        <v>5</v>
      </c>
      <c r="N200" s="238" t="s">
        <v>43</v>
      </c>
      <c r="O200" s="46"/>
      <c r="P200" s="209">
        <f>O200*H200</f>
        <v>0</v>
      </c>
      <c r="Q200" s="209">
        <v>1.6000000000000001</v>
      </c>
      <c r="R200" s="209">
        <f>Q200*H200</f>
        <v>12.800000000000001</v>
      </c>
      <c r="S200" s="209">
        <v>0</v>
      </c>
      <c r="T200" s="210">
        <f>S200*H200</f>
        <v>0</v>
      </c>
      <c r="AR200" s="23" t="s">
        <v>167</v>
      </c>
      <c r="AT200" s="23" t="s">
        <v>189</v>
      </c>
      <c r="AU200" s="23" t="s">
        <v>82</v>
      </c>
      <c r="AY200" s="23" t="s">
        <v>131</v>
      </c>
      <c r="BE200" s="211">
        <f>IF(N200="základní",J200,0)</f>
        <v>0</v>
      </c>
      <c r="BF200" s="211">
        <f>IF(N200="snížená",J200,0)</f>
        <v>0</v>
      </c>
      <c r="BG200" s="211">
        <f>IF(N200="zákl. přenesená",J200,0)</f>
        <v>0</v>
      </c>
      <c r="BH200" s="211">
        <f>IF(N200="sníž. přenesená",J200,0)</f>
        <v>0</v>
      </c>
      <c r="BI200" s="211">
        <f>IF(N200="nulová",J200,0)</f>
        <v>0</v>
      </c>
      <c r="BJ200" s="23" t="s">
        <v>80</v>
      </c>
      <c r="BK200" s="211">
        <f>ROUND(I200*H200,2)</f>
        <v>0</v>
      </c>
      <c r="BL200" s="23" t="s">
        <v>138</v>
      </c>
      <c r="BM200" s="23" t="s">
        <v>782</v>
      </c>
    </row>
    <row r="201" s="1" customFormat="1" ht="25.5" customHeight="1">
      <c r="B201" s="199"/>
      <c r="C201" s="200" t="s">
        <v>569</v>
      </c>
      <c r="D201" s="200" t="s">
        <v>133</v>
      </c>
      <c r="E201" s="201" t="s">
        <v>783</v>
      </c>
      <c r="F201" s="202" t="s">
        <v>784</v>
      </c>
      <c r="G201" s="203" t="s">
        <v>293</v>
      </c>
      <c r="H201" s="204">
        <v>8</v>
      </c>
      <c r="I201" s="205"/>
      <c r="J201" s="206">
        <f>ROUND(I201*H201,2)</f>
        <v>0</v>
      </c>
      <c r="K201" s="202" t="s">
        <v>157</v>
      </c>
      <c r="L201" s="45"/>
      <c r="M201" s="207" t="s">
        <v>5</v>
      </c>
      <c r="N201" s="208" t="s">
        <v>43</v>
      </c>
      <c r="O201" s="46"/>
      <c r="P201" s="209">
        <f>O201*H201</f>
        <v>0</v>
      </c>
      <c r="Q201" s="209">
        <v>0.21734000000000001</v>
      </c>
      <c r="R201" s="209">
        <f>Q201*H201</f>
        <v>1.73872</v>
      </c>
      <c r="S201" s="209">
        <v>0</v>
      </c>
      <c r="T201" s="210">
        <f>S201*H201</f>
        <v>0</v>
      </c>
      <c r="AR201" s="23" t="s">
        <v>138</v>
      </c>
      <c r="AT201" s="23" t="s">
        <v>133</v>
      </c>
      <c r="AU201" s="23" t="s">
        <v>82</v>
      </c>
      <c r="AY201" s="23" t="s">
        <v>131</v>
      </c>
      <c r="BE201" s="211">
        <f>IF(N201="základní",J201,0)</f>
        <v>0</v>
      </c>
      <c r="BF201" s="211">
        <f>IF(N201="snížená",J201,0)</f>
        <v>0</v>
      </c>
      <c r="BG201" s="211">
        <f>IF(N201="zákl. přenesená",J201,0)</f>
        <v>0</v>
      </c>
      <c r="BH201" s="211">
        <f>IF(N201="sníž. přenesená",J201,0)</f>
        <v>0</v>
      </c>
      <c r="BI201" s="211">
        <f>IF(N201="nulová",J201,0)</f>
        <v>0</v>
      </c>
      <c r="BJ201" s="23" t="s">
        <v>80</v>
      </c>
      <c r="BK201" s="211">
        <f>ROUND(I201*H201,2)</f>
        <v>0</v>
      </c>
      <c r="BL201" s="23" t="s">
        <v>138</v>
      </c>
      <c r="BM201" s="23" t="s">
        <v>785</v>
      </c>
    </row>
    <row r="202" s="1" customFormat="1" ht="16.5" customHeight="1">
      <c r="B202" s="199"/>
      <c r="C202" s="229" t="s">
        <v>538</v>
      </c>
      <c r="D202" s="229" t="s">
        <v>189</v>
      </c>
      <c r="E202" s="230" t="s">
        <v>786</v>
      </c>
      <c r="F202" s="231" t="s">
        <v>787</v>
      </c>
      <c r="G202" s="232" t="s">
        <v>293</v>
      </c>
      <c r="H202" s="233">
        <v>8</v>
      </c>
      <c r="I202" s="234"/>
      <c r="J202" s="235">
        <f>ROUND(I202*H202,2)</f>
        <v>0</v>
      </c>
      <c r="K202" s="231" t="s">
        <v>157</v>
      </c>
      <c r="L202" s="236"/>
      <c r="M202" s="237" t="s">
        <v>5</v>
      </c>
      <c r="N202" s="238" t="s">
        <v>43</v>
      </c>
      <c r="O202" s="46"/>
      <c r="P202" s="209">
        <f>O202*H202</f>
        <v>0</v>
      </c>
      <c r="Q202" s="209">
        <v>0.16500000000000001</v>
      </c>
      <c r="R202" s="209">
        <f>Q202*H202</f>
        <v>1.3200000000000001</v>
      </c>
      <c r="S202" s="209">
        <v>0</v>
      </c>
      <c r="T202" s="210">
        <f>S202*H202</f>
        <v>0</v>
      </c>
      <c r="AR202" s="23" t="s">
        <v>167</v>
      </c>
      <c r="AT202" s="23" t="s">
        <v>189</v>
      </c>
      <c r="AU202" s="23" t="s">
        <v>82</v>
      </c>
      <c r="AY202" s="23" t="s">
        <v>131</v>
      </c>
      <c r="BE202" s="211">
        <f>IF(N202="základní",J202,0)</f>
        <v>0</v>
      </c>
      <c r="BF202" s="211">
        <f>IF(N202="snížená",J202,0)</f>
        <v>0</v>
      </c>
      <c r="BG202" s="211">
        <f>IF(N202="zákl. přenesená",J202,0)</f>
        <v>0</v>
      </c>
      <c r="BH202" s="211">
        <f>IF(N202="sníž. přenesená",J202,0)</f>
        <v>0</v>
      </c>
      <c r="BI202" s="211">
        <f>IF(N202="nulová",J202,0)</f>
        <v>0</v>
      </c>
      <c r="BJ202" s="23" t="s">
        <v>80</v>
      </c>
      <c r="BK202" s="211">
        <f>ROUND(I202*H202,2)</f>
        <v>0</v>
      </c>
      <c r="BL202" s="23" t="s">
        <v>138</v>
      </c>
      <c r="BM202" s="23" t="s">
        <v>788</v>
      </c>
    </row>
    <row r="203" s="1" customFormat="1" ht="16.5" customHeight="1">
      <c r="B203" s="199"/>
      <c r="C203" s="200" t="s">
        <v>217</v>
      </c>
      <c r="D203" s="200" t="s">
        <v>133</v>
      </c>
      <c r="E203" s="201" t="s">
        <v>576</v>
      </c>
      <c r="F203" s="202" t="s">
        <v>577</v>
      </c>
      <c r="G203" s="203" t="s">
        <v>293</v>
      </c>
      <c r="H203" s="204">
        <v>1</v>
      </c>
      <c r="I203" s="205"/>
      <c r="J203" s="206">
        <f>ROUND(I203*H203,2)</f>
        <v>0</v>
      </c>
      <c r="K203" s="202" t="s">
        <v>157</v>
      </c>
      <c r="L203" s="45"/>
      <c r="M203" s="207" t="s">
        <v>5</v>
      </c>
      <c r="N203" s="208" t="s">
        <v>43</v>
      </c>
      <c r="O203" s="46"/>
      <c r="P203" s="209">
        <f>O203*H203</f>
        <v>0</v>
      </c>
      <c r="Q203" s="209">
        <v>0.12303</v>
      </c>
      <c r="R203" s="209">
        <f>Q203*H203</f>
        <v>0.12303</v>
      </c>
      <c r="S203" s="209">
        <v>0</v>
      </c>
      <c r="T203" s="210">
        <f>S203*H203</f>
        <v>0</v>
      </c>
      <c r="AR203" s="23" t="s">
        <v>138</v>
      </c>
      <c r="AT203" s="23" t="s">
        <v>133</v>
      </c>
      <c r="AU203" s="23" t="s">
        <v>82</v>
      </c>
      <c r="AY203" s="23" t="s">
        <v>131</v>
      </c>
      <c r="BE203" s="211">
        <f>IF(N203="základní",J203,0)</f>
        <v>0</v>
      </c>
      <c r="BF203" s="211">
        <f>IF(N203="snížená",J203,0)</f>
        <v>0</v>
      </c>
      <c r="BG203" s="211">
        <f>IF(N203="zákl. přenesená",J203,0)</f>
        <v>0</v>
      </c>
      <c r="BH203" s="211">
        <f>IF(N203="sníž. přenesená",J203,0)</f>
        <v>0</v>
      </c>
      <c r="BI203" s="211">
        <f>IF(N203="nulová",J203,0)</f>
        <v>0</v>
      </c>
      <c r="BJ203" s="23" t="s">
        <v>80</v>
      </c>
      <c r="BK203" s="211">
        <f>ROUND(I203*H203,2)</f>
        <v>0</v>
      </c>
      <c r="BL203" s="23" t="s">
        <v>138</v>
      </c>
      <c r="BM203" s="23" t="s">
        <v>789</v>
      </c>
    </row>
    <row r="204" s="11" customFormat="1">
      <c r="B204" s="212"/>
      <c r="D204" s="213" t="s">
        <v>140</v>
      </c>
      <c r="E204" s="214" t="s">
        <v>5</v>
      </c>
      <c r="F204" s="215" t="s">
        <v>696</v>
      </c>
      <c r="H204" s="216">
        <v>1</v>
      </c>
      <c r="I204" s="217"/>
      <c r="L204" s="212"/>
      <c r="M204" s="218"/>
      <c r="N204" s="219"/>
      <c r="O204" s="219"/>
      <c r="P204" s="219"/>
      <c r="Q204" s="219"/>
      <c r="R204" s="219"/>
      <c r="S204" s="219"/>
      <c r="T204" s="220"/>
      <c r="AT204" s="214" t="s">
        <v>140</v>
      </c>
      <c r="AU204" s="214" t="s">
        <v>82</v>
      </c>
      <c r="AV204" s="11" t="s">
        <v>82</v>
      </c>
      <c r="AW204" s="11" t="s">
        <v>36</v>
      </c>
      <c r="AX204" s="11" t="s">
        <v>72</v>
      </c>
      <c r="AY204" s="214" t="s">
        <v>131</v>
      </c>
    </row>
    <row r="205" s="12" customFormat="1">
      <c r="B205" s="221"/>
      <c r="D205" s="213" t="s">
        <v>140</v>
      </c>
      <c r="E205" s="222" t="s">
        <v>5</v>
      </c>
      <c r="F205" s="223" t="s">
        <v>145</v>
      </c>
      <c r="H205" s="224">
        <v>1</v>
      </c>
      <c r="I205" s="225"/>
      <c r="L205" s="221"/>
      <c r="M205" s="226"/>
      <c r="N205" s="227"/>
      <c r="O205" s="227"/>
      <c r="P205" s="227"/>
      <c r="Q205" s="227"/>
      <c r="R205" s="227"/>
      <c r="S205" s="227"/>
      <c r="T205" s="228"/>
      <c r="AT205" s="222" t="s">
        <v>140</v>
      </c>
      <c r="AU205" s="222" t="s">
        <v>82</v>
      </c>
      <c r="AV205" s="12" t="s">
        <v>138</v>
      </c>
      <c r="AW205" s="12" t="s">
        <v>36</v>
      </c>
      <c r="AX205" s="12" t="s">
        <v>80</v>
      </c>
      <c r="AY205" s="222" t="s">
        <v>131</v>
      </c>
    </row>
    <row r="206" s="1" customFormat="1" ht="25.5" customHeight="1">
      <c r="B206" s="199"/>
      <c r="C206" s="229" t="s">
        <v>196</v>
      </c>
      <c r="D206" s="229" t="s">
        <v>189</v>
      </c>
      <c r="E206" s="230" t="s">
        <v>579</v>
      </c>
      <c r="F206" s="231" t="s">
        <v>580</v>
      </c>
      <c r="G206" s="232" t="s">
        <v>293</v>
      </c>
      <c r="H206" s="233">
        <v>1</v>
      </c>
      <c r="I206" s="234"/>
      <c r="J206" s="235">
        <f>ROUND(I206*H206,2)</f>
        <v>0</v>
      </c>
      <c r="K206" s="231" t="s">
        <v>5</v>
      </c>
      <c r="L206" s="236"/>
      <c r="M206" s="237" t="s">
        <v>5</v>
      </c>
      <c r="N206" s="238" t="s">
        <v>43</v>
      </c>
      <c r="O206" s="46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AR206" s="23" t="s">
        <v>167</v>
      </c>
      <c r="AT206" s="23" t="s">
        <v>189</v>
      </c>
      <c r="AU206" s="23" t="s">
        <v>82</v>
      </c>
      <c r="AY206" s="23" t="s">
        <v>131</v>
      </c>
      <c r="BE206" s="211">
        <f>IF(N206="základní",J206,0)</f>
        <v>0</v>
      </c>
      <c r="BF206" s="211">
        <f>IF(N206="snížená",J206,0)</f>
        <v>0</v>
      </c>
      <c r="BG206" s="211">
        <f>IF(N206="zákl. přenesená",J206,0)</f>
        <v>0</v>
      </c>
      <c r="BH206" s="211">
        <f>IF(N206="sníž. přenesená",J206,0)</f>
        <v>0</v>
      </c>
      <c r="BI206" s="211">
        <f>IF(N206="nulová",J206,0)</f>
        <v>0</v>
      </c>
      <c r="BJ206" s="23" t="s">
        <v>80</v>
      </c>
      <c r="BK206" s="211">
        <f>ROUND(I206*H206,2)</f>
        <v>0</v>
      </c>
      <c r="BL206" s="23" t="s">
        <v>138</v>
      </c>
      <c r="BM206" s="23" t="s">
        <v>790</v>
      </c>
    </row>
    <row r="207" s="11" customFormat="1">
      <c r="B207" s="212"/>
      <c r="D207" s="213" t="s">
        <v>140</v>
      </c>
      <c r="E207" s="214" t="s">
        <v>5</v>
      </c>
      <c r="F207" s="215" t="s">
        <v>696</v>
      </c>
      <c r="H207" s="216">
        <v>1</v>
      </c>
      <c r="I207" s="217"/>
      <c r="L207" s="212"/>
      <c r="M207" s="218"/>
      <c r="N207" s="219"/>
      <c r="O207" s="219"/>
      <c r="P207" s="219"/>
      <c r="Q207" s="219"/>
      <c r="R207" s="219"/>
      <c r="S207" s="219"/>
      <c r="T207" s="220"/>
      <c r="AT207" s="214" t="s">
        <v>140</v>
      </c>
      <c r="AU207" s="214" t="s">
        <v>82</v>
      </c>
      <c r="AV207" s="11" t="s">
        <v>82</v>
      </c>
      <c r="AW207" s="11" t="s">
        <v>36</v>
      </c>
      <c r="AX207" s="11" t="s">
        <v>72</v>
      </c>
      <c r="AY207" s="214" t="s">
        <v>131</v>
      </c>
    </row>
    <row r="208" s="12" customFormat="1">
      <c r="B208" s="221"/>
      <c r="D208" s="213" t="s">
        <v>140</v>
      </c>
      <c r="E208" s="222" t="s">
        <v>5</v>
      </c>
      <c r="F208" s="223" t="s">
        <v>145</v>
      </c>
      <c r="H208" s="224">
        <v>1</v>
      </c>
      <c r="I208" s="225"/>
      <c r="L208" s="221"/>
      <c r="M208" s="226"/>
      <c r="N208" s="227"/>
      <c r="O208" s="227"/>
      <c r="P208" s="227"/>
      <c r="Q208" s="227"/>
      <c r="R208" s="227"/>
      <c r="S208" s="227"/>
      <c r="T208" s="228"/>
      <c r="AT208" s="222" t="s">
        <v>140</v>
      </c>
      <c r="AU208" s="222" t="s">
        <v>82</v>
      </c>
      <c r="AV208" s="12" t="s">
        <v>138</v>
      </c>
      <c r="AW208" s="12" t="s">
        <v>36</v>
      </c>
      <c r="AX208" s="12" t="s">
        <v>80</v>
      </c>
      <c r="AY208" s="222" t="s">
        <v>131</v>
      </c>
    </row>
    <row r="209" s="1" customFormat="1" ht="16.5" customHeight="1">
      <c r="B209" s="199"/>
      <c r="C209" s="200" t="s">
        <v>791</v>
      </c>
      <c r="D209" s="200" t="s">
        <v>133</v>
      </c>
      <c r="E209" s="201" t="s">
        <v>792</v>
      </c>
      <c r="F209" s="202" t="s">
        <v>793</v>
      </c>
      <c r="G209" s="203" t="s">
        <v>372</v>
      </c>
      <c r="H209" s="204">
        <v>1</v>
      </c>
      <c r="I209" s="205"/>
      <c r="J209" s="206">
        <f>ROUND(I209*H209,2)</f>
        <v>0</v>
      </c>
      <c r="K209" s="202" t="s">
        <v>5</v>
      </c>
      <c r="L209" s="45"/>
      <c r="M209" s="207" t="s">
        <v>5</v>
      </c>
      <c r="N209" s="208" t="s">
        <v>43</v>
      </c>
      <c r="O209" s="46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AR209" s="23" t="s">
        <v>265</v>
      </c>
      <c r="AT209" s="23" t="s">
        <v>133</v>
      </c>
      <c r="AU209" s="23" t="s">
        <v>82</v>
      </c>
      <c r="AY209" s="23" t="s">
        <v>131</v>
      </c>
      <c r="BE209" s="211">
        <f>IF(N209="základní",J209,0)</f>
        <v>0</v>
      </c>
      <c r="BF209" s="211">
        <f>IF(N209="snížená",J209,0)</f>
        <v>0</v>
      </c>
      <c r="BG209" s="211">
        <f>IF(N209="zákl. přenesená",J209,0)</f>
        <v>0</v>
      </c>
      <c r="BH209" s="211">
        <f>IF(N209="sníž. přenesená",J209,0)</f>
        <v>0</v>
      </c>
      <c r="BI209" s="211">
        <f>IF(N209="nulová",J209,0)</f>
        <v>0</v>
      </c>
      <c r="BJ209" s="23" t="s">
        <v>80</v>
      </c>
      <c r="BK209" s="211">
        <f>ROUND(I209*H209,2)</f>
        <v>0</v>
      </c>
      <c r="BL209" s="23" t="s">
        <v>265</v>
      </c>
      <c r="BM209" s="23" t="s">
        <v>794</v>
      </c>
    </row>
    <row r="210" s="1" customFormat="1" ht="16.5" customHeight="1">
      <c r="B210" s="199"/>
      <c r="C210" s="200" t="s">
        <v>600</v>
      </c>
      <c r="D210" s="200" t="s">
        <v>133</v>
      </c>
      <c r="E210" s="201" t="s">
        <v>592</v>
      </c>
      <c r="F210" s="202" t="s">
        <v>593</v>
      </c>
      <c r="G210" s="203" t="s">
        <v>209</v>
      </c>
      <c r="H210" s="204">
        <v>119</v>
      </c>
      <c r="I210" s="205"/>
      <c r="J210" s="206">
        <f>ROUND(I210*H210,2)</f>
        <v>0</v>
      </c>
      <c r="K210" s="202" t="s">
        <v>157</v>
      </c>
      <c r="L210" s="45"/>
      <c r="M210" s="207" t="s">
        <v>5</v>
      </c>
      <c r="N210" s="208" t="s">
        <v>43</v>
      </c>
      <c r="O210" s="46"/>
      <c r="P210" s="209">
        <f>O210*H210</f>
        <v>0</v>
      </c>
      <c r="Q210" s="209">
        <v>0.00019000000000000001</v>
      </c>
      <c r="R210" s="209">
        <f>Q210*H210</f>
        <v>0.022610000000000002</v>
      </c>
      <c r="S210" s="209">
        <v>0</v>
      </c>
      <c r="T210" s="210">
        <f>S210*H210</f>
        <v>0</v>
      </c>
      <c r="AR210" s="23" t="s">
        <v>138</v>
      </c>
      <c r="AT210" s="23" t="s">
        <v>133</v>
      </c>
      <c r="AU210" s="23" t="s">
        <v>82</v>
      </c>
      <c r="AY210" s="23" t="s">
        <v>131</v>
      </c>
      <c r="BE210" s="211">
        <f>IF(N210="základní",J210,0)</f>
        <v>0</v>
      </c>
      <c r="BF210" s="211">
        <f>IF(N210="snížená",J210,0)</f>
        <v>0</v>
      </c>
      <c r="BG210" s="211">
        <f>IF(N210="zákl. přenesená",J210,0)</f>
        <v>0</v>
      </c>
      <c r="BH210" s="211">
        <f>IF(N210="sníž. přenesená",J210,0)</f>
        <v>0</v>
      </c>
      <c r="BI210" s="211">
        <f>IF(N210="nulová",J210,0)</f>
        <v>0</v>
      </c>
      <c r="BJ210" s="23" t="s">
        <v>80</v>
      </c>
      <c r="BK210" s="211">
        <f>ROUND(I210*H210,2)</f>
        <v>0</v>
      </c>
      <c r="BL210" s="23" t="s">
        <v>138</v>
      </c>
      <c r="BM210" s="23" t="s">
        <v>795</v>
      </c>
    </row>
    <row r="211" s="1" customFormat="1" ht="16.5" customHeight="1">
      <c r="B211" s="199"/>
      <c r="C211" s="200" t="s">
        <v>604</v>
      </c>
      <c r="D211" s="200" t="s">
        <v>133</v>
      </c>
      <c r="E211" s="201" t="s">
        <v>595</v>
      </c>
      <c r="F211" s="202" t="s">
        <v>596</v>
      </c>
      <c r="G211" s="203" t="s">
        <v>209</v>
      </c>
      <c r="H211" s="204">
        <v>496</v>
      </c>
      <c r="I211" s="205"/>
      <c r="J211" s="206">
        <f>ROUND(I211*H211,2)</f>
        <v>0</v>
      </c>
      <c r="K211" s="202" t="s">
        <v>157</v>
      </c>
      <c r="L211" s="45"/>
      <c r="M211" s="207" t="s">
        <v>5</v>
      </c>
      <c r="N211" s="208" t="s">
        <v>43</v>
      </c>
      <c r="O211" s="46"/>
      <c r="P211" s="209">
        <f>O211*H211</f>
        <v>0</v>
      </c>
      <c r="Q211" s="209">
        <v>0.00012999999999999999</v>
      </c>
      <c r="R211" s="209">
        <f>Q211*H211</f>
        <v>0.064479999999999996</v>
      </c>
      <c r="S211" s="209">
        <v>0</v>
      </c>
      <c r="T211" s="210">
        <f>S211*H211</f>
        <v>0</v>
      </c>
      <c r="AR211" s="23" t="s">
        <v>138</v>
      </c>
      <c r="AT211" s="23" t="s">
        <v>133</v>
      </c>
      <c r="AU211" s="23" t="s">
        <v>82</v>
      </c>
      <c r="AY211" s="23" t="s">
        <v>131</v>
      </c>
      <c r="BE211" s="211">
        <f>IF(N211="základní",J211,0)</f>
        <v>0</v>
      </c>
      <c r="BF211" s="211">
        <f>IF(N211="snížená",J211,0)</f>
        <v>0</v>
      </c>
      <c r="BG211" s="211">
        <f>IF(N211="zákl. přenesená",J211,0)</f>
        <v>0</v>
      </c>
      <c r="BH211" s="211">
        <f>IF(N211="sníž. přenesená",J211,0)</f>
        <v>0</v>
      </c>
      <c r="BI211" s="211">
        <f>IF(N211="nulová",J211,0)</f>
        <v>0</v>
      </c>
      <c r="BJ211" s="23" t="s">
        <v>80</v>
      </c>
      <c r="BK211" s="211">
        <f>ROUND(I211*H211,2)</f>
        <v>0</v>
      </c>
      <c r="BL211" s="23" t="s">
        <v>138</v>
      </c>
      <c r="BM211" s="23" t="s">
        <v>796</v>
      </c>
    </row>
    <row r="212" s="11" customFormat="1">
      <c r="B212" s="212"/>
      <c r="D212" s="213" t="s">
        <v>140</v>
      </c>
      <c r="E212" s="214" t="s">
        <v>5</v>
      </c>
      <c r="F212" s="215" t="s">
        <v>797</v>
      </c>
      <c r="H212" s="216">
        <v>407</v>
      </c>
      <c r="I212" s="217"/>
      <c r="L212" s="212"/>
      <c r="M212" s="218"/>
      <c r="N212" s="219"/>
      <c r="O212" s="219"/>
      <c r="P212" s="219"/>
      <c r="Q212" s="219"/>
      <c r="R212" s="219"/>
      <c r="S212" s="219"/>
      <c r="T212" s="220"/>
      <c r="AT212" s="214" t="s">
        <v>140</v>
      </c>
      <c r="AU212" s="214" t="s">
        <v>82</v>
      </c>
      <c r="AV212" s="11" t="s">
        <v>82</v>
      </c>
      <c r="AW212" s="11" t="s">
        <v>36</v>
      </c>
      <c r="AX212" s="11" t="s">
        <v>72</v>
      </c>
      <c r="AY212" s="214" t="s">
        <v>131</v>
      </c>
    </row>
    <row r="213" s="11" customFormat="1">
      <c r="B213" s="212"/>
      <c r="D213" s="213" t="s">
        <v>140</v>
      </c>
      <c r="E213" s="214" t="s">
        <v>5</v>
      </c>
      <c r="F213" s="215" t="s">
        <v>599</v>
      </c>
      <c r="H213" s="216">
        <v>89</v>
      </c>
      <c r="I213" s="217"/>
      <c r="L213" s="212"/>
      <c r="M213" s="218"/>
      <c r="N213" s="219"/>
      <c r="O213" s="219"/>
      <c r="P213" s="219"/>
      <c r="Q213" s="219"/>
      <c r="R213" s="219"/>
      <c r="S213" s="219"/>
      <c r="T213" s="220"/>
      <c r="AT213" s="214" t="s">
        <v>140</v>
      </c>
      <c r="AU213" s="214" t="s">
        <v>82</v>
      </c>
      <c r="AV213" s="11" t="s">
        <v>82</v>
      </c>
      <c r="AW213" s="11" t="s">
        <v>36</v>
      </c>
      <c r="AX213" s="11" t="s">
        <v>72</v>
      </c>
      <c r="AY213" s="214" t="s">
        <v>131</v>
      </c>
    </row>
    <row r="214" s="12" customFormat="1">
      <c r="B214" s="221"/>
      <c r="D214" s="213" t="s">
        <v>140</v>
      </c>
      <c r="E214" s="222" t="s">
        <v>5</v>
      </c>
      <c r="F214" s="223" t="s">
        <v>145</v>
      </c>
      <c r="H214" s="224">
        <v>496</v>
      </c>
      <c r="I214" s="225"/>
      <c r="L214" s="221"/>
      <c r="M214" s="226"/>
      <c r="N214" s="227"/>
      <c r="O214" s="227"/>
      <c r="P214" s="227"/>
      <c r="Q214" s="227"/>
      <c r="R214" s="227"/>
      <c r="S214" s="227"/>
      <c r="T214" s="228"/>
      <c r="AT214" s="222" t="s">
        <v>140</v>
      </c>
      <c r="AU214" s="222" t="s">
        <v>82</v>
      </c>
      <c r="AV214" s="12" t="s">
        <v>138</v>
      </c>
      <c r="AW214" s="12" t="s">
        <v>36</v>
      </c>
      <c r="AX214" s="12" t="s">
        <v>80</v>
      </c>
      <c r="AY214" s="222" t="s">
        <v>131</v>
      </c>
    </row>
    <row r="215" s="1" customFormat="1" ht="16.5" customHeight="1">
      <c r="B215" s="199"/>
      <c r="C215" s="200" t="s">
        <v>437</v>
      </c>
      <c r="D215" s="200" t="s">
        <v>133</v>
      </c>
      <c r="E215" s="201" t="s">
        <v>605</v>
      </c>
      <c r="F215" s="202" t="s">
        <v>798</v>
      </c>
      <c r="G215" s="203" t="s">
        <v>372</v>
      </c>
      <c r="H215" s="204">
        <v>1</v>
      </c>
      <c r="I215" s="205"/>
      <c r="J215" s="206">
        <f>ROUND(I215*H215,2)</f>
        <v>0</v>
      </c>
      <c r="K215" s="202" t="s">
        <v>5</v>
      </c>
      <c r="L215" s="45"/>
      <c r="M215" s="207" t="s">
        <v>5</v>
      </c>
      <c r="N215" s="208" t="s">
        <v>43</v>
      </c>
      <c r="O215" s="46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AR215" s="23" t="s">
        <v>265</v>
      </c>
      <c r="AT215" s="23" t="s">
        <v>133</v>
      </c>
      <c r="AU215" s="23" t="s">
        <v>82</v>
      </c>
      <c r="AY215" s="23" t="s">
        <v>131</v>
      </c>
      <c r="BE215" s="211">
        <f>IF(N215="základní",J215,0)</f>
        <v>0</v>
      </c>
      <c r="BF215" s="211">
        <f>IF(N215="snížená",J215,0)</f>
        <v>0</v>
      </c>
      <c r="BG215" s="211">
        <f>IF(N215="zákl. přenesená",J215,0)</f>
        <v>0</v>
      </c>
      <c r="BH215" s="211">
        <f>IF(N215="sníž. přenesená",J215,0)</f>
        <v>0</v>
      </c>
      <c r="BI215" s="211">
        <f>IF(N215="nulová",J215,0)</f>
        <v>0</v>
      </c>
      <c r="BJ215" s="23" t="s">
        <v>80</v>
      </c>
      <c r="BK215" s="211">
        <f>ROUND(I215*H215,2)</f>
        <v>0</v>
      </c>
      <c r="BL215" s="23" t="s">
        <v>265</v>
      </c>
      <c r="BM215" s="23" t="s">
        <v>799</v>
      </c>
    </row>
    <row r="216" s="10" customFormat="1" ht="29.88" customHeight="1">
      <c r="B216" s="186"/>
      <c r="D216" s="187" t="s">
        <v>71</v>
      </c>
      <c r="E216" s="197" t="s">
        <v>359</v>
      </c>
      <c r="F216" s="197" t="s">
        <v>360</v>
      </c>
      <c r="I216" s="189"/>
      <c r="J216" s="198">
        <f>BK216</f>
        <v>0</v>
      </c>
      <c r="L216" s="186"/>
      <c r="M216" s="191"/>
      <c r="N216" s="192"/>
      <c r="O216" s="192"/>
      <c r="P216" s="193">
        <f>P217</f>
        <v>0</v>
      </c>
      <c r="Q216" s="192"/>
      <c r="R216" s="193">
        <f>R217</f>
        <v>0</v>
      </c>
      <c r="S216" s="192"/>
      <c r="T216" s="194">
        <f>T217</f>
        <v>0</v>
      </c>
      <c r="AR216" s="187" t="s">
        <v>80</v>
      </c>
      <c r="AT216" s="195" t="s">
        <v>71</v>
      </c>
      <c r="AU216" s="195" t="s">
        <v>80</v>
      </c>
      <c r="AY216" s="187" t="s">
        <v>131</v>
      </c>
      <c r="BK216" s="196">
        <f>BK217</f>
        <v>0</v>
      </c>
    </row>
    <row r="217" s="1" customFormat="1" ht="16.5" customHeight="1">
      <c r="B217" s="199"/>
      <c r="C217" s="200" t="s">
        <v>10</v>
      </c>
      <c r="D217" s="200" t="s">
        <v>133</v>
      </c>
      <c r="E217" s="201" t="s">
        <v>618</v>
      </c>
      <c r="F217" s="202" t="s">
        <v>619</v>
      </c>
      <c r="G217" s="203" t="s">
        <v>170</v>
      </c>
      <c r="H217" s="204">
        <v>119.28100000000001</v>
      </c>
      <c r="I217" s="205"/>
      <c r="J217" s="206">
        <f>ROUND(I217*H217,2)</f>
        <v>0</v>
      </c>
      <c r="K217" s="202" t="s">
        <v>157</v>
      </c>
      <c r="L217" s="45"/>
      <c r="M217" s="207" t="s">
        <v>5</v>
      </c>
      <c r="N217" s="208" t="s">
        <v>43</v>
      </c>
      <c r="O217" s="46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AR217" s="23" t="s">
        <v>138</v>
      </c>
      <c r="AT217" s="23" t="s">
        <v>133</v>
      </c>
      <c r="AU217" s="23" t="s">
        <v>82</v>
      </c>
      <c r="AY217" s="23" t="s">
        <v>131</v>
      </c>
      <c r="BE217" s="211">
        <f>IF(N217="základní",J217,0)</f>
        <v>0</v>
      </c>
      <c r="BF217" s="211">
        <f>IF(N217="snížená",J217,0)</f>
        <v>0</v>
      </c>
      <c r="BG217" s="211">
        <f>IF(N217="zákl. přenesená",J217,0)</f>
        <v>0</v>
      </c>
      <c r="BH217" s="211">
        <f>IF(N217="sníž. přenesená",J217,0)</f>
        <v>0</v>
      </c>
      <c r="BI217" s="211">
        <f>IF(N217="nulová",J217,0)</f>
        <v>0</v>
      </c>
      <c r="BJ217" s="23" t="s">
        <v>80</v>
      </c>
      <c r="BK217" s="211">
        <f>ROUND(I217*H217,2)</f>
        <v>0</v>
      </c>
      <c r="BL217" s="23" t="s">
        <v>138</v>
      </c>
      <c r="BM217" s="23" t="s">
        <v>800</v>
      </c>
    </row>
    <row r="218" s="10" customFormat="1" ht="37.44" customHeight="1">
      <c r="B218" s="186"/>
      <c r="D218" s="187" t="s">
        <v>71</v>
      </c>
      <c r="E218" s="188" t="s">
        <v>365</v>
      </c>
      <c r="F218" s="188" t="s">
        <v>366</v>
      </c>
      <c r="I218" s="189"/>
      <c r="J218" s="190">
        <f>BK218</f>
        <v>0</v>
      </c>
      <c r="L218" s="186"/>
      <c r="M218" s="191"/>
      <c r="N218" s="192"/>
      <c r="O218" s="192"/>
      <c r="P218" s="193">
        <f>P219+P223</f>
        <v>0</v>
      </c>
      <c r="Q218" s="192"/>
      <c r="R218" s="193">
        <f>R219+R223</f>
        <v>0</v>
      </c>
      <c r="S218" s="192"/>
      <c r="T218" s="194">
        <f>T219+T223</f>
        <v>0</v>
      </c>
      <c r="AR218" s="187" t="s">
        <v>154</v>
      </c>
      <c r="AT218" s="195" t="s">
        <v>71</v>
      </c>
      <c r="AU218" s="195" t="s">
        <v>72</v>
      </c>
      <c r="AY218" s="187" t="s">
        <v>131</v>
      </c>
      <c r="BK218" s="196">
        <f>BK219+BK223</f>
        <v>0</v>
      </c>
    </row>
    <row r="219" s="10" customFormat="1" ht="19.92" customHeight="1">
      <c r="B219" s="186"/>
      <c r="D219" s="187" t="s">
        <v>71</v>
      </c>
      <c r="E219" s="197" t="s">
        <v>367</v>
      </c>
      <c r="F219" s="197" t="s">
        <v>368</v>
      </c>
      <c r="I219" s="189"/>
      <c r="J219" s="198">
        <f>BK219</f>
        <v>0</v>
      </c>
      <c r="L219" s="186"/>
      <c r="M219" s="191"/>
      <c r="N219" s="192"/>
      <c r="O219" s="192"/>
      <c r="P219" s="193">
        <f>SUM(P220:P222)</f>
        <v>0</v>
      </c>
      <c r="Q219" s="192"/>
      <c r="R219" s="193">
        <f>SUM(R220:R222)</f>
        <v>0</v>
      </c>
      <c r="S219" s="192"/>
      <c r="T219" s="194">
        <f>SUM(T220:T222)</f>
        <v>0</v>
      </c>
      <c r="AR219" s="187" t="s">
        <v>154</v>
      </c>
      <c r="AT219" s="195" t="s">
        <v>71</v>
      </c>
      <c r="AU219" s="195" t="s">
        <v>80</v>
      </c>
      <c r="AY219" s="187" t="s">
        <v>131</v>
      </c>
      <c r="BK219" s="196">
        <f>SUM(BK220:BK222)</f>
        <v>0</v>
      </c>
    </row>
    <row r="220" s="1" customFormat="1" ht="16.5" customHeight="1">
      <c r="B220" s="199"/>
      <c r="C220" s="200" t="s">
        <v>331</v>
      </c>
      <c r="D220" s="200" t="s">
        <v>133</v>
      </c>
      <c r="E220" s="201" t="s">
        <v>370</v>
      </c>
      <c r="F220" s="202" t="s">
        <v>371</v>
      </c>
      <c r="G220" s="203" t="s">
        <v>372</v>
      </c>
      <c r="H220" s="204">
        <v>1</v>
      </c>
      <c r="I220" s="205"/>
      <c r="J220" s="206">
        <f>ROUND(I220*H220,2)</f>
        <v>0</v>
      </c>
      <c r="K220" s="202" t="s">
        <v>137</v>
      </c>
      <c r="L220" s="45"/>
      <c r="M220" s="207" t="s">
        <v>5</v>
      </c>
      <c r="N220" s="208" t="s">
        <v>43</v>
      </c>
      <c r="O220" s="46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AR220" s="23" t="s">
        <v>373</v>
      </c>
      <c r="AT220" s="23" t="s">
        <v>133</v>
      </c>
      <c r="AU220" s="23" t="s">
        <v>82</v>
      </c>
      <c r="AY220" s="23" t="s">
        <v>131</v>
      </c>
      <c r="BE220" s="211">
        <f>IF(N220="základní",J220,0)</f>
        <v>0</v>
      </c>
      <c r="BF220" s="211">
        <f>IF(N220="snížená",J220,0)</f>
        <v>0</v>
      </c>
      <c r="BG220" s="211">
        <f>IF(N220="zákl. přenesená",J220,0)</f>
        <v>0</v>
      </c>
      <c r="BH220" s="211">
        <f>IF(N220="sníž. přenesená",J220,0)</f>
        <v>0</v>
      </c>
      <c r="BI220" s="211">
        <f>IF(N220="nulová",J220,0)</f>
        <v>0</v>
      </c>
      <c r="BJ220" s="23" t="s">
        <v>80</v>
      </c>
      <c r="BK220" s="211">
        <f>ROUND(I220*H220,2)</f>
        <v>0</v>
      </c>
      <c r="BL220" s="23" t="s">
        <v>373</v>
      </c>
      <c r="BM220" s="23" t="s">
        <v>801</v>
      </c>
    </row>
    <row r="221" s="1" customFormat="1" ht="16.5" customHeight="1">
      <c r="B221" s="199"/>
      <c r="C221" s="200" t="s">
        <v>341</v>
      </c>
      <c r="D221" s="200" t="s">
        <v>133</v>
      </c>
      <c r="E221" s="201" t="s">
        <v>376</v>
      </c>
      <c r="F221" s="202" t="s">
        <v>377</v>
      </c>
      <c r="G221" s="203" t="s">
        <v>372</v>
      </c>
      <c r="H221" s="204">
        <v>1</v>
      </c>
      <c r="I221" s="205"/>
      <c r="J221" s="206">
        <f>ROUND(I221*H221,2)</f>
        <v>0</v>
      </c>
      <c r="K221" s="202" t="s">
        <v>5</v>
      </c>
      <c r="L221" s="45"/>
      <c r="M221" s="207" t="s">
        <v>5</v>
      </c>
      <c r="N221" s="208" t="s">
        <v>43</v>
      </c>
      <c r="O221" s="46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AR221" s="23" t="s">
        <v>373</v>
      </c>
      <c r="AT221" s="23" t="s">
        <v>133</v>
      </c>
      <c r="AU221" s="23" t="s">
        <v>82</v>
      </c>
      <c r="AY221" s="23" t="s">
        <v>131</v>
      </c>
      <c r="BE221" s="211">
        <f>IF(N221="základní",J221,0)</f>
        <v>0</v>
      </c>
      <c r="BF221" s="211">
        <f>IF(N221="snížená",J221,0)</f>
        <v>0</v>
      </c>
      <c r="BG221" s="211">
        <f>IF(N221="zákl. přenesená",J221,0)</f>
        <v>0</v>
      </c>
      <c r="BH221" s="211">
        <f>IF(N221="sníž. přenesená",J221,0)</f>
        <v>0</v>
      </c>
      <c r="BI221" s="211">
        <f>IF(N221="nulová",J221,0)</f>
        <v>0</v>
      </c>
      <c r="BJ221" s="23" t="s">
        <v>80</v>
      </c>
      <c r="BK221" s="211">
        <f>ROUND(I221*H221,2)</f>
        <v>0</v>
      </c>
      <c r="BL221" s="23" t="s">
        <v>373</v>
      </c>
      <c r="BM221" s="23" t="s">
        <v>802</v>
      </c>
    </row>
    <row r="222" s="1" customFormat="1" ht="16.5" customHeight="1">
      <c r="B222" s="199"/>
      <c r="C222" s="200" t="s">
        <v>346</v>
      </c>
      <c r="D222" s="200" t="s">
        <v>133</v>
      </c>
      <c r="E222" s="201" t="s">
        <v>380</v>
      </c>
      <c r="F222" s="202" t="s">
        <v>381</v>
      </c>
      <c r="G222" s="203" t="s">
        <v>372</v>
      </c>
      <c r="H222" s="204">
        <v>1</v>
      </c>
      <c r="I222" s="205"/>
      <c r="J222" s="206">
        <f>ROUND(I222*H222,2)</f>
        <v>0</v>
      </c>
      <c r="K222" s="202" t="s">
        <v>5</v>
      </c>
      <c r="L222" s="45"/>
      <c r="M222" s="207" t="s">
        <v>5</v>
      </c>
      <c r="N222" s="208" t="s">
        <v>43</v>
      </c>
      <c r="O222" s="46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AR222" s="23" t="s">
        <v>373</v>
      </c>
      <c r="AT222" s="23" t="s">
        <v>133</v>
      </c>
      <c r="AU222" s="23" t="s">
        <v>82</v>
      </c>
      <c r="AY222" s="23" t="s">
        <v>131</v>
      </c>
      <c r="BE222" s="211">
        <f>IF(N222="základní",J222,0)</f>
        <v>0</v>
      </c>
      <c r="BF222" s="211">
        <f>IF(N222="snížená",J222,0)</f>
        <v>0</v>
      </c>
      <c r="BG222" s="211">
        <f>IF(N222="zákl. přenesená",J222,0)</f>
        <v>0</v>
      </c>
      <c r="BH222" s="211">
        <f>IF(N222="sníž. přenesená",J222,0)</f>
        <v>0</v>
      </c>
      <c r="BI222" s="211">
        <f>IF(N222="nulová",J222,0)</f>
        <v>0</v>
      </c>
      <c r="BJ222" s="23" t="s">
        <v>80</v>
      </c>
      <c r="BK222" s="211">
        <f>ROUND(I222*H222,2)</f>
        <v>0</v>
      </c>
      <c r="BL222" s="23" t="s">
        <v>373</v>
      </c>
      <c r="BM222" s="23" t="s">
        <v>803</v>
      </c>
    </row>
    <row r="223" s="10" customFormat="1" ht="29.88" customHeight="1">
      <c r="B223" s="186"/>
      <c r="D223" s="187" t="s">
        <v>71</v>
      </c>
      <c r="E223" s="197" t="s">
        <v>383</v>
      </c>
      <c r="F223" s="197" t="s">
        <v>384</v>
      </c>
      <c r="I223" s="189"/>
      <c r="J223" s="198">
        <f>BK223</f>
        <v>0</v>
      </c>
      <c r="L223" s="186"/>
      <c r="M223" s="191"/>
      <c r="N223" s="192"/>
      <c r="O223" s="192"/>
      <c r="P223" s="193">
        <f>P224</f>
        <v>0</v>
      </c>
      <c r="Q223" s="192"/>
      <c r="R223" s="193">
        <f>R224</f>
        <v>0</v>
      </c>
      <c r="S223" s="192"/>
      <c r="T223" s="194">
        <f>T224</f>
        <v>0</v>
      </c>
      <c r="AR223" s="187" t="s">
        <v>154</v>
      </c>
      <c r="AT223" s="195" t="s">
        <v>71</v>
      </c>
      <c r="AU223" s="195" t="s">
        <v>80</v>
      </c>
      <c r="AY223" s="187" t="s">
        <v>131</v>
      </c>
      <c r="BK223" s="196">
        <f>BK224</f>
        <v>0</v>
      </c>
    </row>
    <row r="224" s="1" customFormat="1" ht="16.5" customHeight="1">
      <c r="B224" s="199"/>
      <c r="C224" s="200" t="s">
        <v>351</v>
      </c>
      <c r="D224" s="200" t="s">
        <v>133</v>
      </c>
      <c r="E224" s="201" t="s">
        <v>386</v>
      </c>
      <c r="F224" s="202" t="s">
        <v>384</v>
      </c>
      <c r="G224" s="203" t="s">
        <v>387</v>
      </c>
      <c r="H224" s="239"/>
      <c r="I224" s="205"/>
      <c r="J224" s="206">
        <f>ROUND(I224*H224,2)</f>
        <v>0</v>
      </c>
      <c r="K224" s="202" t="s">
        <v>137</v>
      </c>
      <c r="L224" s="45"/>
      <c r="M224" s="207" t="s">
        <v>5</v>
      </c>
      <c r="N224" s="240" t="s">
        <v>43</v>
      </c>
      <c r="O224" s="241"/>
      <c r="P224" s="242">
        <f>O224*H224</f>
        <v>0</v>
      </c>
      <c r="Q224" s="242">
        <v>0</v>
      </c>
      <c r="R224" s="242">
        <f>Q224*H224</f>
        <v>0</v>
      </c>
      <c r="S224" s="242">
        <v>0</v>
      </c>
      <c r="T224" s="243">
        <f>S224*H224</f>
        <v>0</v>
      </c>
      <c r="AR224" s="23" t="s">
        <v>373</v>
      </c>
      <c r="AT224" s="23" t="s">
        <v>133</v>
      </c>
      <c r="AU224" s="23" t="s">
        <v>82</v>
      </c>
      <c r="AY224" s="23" t="s">
        <v>131</v>
      </c>
      <c r="BE224" s="211">
        <f>IF(N224="základní",J224,0)</f>
        <v>0</v>
      </c>
      <c r="BF224" s="211">
        <f>IF(N224="snížená",J224,0)</f>
        <v>0</v>
      </c>
      <c r="BG224" s="211">
        <f>IF(N224="zákl. přenesená",J224,0)</f>
        <v>0</v>
      </c>
      <c r="BH224" s="211">
        <f>IF(N224="sníž. přenesená",J224,0)</f>
        <v>0</v>
      </c>
      <c r="BI224" s="211">
        <f>IF(N224="nulová",J224,0)</f>
        <v>0</v>
      </c>
      <c r="BJ224" s="23" t="s">
        <v>80</v>
      </c>
      <c r="BK224" s="211">
        <f>ROUND(I224*H224,2)</f>
        <v>0</v>
      </c>
      <c r="BL224" s="23" t="s">
        <v>373</v>
      </c>
      <c r="BM224" s="23" t="s">
        <v>804</v>
      </c>
    </row>
    <row r="225" s="1" customFormat="1" ht="6.96" customHeight="1">
      <c r="B225" s="66"/>
      <c r="C225" s="67"/>
      <c r="D225" s="67"/>
      <c r="E225" s="67"/>
      <c r="F225" s="67"/>
      <c r="G225" s="67"/>
      <c r="H225" s="67"/>
      <c r="I225" s="151"/>
      <c r="J225" s="67"/>
      <c r="K225" s="67"/>
      <c r="L225" s="45"/>
    </row>
  </sheetData>
  <autoFilter ref="C84:K224"/>
  <mergeCells count="10">
    <mergeCell ref="E7:H7"/>
    <mergeCell ref="E9:H9"/>
    <mergeCell ref="E24:H24"/>
    <mergeCell ref="E45:H45"/>
    <mergeCell ref="E47:H47"/>
    <mergeCell ref="J51:J52"/>
    <mergeCell ref="E75:H75"/>
    <mergeCell ref="E77:H77"/>
    <mergeCell ref="G1:H1"/>
    <mergeCell ref="L2:V2"/>
  </mergeCells>
  <hyperlinks>
    <hyperlink ref="F1:G1" location="C2" display="1) Krycí list soupisu"/>
    <hyperlink ref="G1:H1" location="C54" display="2) Rekapitulace"/>
    <hyperlink ref="J1" location="C84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2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9"/>
      <c r="B1" s="122"/>
      <c r="C1" s="122"/>
      <c r="D1" s="123" t="s">
        <v>1</v>
      </c>
      <c r="E1" s="122"/>
      <c r="F1" s="124" t="s">
        <v>92</v>
      </c>
      <c r="G1" s="124" t="s">
        <v>93</v>
      </c>
      <c r="H1" s="124"/>
      <c r="I1" s="125"/>
      <c r="J1" s="124" t="s">
        <v>94</v>
      </c>
      <c r="K1" s="123" t="s">
        <v>95</v>
      </c>
      <c r="L1" s="124" t="s">
        <v>96</v>
      </c>
      <c r="M1" s="124"/>
      <c r="N1" s="124"/>
      <c r="O1" s="124"/>
      <c r="P1" s="124"/>
      <c r="Q1" s="124"/>
      <c r="R1" s="124"/>
      <c r="S1" s="124"/>
      <c r="T1" s="124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ht="36.96" customHeight="1">
      <c r="L2" s="22" t="s">
        <v>8</v>
      </c>
      <c r="AT2" s="23" t="s">
        <v>91</v>
      </c>
    </row>
    <row r="3" ht="6.96" customHeight="1">
      <c r="B3" s="24"/>
      <c r="C3" s="25"/>
      <c r="D3" s="25"/>
      <c r="E3" s="25"/>
      <c r="F3" s="25"/>
      <c r="G3" s="25"/>
      <c r="H3" s="25"/>
      <c r="I3" s="126"/>
      <c r="J3" s="25"/>
      <c r="K3" s="26"/>
      <c r="AT3" s="23" t="s">
        <v>82</v>
      </c>
    </row>
    <row r="4" ht="36.96" customHeight="1">
      <c r="B4" s="27"/>
      <c r="C4" s="28"/>
      <c r="D4" s="29" t="s">
        <v>97</v>
      </c>
      <c r="E4" s="28"/>
      <c r="F4" s="28"/>
      <c r="G4" s="28"/>
      <c r="H4" s="28"/>
      <c r="I4" s="127"/>
      <c r="J4" s="28"/>
      <c r="K4" s="30"/>
      <c r="M4" s="31" t="s">
        <v>13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27"/>
      <c r="J5" s="28"/>
      <c r="K5" s="30"/>
    </row>
    <row r="6">
      <c r="B6" s="27"/>
      <c r="C6" s="28"/>
      <c r="D6" s="39" t="s">
        <v>19</v>
      </c>
      <c r="E6" s="28"/>
      <c r="F6" s="28"/>
      <c r="G6" s="28"/>
      <c r="H6" s="28"/>
      <c r="I6" s="127"/>
      <c r="J6" s="28"/>
      <c r="K6" s="30"/>
    </row>
    <row r="7" ht="16.5" customHeight="1">
      <c r="B7" s="27"/>
      <c r="C7" s="28"/>
      <c r="D7" s="28"/>
      <c r="E7" s="128" t="str">
        <f>'Rekapitulace stavby'!K6</f>
        <v>Sovínky, rozvojová oblast Z4 - technická infrastruktura</v>
      </c>
      <c r="F7" s="39"/>
      <c r="G7" s="39"/>
      <c r="H7" s="39"/>
      <c r="I7" s="127"/>
      <c r="J7" s="28"/>
      <c r="K7" s="30"/>
    </row>
    <row r="8" s="1" customFormat="1">
      <c r="B8" s="45"/>
      <c r="C8" s="46"/>
      <c r="D8" s="39" t="s">
        <v>98</v>
      </c>
      <c r="E8" s="46"/>
      <c r="F8" s="46"/>
      <c r="G8" s="46"/>
      <c r="H8" s="46"/>
      <c r="I8" s="129"/>
      <c r="J8" s="46"/>
      <c r="K8" s="50"/>
    </row>
    <row r="9" s="1" customFormat="1" ht="36.96" customHeight="1">
      <c r="B9" s="45"/>
      <c r="C9" s="46"/>
      <c r="D9" s="46"/>
      <c r="E9" s="130" t="s">
        <v>805</v>
      </c>
      <c r="F9" s="46"/>
      <c r="G9" s="46"/>
      <c r="H9" s="46"/>
      <c r="I9" s="12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29"/>
      <c r="J10" s="46"/>
      <c r="K10" s="50"/>
    </row>
    <row r="11" s="1" customFormat="1" ht="14.4" customHeight="1">
      <c r="B11" s="45"/>
      <c r="C11" s="46"/>
      <c r="D11" s="39" t="s">
        <v>21</v>
      </c>
      <c r="E11" s="46"/>
      <c r="F11" s="34" t="s">
        <v>5</v>
      </c>
      <c r="G11" s="46"/>
      <c r="H11" s="46"/>
      <c r="I11" s="131" t="s">
        <v>22</v>
      </c>
      <c r="J11" s="34" t="s">
        <v>5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31" t="s">
        <v>25</v>
      </c>
      <c r="J12" s="132" t="str">
        <f>'Rekapitulace stavby'!AN8</f>
        <v>6. 12. 2017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29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31" t="s">
        <v>28</v>
      </c>
      <c r="J14" s="34" t="s">
        <v>5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31" t="s">
        <v>30</v>
      </c>
      <c r="J15" s="34" t="s">
        <v>5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29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31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31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29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31" t="s">
        <v>28</v>
      </c>
      <c r="J20" s="34" t="s">
        <v>34</v>
      </c>
      <c r="K20" s="50"/>
    </row>
    <row r="21" s="1" customFormat="1" ht="18" customHeight="1">
      <c r="B21" s="45"/>
      <c r="C21" s="46"/>
      <c r="D21" s="46"/>
      <c r="E21" s="34" t="s">
        <v>35</v>
      </c>
      <c r="F21" s="46"/>
      <c r="G21" s="46"/>
      <c r="H21" s="46"/>
      <c r="I21" s="131" t="s">
        <v>30</v>
      </c>
      <c r="J21" s="34" t="s">
        <v>5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29"/>
      <c r="J22" s="46"/>
      <c r="K22" s="50"/>
    </row>
    <row r="23" s="1" customFormat="1" ht="14.4" customHeight="1">
      <c r="B23" s="45"/>
      <c r="C23" s="46"/>
      <c r="D23" s="39" t="s">
        <v>37</v>
      </c>
      <c r="E23" s="46"/>
      <c r="F23" s="46"/>
      <c r="G23" s="46"/>
      <c r="H23" s="46"/>
      <c r="I23" s="129"/>
      <c r="J23" s="46"/>
      <c r="K23" s="50"/>
    </row>
    <row r="24" s="6" customFormat="1" ht="16.5" customHeight="1">
      <c r="B24" s="133"/>
      <c r="C24" s="134"/>
      <c r="D24" s="134"/>
      <c r="E24" s="43" t="s">
        <v>5</v>
      </c>
      <c r="F24" s="43"/>
      <c r="G24" s="43"/>
      <c r="H24" s="43"/>
      <c r="I24" s="135"/>
      <c r="J24" s="134"/>
      <c r="K24" s="13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29"/>
      <c r="J25" s="46"/>
      <c r="K25" s="50"/>
    </row>
    <row r="26" s="1" customFormat="1" ht="6.96" customHeight="1">
      <c r="B26" s="45"/>
      <c r="C26" s="46"/>
      <c r="D26" s="81"/>
      <c r="E26" s="81"/>
      <c r="F26" s="81"/>
      <c r="G26" s="81"/>
      <c r="H26" s="81"/>
      <c r="I26" s="137"/>
      <c r="J26" s="81"/>
      <c r="K26" s="138"/>
    </row>
    <row r="27" s="1" customFormat="1" ht="25.44" customHeight="1">
      <c r="B27" s="45"/>
      <c r="C27" s="46"/>
      <c r="D27" s="139" t="s">
        <v>38</v>
      </c>
      <c r="E27" s="46"/>
      <c r="F27" s="46"/>
      <c r="G27" s="46"/>
      <c r="H27" s="46"/>
      <c r="I27" s="129"/>
      <c r="J27" s="140">
        <f>ROUND(J84,2)</f>
        <v>0</v>
      </c>
      <c r="K27" s="50"/>
    </row>
    <row r="28" s="1" customFormat="1" ht="6.96" customHeight="1">
      <c r="B28" s="45"/>
      <c r="C28" s="46"/>
      <c r="D28" s="81"/>
      <c r="E28" s="81"/>
      <c r="F28" s="81"/>
      <c r="G28" s="81"/>
      <c r="H28" s="81"/>
      <c r="I28" s="137"/>
      <c r="J28" s="81"/>
      <c r="K28" s="13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4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42">
        <f>ROUND(SUM(BE84:BE145), 2)</f>
        <v>0</v>
      </c>
      <c r="G30" s="46"/>
      <c r="H30" s="46"/>
      <c r="I30" s="143">
        <v>0.20999999999999999</v>
      </c>
      <c r="J30" s="142">
        <f>ROUND(ROUND((SUM(BE84:BE145)),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42">
        <f>ROUND(SUM(BF84:BF145), 2)</f>
        <v>0</v>
      </c>
      <c r="G31" s="46"/>
      <c r="H31" s="46"/>
      <c r="I31" s="143">
        <v>0.14999999999999999</v>
      </c>
      <c r="J31" s="142">
        <f>ROUND(ROUND((SUM(BF84:BF145)),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42">
        <f>ROUND(SUM(BG84:BG145), 2)</f>
        <v>0</v>
      </c>
      <c r="G32" s="46"/>
      <c r="H32" s="46"/>
      <c r="I32" s="143">
        <v>0.20999999999999999</v>
      </c>
      <c r="J32" s="14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42">
        <f>ROUND(SUM(BH84:BH145), 2)</f>
        <v>0</v>
      </c>
      <c r="G33" s="46"/>
      <c r="H33" s="46"/>
      <c r="I33" s="143">
        <v>0.14999999999999999</v>
      </c>
      <c r="J33" s="14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42">
        <f>ROUND(SUM(BI84:BI145), 2)</f>
        <v>0</v>
      </c>
      <c r="G34" s="46"/>
      <c r="H34" s="46"/>
      <c r="I34" s="143">
        <v>0</v>
      </c>
      <c r="J34" s="14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29"/>
      <c r="J35" s="46"/>
      <c r="K35" s="50"/>
    </row>
    <row r="36" s="1" customFormat="1" ht="25.44" customHeight="1">
      <c r="B36" s="45"/>
      <c r="C36" s="144"/>
      <c r="D36" s="145" t="s">
        <v>48</v>
      </c>
      <c r="E36" s="87"/>
      <c r="F36" s="87"/>
      <c r="G36" s="146" t="s">
        <v>49</v>
      </c>
      <c r="H36" s="147" t="s">
        <v>50</v>
      </c>
      <c r="I36" s="148"/>
      <c r="J36" s="149">
        <f>SUM(J27:J34)</f>
        <v>0</v>
      </c>
      <c r="K36" s="15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51"/>
      <c r="J37" s="67"/>
      <c r="K37" s="68"/>
    </row>
    <row r="41" s="1" customFormat="1" ht="6.96" customHeight="1">
      <c r="B41" s="69"/>
      <c r="C41" s="70"/>
      <c r="D41" s="70"/>
      <c r="E41" s="70"/>
      <c r="F41" s="70"/>
      <c r="G41" s="70"/>
      <c r="H41" s="70"/>
      <c r="I41" s="152"/>
      <c r="J41" s="70"/>
      <c r="K41" s="153"/>
    </row>
    <row r="42" s="1" customFormat="1" ht="36.96" customHeight="1">
      <c r="B42" s="45"/>
      <c r="C42" s="29" t="s">
        <v>100</v>
      </c>
      <c r="D42" s="46"/>
      <c r="E42" s="46"/>
      <c r="F42" s="46"/>
      <c r="G42" s="46"/>
      <c r="H42" s="46"/>
      <c r="I42" s="12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29"/>
      <c r="J43" s="46"/>
      <c r="K43" s="50"/>
    </row>
    <row r="44" s="1" customFormat="1" ht="14.4" customHeight="1">
      <c r="B44" s="45"/>
      <c r="C44" s="39" t="s">
        <v>19</v>
      </c>
      <c r="D44" s="46"/>
      <c r="E44" s="46"/>
      <c r="F44" s="46"/>
      <c r="G44" s="46"/>
      <c r="H44" s="46"/>
      <c r="I44" s="129"/>
      <c r="J44" s="46"/>
      <c r="K44" s="50"/>
    </row>
    <row r="45" s="1" customFormat="1" ht="16.5" customHeight="1">
      <c r="B45" s="45"/>
      <c r="C45" s="46"/>
      <c r="D45" s="46"/>
      <c r="E45" s="128" t="str">
        <f>E7</f>
        <v>Sovínky, rozvojová oblast Z4 - technická infrastruktura</v>
      </c>
      <c r="F45" s="39"/>
      <c r="G45" s="39"/>
      <c r="H45" s="39"/>
      <c r="I45" s="129"/>
      <c r="J45" s="46"/>
      <c r="K45" s="50"/>
    </row>
    <row r="46" s="1" customFormat="1" ht="14.4" customHeight="1">
      <c r="B46" s="45"/>
      <c r="C46" s="39" t="s">
        <v>98</v>
      </c>
      <c r="D46" s="46"/>
      <c r="E46" s="46"/>
      <c r="F46" s="46"/>
      <c r="G46" s="46"/>
      <c r="H46" s="46"/>
      <c r="I46" s="129"/>
      <c r="J46" s="46"/>
      <c r="K46" s="50"/>
    </row>
    <row r="47" s="1" customFormat="1" ht="17.25" customHeight="1">
      <c r="B47" s="45"/>
      <c r="C47" s="46"/>
      <c r="D47" s="46"/>
      <c r="E47" s="130" t="str">
        <f>E9</f>
        <v>SO04 - Veřejné osvětlení</v>
      </c>
      <c r="F47" s="46"/>
      <c r="G47" s="46"/>
      <c r="H47" s="46"/>
      <c r="I47" s="12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29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Sovínky</v>
      </c>
      <c r="G49" s="46"/>
      <c r="H49" s="46"/>
      <c r="I49" s="131" t="s">
        <v>25</v>
      </c>
      <c r="J49" s="132" t="str">
        <f>IF(J12="","",J12)</f>
        <v>6. 12. 2017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29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Městys Sovínky</v>
      </c>
      <c r="G51" s="46"/>
      <c r="H51" s="46"/>
      <c r="I51" s="131" t="s">
        <v>33</v>
      </c>
      <c r="J51" s="43" t="str">
        <f>E21</f>
        <v>Ing. Zbyněk Vyhlas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29"/>
      <c r="J52" s="154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29"/>
      <c r="J53" s="46"/>
      <c r="K53" s="50"/>
    </row>
    <row r="54" s="1" customFormat="1" ht="29.28" customHeight="1">
      <c r="B54" s="45"/>
      <c r="C54" s="155" t="s">
        <v>101</v>
      </c>
      <c r="D54" s="144"/>
      <c r="E54" s="144"/>
      <c r="F54" s="144"/>
      <c r="G54" s="144"/>
      <c r="H54" s="144"/>
      <c r="I54" s="156"/>
      <c r="J54" s="157" t="s">
        <v>102</v>
      </c>
      <c r="K54" s="158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29"/>
      <c r="J55" s="46"/>
      <c r="K55" s="50"/>
    </row>
    <row r="56" s="1" customFormat="1" ht="29.28" customHeight="1">
      <c r="B56" s="45"/>
      <c r="C56" s="159" t="s">
        <v>103</v>
      </c>
      <c r="D56" s="46"/>
      <c r="E56" s="46"/>
      <c r="F56" s="46"/>
      <c r="G56" s="46"/>
      <c r="H56" s="46"/>
      <c r="I56" s="129"/>
      <c r="J56" s="140">
        <f>J84</f>
        <v>0</v>
      </c>
      <c r="K56" s="50"/>
      <c r="AU56" s="23" t="s">
        <v>104</v>
      </c>
    </row>
    <row r="57" s="7" customFormat="1" ht="24.96" customHeight="1">
      <c r="B57" s="160"/>
      <c r="C57" s="161"/>
      <c r="D57" s="162" t="s">
        <v>105</v>
      </c>
      <c r="E57" s="163"/>
      <c r="F57" s="163"/>
      <c r="G57" s="163"/>
      <c r="H57" s="163"/>
      <c r="I57" s="164"/>
      <c r="J57" s="165">
        <f>J85</f>
        <v>0</v>
      </c>
      <c r="K57" s="166"/>
    </row>
    <row r="58" s="8" customFormat="1" ht="19.92" customHeight="1">
      <c r="B58" s="167"/>
      <c r="C58" s="168"/>
      <c r="D58" s="169" t="s">
        <v>106</v>
      </c>
      <c r="E58" s="170"/>
      <c r="F58" s="170"/>
      <c r="G58" s="170"/>
      <c r="H58" s="170"/>
      <c r="I58" s="171"/>
      <c r="J58" s="172">
        <f>J86</f>
        <v>0</v>
      </c>
      <c r="K58" s="173"/>
    </row>
    <row r="59" s="8" customFormat="1" ht="19.92" customHeight="1">
      <c r="B59" s="167"/>
      <c r="C59" s="168"/>
      <c r="D59" s="169" t="s">
        <v>107</v>
      </c>
      <c r="E59" s="170"/>
      <c r="F59" s="170"/>
      <c r="G59" s="170"/>
      <c r="H59" s="170"/>
      <c r="I59" s="171"/>
      <c r="J59" s="172">
        <f>J110</f>
        <v>0</v>
      </c>
      <c r="K59" s="173"/>
    </row>
    <row r="60" s="8" customFormat="1" ht="19.92" customHeight="1">
      <c r="B60" s="167"/>
      <c r="C60" s="168"/>
      <c r="D60" s="169" t="s">
        <v>111</v>
      </c>
      <c r="E60" s="170"/>
      <c r="F60" s="170"/>
      <c r="G60" s="170"/>
      <c r="H60" s="170"/>
      <c r="I60" s="171"/>
      <c r="J60" s="172">
        <f>J112</f>
        <v>0</v>
      </c>
      <c r="K60" s="173"/>
    </row>
    <row r="61" s="7" customFormat="1" ht="24.96" customHeight="1">
      <c r="B61" s="160"/>
      <c r="C61" s="161"/>
      <c r="D61" s="162" t="s">
        <v>806</v>
      </c>
      <c r="E61" s="163"/>
      <c r="F61" s="163"/>
      <c r="G61" s="163"/>
      <c r="H61" s="163"/>
      <c r="I61" s="164"/>
      <c r="J61" s="165">
        <f>J114</f>
        <v>0</v>
      </c>
      <c r="K61" s="166"/>
    </row>
    <row r="62" s="8" customFormat="1" ht="19.92" customHeight="1">
      <c r="B62" s="167"/>
      <c r="C62" s="168"/>
      <c r="D62" s="169" t="s">
        <v>807</v>
      </c>
      <c r="E62" s="170"/>
      <c r="F62" s="170"/>
      <c r="G62" s="170"/>
      <c r="H62" s="170"/>
      <c r="I62" s="171"/>
      <c r="J62" s="172">
        <f>J115</f>
        <v>0</v>
      </c>
      <c r="K62" s="173"/>
    </row>
    <row r="63" s="7" customFormat="1" ht="24.96" customHeight="1">
      <c r="B63" s="160"/>
      <c r="C63" s="161"/>
      <c r="D63" s="162" t="s">
        <v>112</v>
      </c>
      <c r="E63" s="163"/>
      <c r="F63" s="163"/>
      <c r="G63" s="163"/>
      <c r="H63" s="163"/>
      <c r="I63" s="164"/>
      <c r="J63" s="165">
        <f>J143</f>
        <v>0</v>
      </c>
      <c r="K63" s="166"/>
    </row>
    <row r="64" s="8" customFormat="1" ht="19.92" customHeight="1">
      <c r="B64" s="167"/>
      <c r="C64" s="168"/>
      <c r="D64" s="169" t="s">
        <v>113</v>
      </c>
      <c r="E64" s="170"/>
      <c r="F64" s="170"/>
      <c r="G64" s="170"/>
      <c r="H64" s="170"/>
      <c r="I64" s="171"/>
      <c r="J64" s="172">
        <f>J144</f>
        <v>0</v>
      </c>
      <c r="K64" s="173"/>
    </row>
    <row r="65" s="1" customFormat="1" ht="21.84" customHeight="1">
      <c r="B65" s="45"/>
      <c r="C65" s="46"/>
      <c r="D65" s="46"/>
      <c r="E65" s="46"/>
      <c r="F65" s="46"/>
      <c r="G65" s="46"/>
      <c r="H65" s="46"/>
      <c r="I65" s="129"/>
      <c r="J65" s="46"/>
      <c r="K65" s="50"/>
    </row>
    <row r="66" s="1" customFormat="1" ht="6.96" customHeight="1">
      <c r="B66" s="66"/>
      <c r="C66" s="67"/>
      <c r="D66" s="67"/>
      <c r="E66" s="67"/>
      <c r="F66" s="67"/>
      <c r="G66" s="67"/>
      <c r="H66" s="67"/>
      <c r="I66" s="151"/>
      <c r="J66" s="67"/>
      <c r="K66" s="68"/>
    </row>
    <row r="70" s="1" customFormat="1" ht="6.96" customHeight="1">
      <c r="B70" s="69"/>
      <c r="C70" s="70"/>
      <c r="D70" s="70"/>
      <c r="E70" s="70"/>
      <c r="F70" s="70"/>
      <c r="G70" s="70"/>
      <c r="H70" s="70"/>
      <c r="I70" s="152"/>
      <c r="J70" s="70"/>
      <c r="K70" s="70"/>
      <c r="L70" s="45"/>
    </row>
    <row r="71" s="1" customFormat="1" ht="36.96" customHeight="1">
      <c r="B71" s="45"/>
      <c r="C71" s="71" t="s">
        <v>115</v>
      </c>
      <c r="L71" s="45"/>
    </row>
    <row r="72" s="1" customFormat="1" ht="6.96" customHeight="1">
      <c r="B72" s="45"/>
      <c r="L72" s="45"/>
    </row>
    <row r="73" s="1" customFormat="1" ht="14.4" customHeight="1">
      <c r="B73" s="45"/>
      <c r="C73" s="73" t="s">
        <v>19</v>
      </c>
      <c r="L73" s="45"/>
    </row>
    <row r="74" s="1" customFormat="1" ht="16.5" customHeight="1">
      <c r="B74" s="45"/>
      <c r="E74" s="174" t="str">
        <f>E7</f>
        <v>Sovínky, rozvojová oblast Z4 - technická infrastruktura</v>
      </c>
      <c r="F74" s="73"/>
      <c r="G74" s="73"/>
      <c r="H74" s="73"/>
      <c r="L74" s="45"/>
    </row>
    <row r="75" s="1" customFormat="1" ht="14.4" customHeight="1">
      <c r="B75" s="45"/>
      <c r="C75" s="73" t="s">
        <v>98</v>
      </c>
      <c r="L75" s="45"/>
    </row>
    <row r="76" s="1" customFormat="1" ht="17.25" customHeight="1">
      <c r="B76" s="45"/>
      <c r="E76" s="76" t="str">
        <f>E9</f>
        <v>SO04 - Veřejné osvětlení</v>
      </c>
      <c r="F76" s="1"/>
      <c r="G76" s="1"/>
      <c r="H76" s="1"/>
      <c r="L76" s="45"/>
    </row>
    <row r="77" s="1" customFormat="1" ht="6.96" customHeight="1">
      <c r="B77" s="45"/>
      <c r="L77" s="45"/>
    </row>
    <row r="78" s="1" customFormat="1" ht="18" customHeight="1">
      <c r="B78" s="45"/>
      <c r="C78" s="73" t="s">
        <v>23</v>
      </c>
      <c r="F78" s="175" t="str">
        <f>F12</f>
        <v>Sovínky</v>
      </c>
      <c r="I78" s="176" t="s">
        <v>25</v>
      </c>
      <c r="J78" s="78" t="str">
        <f>IF(J12="","",J12)</f>
        <v>6. 12. 2017</v>
      </c>
      <c r="L78" s="45"/>
    </row>
    <row r="79" s="1" customFormat="1" ht="6.96" customHeight="1">
      <c r="B79" s="45"/>
      <c r="L79" s="45"/>
    </row>
    <row r="80" s="1" customFormat="1">
      <c r="B80" s="45"/>
      <c r="C80" s="73" t="s">
        <v>27</v>
      </c>
      <c r="F80" s="175" t="str">
        <f>E15</f>
        <v>Městys Sovínky</v>
      </c>
      <c r="I80" s="176" t="s">
        <v>33</v>
      </c>
      <c r="J80" s="175" t="str">
        <f>E21</f>
        <v>Ing. Zbyněk Vyhlas</v>
      </c>
      <c r="L80" s="45"/>
    </row>
    <row r="81" s="1" customFormat="1" ht="14.4" customHeight="1">
      <c r="B81" s="45"/>
      <c r="C81" s="73" t="s">
        <v>31</v>
      </c>
      <c r="F81" s="175" t="str">
        <f>IF(E18="","",E18)</f>
        <v/>
      </c>
      <c r="L81" s="45"/>
    </row>
    <row r="82" s="1" customFormat="1" ht="10.32" customHeight="1">
      <c r="B82" s="45"/>
      <c r="L82" s="45"/>
    </row>
    <row r="83" s="9" customFormat="1" ht="29.28" customHeight="1">
      <c r="B83" s="177"/>
      <c r="C83" s="178" t="s">
        <v>116</v>
      </c>
      <c r="D83" s="179" t="s">
        <v>57</v>
      </c>
      <c r="E83" s="179" t="s">
        <v>53</v>
      </c>
      <c r="F83" s="179" t="s">
        <v>117</v>
      </c>
      <c r="G83" s="179" t="s">
        <v>118</v>
      </c>
      <c r="H83" s="179" t="s">
        <v>119</v>
      </c>
      <c r="I83" s="180" t="s">
        <v>120</v>
      </c>
      <c r="J83" s="179" t="s">
        <v>102</v>
      </c>
      <c r="K83" s="181" t="s">
        <v>121</v>
      </c>
      <c r="L83" s="177"/>
      <c r="M83" s="91" t="s">
        <v>122</v>
      </c>
      <c r="N83" s="92" t="s">
        <v>42</v>
      </c>
      <c r="O83" s="92" t="s">
        <v>123</v>
      </c>
      <c r="P83" s="92" t="s">
        <v>124</v>
      </c>
      <c r="Q83" s="92" t="s">
        <v>125</v>
      </c>
      <c r="R83" s="92" t="s">
        <v>126</v>
      </c>
      <c r="S83" s="92" t="s">
        <v>127</v>
      </c>
      <c r="T83" s="93" t="s">
        <v>128</v>
      </c>
    </row>
    <row r="84" s="1" customFormat="1" ht="29.28" customHeight="1">
      <c r="B84" s="45"/>
      <c r="C84" s="95" t="s">
        <v>103</v>
      </c>
      <c r="J84" s="182">
        <f>BK84</f>
        <v>0</v>
      </c>
      <c r="L84" s="45"/>
      <c r="M84" s="94"/>
      <c r="N84" s="81"/>
      <c r="O84" s="81"/>
      <c r="P84" s="183">
        <f>P85+P114+P143</f>
        <v>0</v>
      </c>
      <c r="Q84" s="81"/>
      <c r="R84" s="183">
        <f>R85+R114+R143</f>
        <v>62.369999999999997</v>
      </c>
      <c r="S84" s="81"/>
      <c r="T84" s="184">
        <f>T85+T114+T143</f>
        <v>0</v>
      </c>
      <c r="AT84" s="23" t="s">
        <v>71</v>
      </c>
      <c r="AU84" s="23" t="s">
        <v>104</v>
      </c>
      <c r="BK84" s="185">
        <f>BK85+BK114+BK143</f>
        <v>0</v>
      </c>
    </row>
    <row r="85" s="10" customFormat="1" ht="37.44" customHeight="1">
      <c r="B85" s="186"/>
      <c r="D85" s="187" t="s">
        <v>71</v>
      </c>
      <c r="E85" s="188" t="s">
        <v>129</v>
      </c>
      <c r="F85" s="188" t="s">
        <v>130</v>
      </c>
      <c r="I85" s="189"/>
      <c r="J85" s="190">
        <f>BK85</f>
        <v>0</v>
      </c>
      <c r="L85" s="186"/>
      <c r="M85" s="191"/>
      <c r="N85" s="192"/>
      <c r="O85" s="192"/>
      <c r="P85" s="193">
        <f>P86+P110+P112</f>
        <v>0</v>
      </c>
      <c r="Q85" s="192"/>
      <c r="R85" s="193">
        <f>R86+R110+R112</f>
        <v>62.369999999999997</v>
      </c>
      <c r="S85" s="192"/>
      <c r="T85" s="194">
        <f>T86+T110+T112</f>
        <v>0</v>
      </c>
      <c r="AR85" s="187" t="s">
        <v>80</v>
      </c>
      <c r="AT85" s="195" t="s">
        <v>71</v>
      </c>
      <c r="AU85" s="195" t="s">
        <v>72</v>
      </c>
      <c r="AY85" s="187" t="s">
        <v>131</v>
      </c>
      <c r="BK85" s="196">
        <f>BK86+BK110+BK112</f>
        <v>0</v>
      </c>
    </row>
    <row r="86" s="10" customFormat="1" ht="19.92" customHeight="1">
      <c r="B86" s="186"/>
      <c r="D86" s="187" t="s">
        <v>71</v>
      </c>
      <c r="E86" s="197" t="s">
        <v>80</v>
      </c>
      <c r="F86" s="197" t="s">
        <v>132</v>
      </c>
      <c r="I86" s="189"/>
      <c r="J86" s="198">
        <f>BK86</f>
        <v>0</v>
      </c>
      <c r="L86" s="186"/>
      <c r="M86" s="191"/>
      <c r="N86" s="192"/>
      <c r="O86" s="192"/>
      <c r="P86" s="193">
        <f>SUM(P87:P109)</f>
        <v>0</v>
      </c>
      <c r="Q86" s="192"/>
      <c r="R86" s="193">
        <f>SUM(R87:R109)</f>
        <v>62.369999999999997</v>
      </c>
      <c r="S86" s="192"/>
      <c r="T86" s="194">
        <f>SUM(T87:T109)</f>
        <v>0</v>
      </c>
      <c r="AR86" s="187" t="s">
        <v>80</v>
      </c>
      <c r="AT86" s="195" t="s">
        <v>71</v>
      </c>
      <c r="AU86" s="195" t="s">
        <v>80</v>
      </c>
      <c r="AY86" s="187" t="s">
        <v>131</v>
      </c>
      <c r="BK86" s="196">
        <f>SUM(BK87:BK109)</f>
        <v>0</v>
      </c>
    </row>
    <row r="87" s="1" customFormat="1" ht="16.5" customHeight="1">
      <c r="B87" s="199"/>
      <c r="C87" s="200" t="s">
        <v>808</v>
      </c>
      <c r="D87" s="200" t="s">
        <v>133</v>
      </c>
      <c r="E87" s="201" t="s">
        <v>392</v>
      </c>
      <c r="F87" s="202" t="s">
        <v>393</v>
      </c>
      <c r="G87" s="203" t="s">
        <v>136</v>
      </c>
      <c r="H87" s="204">
        <v>80.849999999999994</v>
      </c>
      <c r="I87" s="205"/>
      <c r="J87" s="206">
        <f>ROUND(I87*H87,2)</f>
        <v>0</v>
      </c>
      <c r="K87" s="202" t="s">
        <v>157</v>
      </c>
      <c r="L87" s="45"/>
      <c r="M87" s="207" t="s">
        <v>5</v>
      </c>
      <c r="N87" s="208" t="s">
        <v>43</v>
      </c>
      <c r="O87" s="46"/>
      <c r="P87" s="209">
        <f>O87*H87</f>
        <v>0</v>
      </c>
      <c r="Q87" s="209">
        <v>0</v>
      </c>
      <c r="R87" s="209">
        <f>Q87*H87</f>
        <v>0</v>
      </c>
      <c r="S87" s="209">
        <v>0</v>
      </c>
      <c r="T87" s="210">
        <f>S87*H87</f>
        <v>0</v>
      </c>
      <c r="AR87" s="23" t="s">
        <v>138</v>
      </c>
      <c r="AT87" s="23" t="s">
        <v>133</v>
      </c>
      <c r="AU87" s="23" t="s">
        <v>82</v>
      </c>
      <c r="AY87" s="23" t="s">
        <v>131</v>
      </c>
      <c r="BE87" s="211">
        <f>IF(N87="základní",J87,0)</f>
        <v>0</v>
      </c>
      <c r="BF87" s="211">
        <f>IF(N87="snížená",J87,0)</f>
        <v>0</v>
      </c>
      <c r="BG87" s="211">
        <f>IF(N87="zákl. přenesená",J87,0)</f>
        <v>0</v>
      </c>
      <c r="BH87" s="211">
        <f>IF(N87="sníž. přenesená",J87,0)</f>
        <v>0</v>
      </c>
      <c r="BI87" s="211">
        <f>IF(N87="nulová",J87,0)</f>
        <v>0</v>
      </c>
      <c r="BJ87" s="23" t="s">
        <v>80</v>
      </c>
      <c r="BK87" s="211">
        <f>ROUND(I87*H87,2)</f>
        <v>0</v>
      </c>
      <c r="BL87" s="23" t="s">
        <v>138</v>
      </c>
      <c r="BM87" s="23" t="s">
        <v>809</v>
      </c>
    </row>
    <row r="88" s="11" customFormat="1">
      <c r="B88" s="212"/>
      <c r="D88" s="213" t="s">
        <v>140</v>
      </c>
      <c r="E88" s="214" t="s">
        <v>5</v>
      </c>
      <c r="F88" s="215" t="s">
        <v>810</v>
      </c>
      <c r="H88" s="216">
        <v>80.849999999999994</v>
      </c>
      <c r="I88" s="217"/>
      <c r="L88" s="212"/>
      <c r="M88" s="218"/>
      <c r="N88" s="219"/>
      <c r="O88" s="219"/>
      <c r="P88" s="219"/>
      <c r="Q88" s="219"/>
      <c r="R88" s="219"/>
      <c r="S88" s="219"/>
      <c r="T88" s="220"/>
      <c r="AT88" s="214" t="s">
        <v>140</v>
      </c>
      <c r="AU88" s="214" t="s">
        <v>82</v>
      </c>
      <c r="AV88" s="11" t="s">
        <v>82</v>
      </c>
      <c r="AW88" s="11" t="s">
        <v>36</v>
      </c>
      <c r="AX88" s="11" t="s">
        <v>72</v>
      </c>
      <c r="AY88" s="214" t="s">
        <v>131</v>
      </c>
    </row>
    <row r="89" s="12" customFormat="1">
      <c r="B89" s="221"/>
      <c r="D89" s="213" t="s">
        <v>140</v>
      </c>
      <c r="E89" s="222" t="s">
        <v>5</v>
      </c>
      <c r="F89" s="223" t="s">
        <v>145</v>
      </c>
      <c r="H89" s="224">
        <v>80.849999999999994</v>
      </c>
      <c r="I89" s="225"/>
      <c r="L89" s="221"/>
      <c r="M89" s="226"/>
      <c r="N89" s="227"/>
      <c r="O89" s="227"/>
      <c r="P89" s="227"/>
      <c r="Q89" s="227"/>
      <c r="R89" s="227"/>
      <c r="S89" s="227"/>
      <c r="T89" s="228"/>
      <c r="AT89" s="222" t="s">
        <v>140</v>
      </c>
      <c r="AU89" s="222" t="s">
        <v>82</v>
      </c>
      <c r="AV89" s="12" t="s">
        <v>138</v>
      </c>
      <c r="AW89" s="12" t="s">
        <v>36</v>
      </c>
      <c r="AX89" s="12" t="s">
        <v>80</v>
      </c>
      <c r="AY89" s="222" t="s">
        <v>131</v>
      </c>
    </row>
    <row r="90" s="1" customFormat="1" ht="16.5" customHeight="1">
      <c r="B90" s="199"/>
      <c r="C90" s="200" t="s">
        <v>476</v>
      </c>
      <c r="D90" s="200" t="s">
        <v>133</v>
      </c>
      <c r="E90" s="201" t="s">
        <v>397</v>
      </c>
      <c r="F90" s="202" t="s">
        <v>398</v>
      </c>
      <c r="G90" s="203" t="s">
        <v>136</v>
      </c>
      <c r="H90" s="204">
        <v>80.849999999999994</v>
      </c>
      <c r="I90" s="205"/>
      <c r="J90" s="206">
        <f>ROUND(I90*H90,2)</f>
        <v>0</v>
      </c>
      <c r="K90" s="202" t="s">
        <v>157</v>
      </c>
      <c r="L90" s="45"/>
      <c r="M90" s="207" t="s">
        <v>5</v>
      </c>
      <c r="N90" s="208" t="s">
        <v>43</v>
      </c>
      <c r="O90" s="46"/>
      <c r="P90" s="209">
        <f>O90*H90</f>
        <v>0</v>
      </c>
      <c r="Q90" s="209">
        <v>0</v>
      </c>
      <c r="R90" s="209">
        <f>Q90*H90</f>
        <v>0</v>
      </c>
      <c r="S90" s="209">
        <v>0</v>
      </c>
      <c r="T90" s="210">
        <f>S90*H90</f>
        <v>0</v>
      </c>
      <c r="AR90" s="23" t="s">
        <v>138</v>
      </c>
      <c r="AT90" s="23" t="s">
        <v>133</v>
      </c>
      <c r="AU90" s="23" t="s">
        <v>82</v>
      </c>
      <c r="AY90" s="23" t="s">
        <v>131</v>
      </c>
      <c r="BE90" s="211">
        <f>IF(N90="základní",J90,0)</f>
        <v>0</v>
      </c>
      <c r="BF90" s="211">
        <f>IF(N90="snížená",J90,0)</f>
        <v>0</v>
      </c>
      <c r="BG90" s="211">
        <f>IF(N90="zákl. přenesená",J90,0)</f>
        <v>0</v>
      </c>
      <c r="BH90" s="211">
        <f>IF(N90="sníž. přenesená",J90,0)</f>
        <v>0</v>
      </c>
      <c r="BI90" s="211">
        <f>IF(N90="nulová",J90,0)</f>
        <v>0</v>
      </c>
      <c r="BJ90" s="23" t="s">
        <v>80</v>
      </c>
      <c r="BK90" s="211">
        <f>ROUND(I90*H90,2)</f>
        <v>0</v>
      </c>
      <c r="BL90" s="23" t="s">
        <v>138</v>
      </c>
      <c r="BM90" s="23" t="s">
        <v>811</v>
      </c>
    </row>
    <row r="91" s="1" customFormat="1" ht="16.5" customHeight="1">
      <c r="B91" s="199"/>
      <c r="C91" s="200" t="s">
        <v>481</v>
      </c>
      <c r="D91" s="200" t="s">
        <v>133</v>
      </c>
      <c r="E91" s="201" t="s">
        <v>150</v>
      </c>
      <c r="F91" s="202" t="s">
        <v>151</v>
      </c>
      <c r="G91" s="203" t="s">
        <v>136</v>
      </c>
      <c r="H91" s="204">
        <v>80.849999999999994</v>
      </c>
      <c r="I91" s="205"/>
      <c r="J91" s="206">
        <f>ROUND(I91*H91,2)</f>
        <v>0</v>
      </c>
      <c r="K91" s="202" t="s">
        <v>137</v>
      </c>
      <c r="L91" s="45"/>
      <c r="M91" s="207" t="s">
        <v>5</v>
      </c>
      <c r="N91" s="208" t="s">
        <v>43</v>
      </c>
      <c r="O91" s="46"/>
      <c r="P91" s="209">
        <f>O91*H91</f>
        <v>0</v>
      </c>
      <c r="Q91" s="209">
        <v>0</v>
      </c>
      <c r="R91" s="209">
        <f>Q91*H91</f>
        <v>0</v>
      </c>
      <c r="S91" s="209">
        <v>0</v>
      </c>
      <c r="T91" s="210">
        <f>S91*H91</f>
        <v>0</v>
      </c>
      <c r="AR91" s="23" t="s">
        <v>138</v>
      </c>
      <c r="AT91" s="23" t="s">
        <v>133</v>
      </c>
      <c r="AU91" s="23" t="s">
        <v>82</v>
      </c>
      <c r="AY91" s="23" t="s">
        <v>131</v>
      </c>
      <c r="BE91" s="211">
        <f>IF(N91="základní",J91,0)</f>
        <v>0</v>
      </c>
      <c r="BF91" s="211">
        <f>IF(N91="snížená",J91,0)</f>
        <v>0</v>
      </c>
      <c r="BG91" s="211">
        <f>IF(N91="zákl. přenesená",J91,0)</f>
        <v>0</v>
      </c>
      <c r="BH91" s="211">
        <f>IF(N91="sníž. přenesená",J91,0)</f>
        <v>0</v>
      </c>
      <c r="BI91" s="211">
        <f>IF(N91="nulová",J91,0)</f>
        <v>0</v>
      </c>
      <c r="BJ91" s="23" t="s">
        <v>80</v>
      </c>
      <c r="BK91" s="211">
        <f>ROUND(I91*H91,2)</f>
        <v>0</v>
      </c>
      <c r="BL91" s="23" t="s">
        <v>138</v>
      </c>
      <c r="BM91" s="23" t="s">
        <v>812</v>
      </c>
    </row>
    <row r="92" s="1" customFormat="1" ht="16.5" customHeight="1">
      <c r="B92" s="199"/>
      <c r="C92" s="200" t="s">
        <v>361</v>
      </c>
      <c r="D92" s="200" t="s">
        <v>133</v>
      </c>
      <c r="E92" s="201" t="s">
        <v>155</v>
      </c>
      <c r="F92" s="202" t="s">
        <v>156</v>
      </c>
      <c r="G92" s="203" t="s">
        <v>136</v>
      </c>
      <c r="H92" s="204">
        <v>70.454999999999998</v>
      </c>
      <c r="I92" s="205"/>
      <c r="J92" s="206">
        <f>ROUND(I92*H92,2)</f>
        <v>0</v>
      </c>
      <c r="K92" s="202" t="s">
        <v>157</v>
      </c>
      <c r="L92" s="45"/>
      <c r="M92" s="207" t="s">
        <v>5</v>
      </c>
      <c r="N92" s="208" t="s">
        <v>43</v>
      </c>
      <c r="O92" s="46"/>
      <c r="P92" s="209">
        <f>O92*H92</f>
        <v>0</v>
      </c>
      <c r="Q92" s="209">
        <v>0</v>
      </c>
      <c r="R92" s="209">
        <f>Q92*H92</f>
        <v>0</v>
      </c>
      <c r="S92" s="209">
        <v>0</v>
      </c>
      <c r="T92" s="210">
        <f>S92*H92</f>
        <v>0</v>
      </c>
      <c r="AR92" s="23" t="s">
        <v>138</v>
      </c>
      <c r="AT92" s="23" t="s">
        <v>133</v>
      </c>
      <c r="AU92" s="23" t="s">
        <v>82</v>
      </c>
      <c r="AY92" s="23" t="s">
        <v>131</v>
      </c>
      <c r="BE92" s="211">
        <f>IF(N92="základní",J92,0)</f>
        <v>0</v>
      </c>
      <c r="BF92" s="211">
        <f>IF(N92="snížená",J92,0)</f>
        <v>0</v>
      </c>
      <c r="BG92" s="211">
        <f>IF(N92="zákl. přenesená",J92,0)</f>
        <v>0</v>
      </c>
      <c r="BH92" s="211">
        <f>IF(N92="sníž. přenesená",J92,0)</f>
        <v>0</v>
      </c>
      <c r="BI92" s="211">
        <f>IF(N92="nulová",J92,0)</f>
        <v>0</v>
      </c>
      <c r="BJ92" s="23" t="s">
        <v>80</v>
      </c>
      <c r="BK92" s="211">
        <f>ROUND(I92*H92,2)</f>
        <v>0</v>
      </c>
      <c r="BL92" s="23" t="s">
        <v>138</v>
      </c>
      <c r="BM92" s="23" t="s">
        <v>813</v>
      </c>
    </row>
    <row r="93" s="11" customFormat="1">
      <c r="B93" s="212"/>
      <c r="D93" s="213" t="s">
        <v>140</v>
      </c>
      <c r="E93" s="214" t="s">
        <v>5</v>
      </c>
      <c r="F93" s="215" t="s">
        <v>814</v>
      </c>
      <c r="H93" s="216">
        <v>70.454999999999998</v>
      </c>
      <c r="I93" s="217"/>
      <c r="L93" s="212"/>
      <c r="M93" s="218"/>
      <c r="N93" s="219"/>
      <c r="O93" s="219"/>
      <c r="P93" s="219"/>
      <c r="Q93" s="219"/>
      <c r="R93" s="219"/>
      <c r="S93" s="219"/>
      <c r="T93" s="220"/>
      <c r="AT93" s="214" t="s">
        <v>140</v>
      </c>
      <c r="AU93" s="214" t="s">
        <v>82</v>
      </c>
      <c r="AV93" s="11" t="s">
        <v>82</v>
      </c>
      <c r="AW93" s="11" t="s">
        <v>36</v>
      </c>
      <c r="AX93" s="11" t="s">
        <v>72</v>
      </c>
      <c r="AY93" s="214" t="s">
        <v>131</v>
      </c>
    </row>
    <row r="94" s="12" customFormat="1">
      <c r="B94" s="221"/>
      <c r="D94" s="213" t="s">
        <v>140</v>
      </c>
      <c r="E94" s="222" t="s">
        <v>5</v>
      </c>
      <c r="F94" s="223" t="s">
        <v>145</v>
      </c>
      <c r="H94" s="224">
        <v>70.454999999999998</v>
      </c>
      <c r="I94" s="225"/>
      <c r="L94" s="221"/>
      <c r="M94" s="226"/>
      <c r="N94" s="227"/>
      <c r="O94" s="227"/>
      <c r="P94" s="227"/>
      <c r="Q94" s="227"/>
      <c r="R94" s="227"/>
      <c r="S94" s="227"/>
      <c r="T94" s="228"/>
      <c r="AT94" s="222" t="s">
        <v>140</v>
      </c>
      <c r="AU94" s="222" t="s">
        <v>82</v>
      </c>
      <c r="AV94" s="12" t="s">
        <v>138</v>
      </c>
      <c r="AW94" s="12" t="s">
        <v>36</v>
      </c>
      <c r="AX94" s="12" t="s">
        <v>80</v>
      </c>
      <c r="AY94" s="222" t="s">
        <v>131</v>
      </c>
    </row>
    <row r="95" s="1" customFormat="1" ht="16.5" customHeight="1">
      <c r="B95" s="199"/>
      <c r="C95" s="200" t="s">
        <v>369</v>
      </c>
      <c r="D95" s="200" t="s">
        <v>133</v>
      </c>
      <c r="E95" s="201" t="s">
        <v>160</v>
      </c>
      <c r="F95" s="202" t="s">
        <v>161</v>
      </c>
      <c r="G95" s="203" t="s">
        <v>136</v>
      </c>
      <c r="H95" s="204">
        <v>70.454999999999998</v>
      </c>
      <c r="I95" s="205"/>
      <c r="J95" s="206">
        <f>ROUND(I95*H95,2)</f>
        <v>0</v>
      </c>
      <c r="K95" s="202" t="s">
        <v>137</v>
      </c>
      <c r="L95" s="45"/>
      <c r="M95" s="207" t="s">
        <v>5</v>
      </c>
      <c r="N95" s="208" t="s">
        <v>43</v>
      </c>
      <c r="O95" s="46"/>
      <c r="P95" s="209">
        <f>O95*H95</f>
        <v>0</v>
      </c>
      <c r="Q95" s="209">
        <v>0</v>
      </c>
      <c r="R95" s="209">
        <f>Q95*H95</f>
        <v>0</v>
      </c>
      <c r="S95" s="209">
        <v>0</v>
      </c>
      <c r="T95" s="210">
        <f>S95*H95</f>
        <v>0</v>
      </c>
      <c r="AR95" s="23" t="s">
        <v>138</v>
      </c>
      <c r="AT95" s="23" t="s">
        <v>133</v>
      </c>
      <c r="AU95" s="23" t="s">
        <v>82</v>
      </c>
      <c r="AY95" s="23" t="s">
        <v>131</v>
      </c>
      <c r="BE95" s="211">
        <f>IF(N95="základní",J95,0)</f>
        <v>0</v>
      </c>
      <c r="BF95" s="211">
        <f>IF(N95="snížená",J95,0)</f>
        <v>0</v>
      </c>
      <c r="BG95" s="211">
        <f>IF(N95="zákl. přenesená",J95,0)</f>
        <v>0</v>
      </c>
      <c r="BH95" s="211">
        <f>IF(N95="sníž. přenesená",J95,0)</f>
        <v>0</v>
      </c>
      <c r="BI95" s="211">
        <f>IF(N95="nulová",J95,0)</f>
        <v>0</v>
      </c>
      <c r="BJ95" s="23" t="s">
        <v>80</v>
      </c>
      <c r="BK95" s="211">
        <f>ROUND(I95*H95,2)</f>
        <v>0</v>
      </c>
      <c r="BL95" s="23" t="s">
        <v>138</v>
      </c>
      <c r="BM95" s="23" t="s">
        <v>815</v>
      </c>
    </row>
    <row r="96" s="1" customFormat="1" ht="16.5" customHeight="1">
      <c r="B96" s="199"/>
      <c r="C96" s="200" t="s">
        <v>375</v>
      </c>
      <c r="D96" s="200" t="s">
        <v>133</v>
      </c>
      <c r="E96" s="201" t="s">
        <v>164</v>
      </c>
      <c r="F96" s="202" t="s">
        <v>165</v>
      </c>
      <c r="G96" s="203" t="s">
        <v>136</v>
      </c>
      <c r="H96" s="204">
        <v>70.454999999999998</v>
      </c>
      <c r="I96" s="205"/>
      <c r="J96" s="206">
        <f>ROUND(I96*H96,2)</f>
        <v>0</v>
      </c>
      <c r="K96" s="202" t="s">
        <v>137</v>
      </c>
      <c r="L96" s="45"/>
      <c r="M96" s="207" t="s">
        <v>5</v>
      </c>
      <c r="N96" s="208" t="s">
        <v>43</v>
      </c>
      <c r="O96" s="46"/>
      <c r="P96" s="209">
        <f>O96*H96</f>
        <v>0</v>
      </c>
      <c r="Q96" s="209">
        <v>0</v>
      </c>
      <c r="R96" s="209">
        <f>Q96*H96</f>
        <v>0</v>
      </c>
      <c r="S96" s="209">
        <v>0</v>
      </c>
      <c r="T96" s="210">
        <f>S96*H96</f>
        <v>0</v>
      </c>
      <c r="AR96" s="23" t="s">
        <v>138</v>
      </c>
      <c r="AT96" s="23" t="s">
        <v>133</v>
      </c>
      <c r="AU96" s="23" t="s">
        <v>82</v>
      </c>
      <c r="AY96" s="23" t="s">
        <v>131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23" t="s">
        <v>80</v>
      </c>
      <c r="BK96" s="211">
        <f>ROUND(I96*H96,2)</f>
        <v>0</v>
      </c>
      <c r="BL96" s="23" t="s">
        <v>138</v>
      </c>
      <c r="BM96" s="23" t="s">
        <v>816</v>
      </c>
    </row>
    <row r="97" s="1" customFormat="1" ht="16.5" customHeight="1">
      <c r="B97" s="199"/>
      <c r="C97" s="200" t="s">
        <v>379</v>
      </c>
      <c r="D97" s="200" t="s">
        <v>133</v>
      </c>
      <c r="E97" s="201" t="s">
        <v>168</v>
      </c>
      <c r="F97" s="202" t="s">
        <v>169</v>
      </c>
      <c r="G97" s="203" t="s">
        <v>170</v>
      </c>
      <c r="H97" s="204">
        <v>112.72799999999999</v>
      </c>
      <c r="I97" s="205"/>
      <c r="J97" s="206">
        <f>ROUND(I97*H97,2)</f>
        <v>0</v>
      </c>
      <c r="K97" s="202" t="s">
        <v>137</v>
      </c>
      <c r="L97" s="45"/>
      <c r="M97" s="207" t="s">
        <v>5</v>
      </c>
      <c r="N97" s="208" t="s">
        <v>43</v>
      </c>
      <c r="O97" s="46"/>
      <c r="P97" s="209">
        <f>O97*H97</f>
        <v>0</v>
      </c>
      <c r="Q97" s="209">
        <v>0</v>
      </c>
      <c r="R97" s="209">
        <f>Q97*H97</f>
        <v>0</v>
      </c>
      <c r="S97" s="209">
        <v>0</v>
      </c>
      <c r="T97" s="210">
        <f>S97*H97</f>
        <v>0</v>
      </c>
      <c r="AR97" s="23" t="s">
        <v>138</v>
      </c>
      <c r="AT97" s="23" t="s">
        <v>133</v>
      </c>
      <c r="AU97" s="23" t="s">
        <v>82</v>
      </c>
      <c r="AY97" s="23" t="s">
        <v>131</v>
      </c>
      <c r="BE97" s="211">
        <f>IF(N97="základní",J97,0)</f>
        <v>0</v>
      </c>
      <c r="BF97" s="211">
        <f>IF(N97="snížená",J97,0)</f>
        <v>0</v>
      </c>
      <c r="BG97" s="211">
        <f>IF(N97="zákl. přenesená",J97,0)</f>
        <v>0</v>
      </c>
      <c r="BH97" s="211">
        <f>IF(N97="sníž. přenesená",J97,0)</f>
        <v>0</v>
      </c>
      <c r="BI97" s="211">
        <f>IF(N97="nulová",J97,0)</f>
        <v>0</v>
      </c>
      <c r="BJ97" s="23" t="s">
        <v>80</v>
      </c>
      <c r="BK97" s="211">
        <f>ROUND(I97*H97,2)</f>
        <v>0</v>
      </c>
      <c r="BL97" s="23" t="s">
        <v>138</v>
      </c>
      <c r="BM97" s="23" t="s">
        <v>817</v>
      </c>
    </row>
    <row r="98" s="11" customFormat="1">
      <c r="B98" s="212"/>
      <c r="D98" s="213" t="s">
        <v>140</v>
      </c>
      <c r="E98" s="214" t="s">
        <v>5</v>
      </c>
      <c r="F98" s="215" t="s">
        <v>818</v>
      </c>
      <c r="H98" s="216">
        <v>112.72799999999999</v>
      </c>
      <c r="I98" s="217"/>
      <c r="L98" s="212"/>
      <c r="M98" s="218"/>
      <c r="N98" s="219"/>
      <c r="O98" s="219"/>
      <c r="P98" s="219"/>
      <c r="Q98" s="219"/>
      <c r="R98" s="219"/>
      <c r="S98" s="219"/>
      <c r="T98" s="220"/>
      <c r="AT98" s="214" t="s">
        <v>140</v>
      </c>
      <c r="AU98" s="214" t="s">
        <v>82</v>
      </c>
      <c r="AV98" s="11" t="s">
        <v>82</v>
      </c>
      <c r="AW98" s="11" t="s">
        <v>36</v>
      </c>
      <c r="AX98" s="11" t="s">
        <v>80</v>
      </c>
      <c r="AY98" s="214" t="s">
        <v>131</v>
      </c>
    </row>
    <row r="99" s="1" customFormat="1" ht="16.5" customHeight="1">
      <c r="B99" s="199"/>
      <c r="C99" s="200" t="s">
        <v>385</v>
      </c>
      <c r="D99" s="200" t="s">
        <v>133</v>
      </c>
      <c r="E99" s="201" t="s">
        <v>415</v>
      </c>
      <c r="F99" s="202" t="s">
        <v>416</v>
      </c>
      <c r="G99" s="203" t="s">
        <v>136</v>
      </c>
      <c r="H99" s="204">
        <v>46.200000000000003</v>
      </c>
      <c r="I99" s="205"/>
      <c r="J99" s="206">
        <f>ROUND(I99*H99,2)</f>
        <v>0</v>
      </c>
      <c r="K99" s="202" t="s">
        <v>157</v>
      </c>
      <c r="L99" s="45"/>
      <c r="M99" s="207" t="s">
        <v>5</v>
      </c>
      <c r="N99" s="208" t="s">
        <v>43</v>
      </c>
      <c r="O99" s="46"/>
      <c r="P99" s="209">
        <f>O99*H99</f>
        <v>0</v>
      </c>
      <c r="Q99" s="209">
        <v>0</v>
      </c>
      <c r="R99" s="209">
        <f>Q99*H99</f>
        <v>0</v>
      </c>
      <c r="S99" s="209">
        <v>0</v>
      </c>
      <c r="T99" s="210">
        <f>S99*H99</f>
        <v>0</v>
      </c>
      <c r="AR99" s="23" t="s">
        <v>138</v>
      </c>
      <c r="AT99" s="23" t="s">
        <v>133</v>
      </c>
      <c r="AU99" s="23" t="s">
        <v>82</v>
      </c>
      <c r="AY99" s="23" t="s">
        <v>131</v>
      </c>
      <c r="BE99" s="211">
        <f>IF(N99="základní",J99,0)</f>
        <v>0</v>
      </c>
      <c r="BF99" s="211">
        <f>IF(N99="snížená",J99,0)</f>
        <v>0</v>
      </c>
      <c r="BG99" s="211">
        <f>IF(N99="zákl. přenesená",J99,0)</f>
        <v>0</v>
      </c>
      <c r="BH99" s="211">
        <f>IF(N99="sníž. přenesená",J99,0)</f>
        <v>0</v>
      </c>
      <c r="BI99" s="211">
        <f>IF(N99="nulová",J99,0)</f>
        <v>0</v>
      </c>
      <c r="BJ99" s="23" t="s">
        <v>80</v>
      </c>
      <c r="BK99" s="211">
        <f>ROUND(I99*H99,2)</f>
        <v>0</v>
      </c>
      <c r="BL99" s="23" t="s">
        <v>138</v>
      </c>
      <c r="BM99" s="23" t="s">
        <v>819</v>
      </c>
    </row>
    <row r="100" s="11" customFormat="1">
      <c r="B100" s="212"/>
      <c r="D100" s="213" t="s">
        <v>140</v>
      </c>
      <c r="E100" s="214" t="s">
        <v>5</v>
      </c>
      <c r="F100" s="215" t="s">
        <v>820</v>
      </c>
      <c r="H100" s="216">
        <v>46.200000000000003</v>
      </c>
      <c r="I100" s="217"/>
      <c r="L100" s="212"/>
      <c r="M100" s="218"/>
      <c r="N100" s="219"/>
      <c r="O100" s="219"/>
      <c r="P100" s="219"/>
      <c r="Q100" s="219"/>
      <c r="R100" s="219"/>
      <c r="S100" s="219"/>
      <c r="T100" s="220"/>
      <c r="AT100" s="214" t="s">
        <v>140</v>
      </c>
      <c r="AU100" s="214" t="s">
        <v>82</v>
      </c>
      <c r="AV100" s="11" t="s">
        <v>82</v>
      </c>
      <c r="AW100" s="11" t="s">
        <v>36</v>
      </c>
      <c r="AX100" s="11" t="s">
        <v>72</v>
      </c>
      <c r="AY100" s="214" t="s">
        <v>131</v>
      </c>
    </row>
    <row r="101" s="12" customFormat="1">
      <c r="B101" s="221"/>
      <c r="D101" s="213" t="s">
        <v>140</v>
      </c>
      <c r="E101" s="222" t="s">
        <v>5</v>
      </c>
      <c r="F101" s="223" t="s">
        <v>145</v>
      </c>
      <c r="H101" s="224">
        <v>46.200000000000003</v>
      </c>
      <c r="I101" s="225"/>
      <c r="L101" s="221"/>
      <c r="M101" s="226"/>
      <c r="N101" s="227"/>
      <c r="O101" s="227"/>
      <c r="P101" s="227"/>
      <c r="Q101" s="227"/>
      <c r="R101" s="227"/>
      <c r="S101" s="227"/>
      <c r="T101" s="228"/>
      <c r="AT101" s="222" t="s">
        <v>140</v>
      </c>
      <c r="AU101" s="222" t="s">
        <v>82</v>
      </c>
      <c r="AV101" s="12" t="s">
        <v>138</v>
      </c>
      <c r="AW101" s="12" t="s">
        <v>36</v>
      </c>
      <c r="AX101" s="12" t="s">
        <v>80</v>
      </c>
      <c r="AY101" s="222" t="s">
        <v>131</v>
      </c>
    </row>
    <row r="102" s="1" customFormat="1" ht="16.5" customHeight="1">
      <c r="B102" s="199"/>
      <c r="C102" s="200" t="s">
        <v>297</v>
      </c>
      <c r="D102" s="200" t="s">
        <v>133</v>
      </c>
      <c r="E102" s="201" t="s">
        <v>420</v>
      </c>
      <c r="F102" s="202" t="s">
        <v>421</v>
      </c>
      <c r="G102" s="203" t="s">
        <v>136</v>
      </c>
      <c r="H102" s="204">
        <v>34.649999999999999</v>
      </c>
      <c r="I102" s="205"/>
      <c r="J102" s="206">
        <f>ROUND(I102*H102,2)</f>
        <v>0</v>
      </c>
      <c r="K102" s="202" t="s">
        <v>157</v>
      </c>
      <c r="L102" s="45"/>
      <c r="M102" s="207" t="s">
        <v>5</v>
      </c>
      <c r="N102" s="208" t="s">
        <v>43</v>
      </c>
      <c r="O102" s="46"/>
      <c r="P102" s="209">
        <f>O102*H102</f>
        <v>0</v>
      </c>
      <c r="Q102" s="209">
        <v>0</v>
      </c>
      <c r="R102" s="209">
        <f>Q102*H102</f>
        <v>0</v>
      </c>
      <c r="S102" s="209">
        <v>0</v>
      </c>
      <c r="T102" s="210">
        <f>S102*H102</f>
        <v>0</v>
      </c>
      <c r="AR102" s="23" t="s">
        <v>138</v>
      </c>
      <c r="AT102" s="23" t="s">
        <v>133</v>
      </c>
      <c r="AU102" s="23" t="s">
        <v>82</v>
      </c>
      <c r="AY102" s="23" t="s">
        <v>131</v>
      </c>
      <c r="BE102" s="211">
        <f>IF(N102="základní",J102,0)</f>
        <v>0</v>
      </c>
      <c r="BF102" s="211">
        <f>IF(N102="snížená",J102,0)</f>
        <v>0</v>
      </c>
      <c r="BG102" s="211">
        <f>IF(N102="zákl. přenesená",J102,0)</f>
        <v>0</v>
      </c>
      <c r="BH102" s="211">
        <f>IF(N102="sníž. přenesená",J102,0)</f>
        <v>0</v>
      </c>
      <c r="BI102" s="211">
        <f>IF(N102="nulová",J102,0)</f>
        <v>0</v>
      </c>
      <c r="BJ102" s="23" t="s">
        <v>80</v>
      </c>
      <c r="BK102" s="211">
        <f>ROUND(I102*H102,2)</f>
        <v>0</v>
      </c>
      <c r="BL102" s="23" t="s">
        <v>138</v>
      </c>
      <c r="BM102" s="23" t="s">
        <v>821</v>
      </c>
    </row>
    <row r="103" s="11" customFormat="1">
      <c r="B103" s="212"/>
      <c r="D103" s="213" t="s">
        <v>140</v>
      </c>
      <c r="E103" s="214" t="s">
        <v>5</v>
      </c>
      <c r="F103" s="215" t="s">
        <v>822</v>
      </c>
      <c r="H103" s="216">
        <v>34.649999999999999</v>
      </c>
      <c r="I103" s="217"/>
      <c r="L103" s="212"/>
      <c r="M103" s="218"/>
      <c r="N103" s="219"/>
      <c r="O103" s="219"/>
      <c r="P103" s="219"/>
      <c r="Q103" s="219"/>
      <c r="R103" s="219"/>
      <c r="S103" s="219"/>
      <c r="T103" s="220"/>
      <c r="AT103" s="214" t="s">
        <v>140</v>
      </c>
      <c r="AU103" s="214" t="s">
        <v>82</v>
      </c>
      <c r="AV103" s="11" t="s">
        <v>82</v>
      </c>
      <c r="AW103" s="11" t="s">
        <v>36</v>
      </c>
      <c r="AX103" s="11" t="s">
        <v>72</v>
      </c>
      <c r="AY103" s="214" t="s">
        <v>131</v>
      </c>
    </row>
    <row r="104" s="12" customFormat="1">
      <c r="B104" s="221"/>
      <c r="D104" s="213" t="s">
        <v>140</v>
      </c>
      <c r="E104" s="222" t="s">
        <v>5</v>
      </c>
      <c r="F104" s="223" t="s">
        <v>145</v>
      </c>
      <c r="H104" s="224">
        <v>34.649999999999999</v>
      </c>
      <c r="I104" s="225"/>
      <c r="L104" s="221"/>
      <c r="M104" s="226"/>
      <c r="N104" s="227"/>
      <c r="O104" s="227"/>
      <c r="P104" s="227"/>
      <c r="Q104" s="227"/>
      <c r="R104" s="227"/>
      <c r="S104" s="227"/>
      <c r="T104" s="228"/>
      <c r="AT104" s="222" t="s">
        <v>140</v>
      </c>
      <c r="AU104" s="222" t="s">
        <v>82</v>
      </c>
      <c r="AV104" s="12" t="s">
        <v>138</v>
      </c>
      <c r="AW104" s="12" t="s">
        <v>36</v>
      </c>
      <c r="AX104" s="12" t="s">
        <v>80</v>
      </c>
      <c r="AY104" s="222" t="s">
        <v>131</v>
      </c>
    </row>
    <row r="105" s="1" customFormat="1" ht="16.5" customHeight="1">
      <c r="B105" s="199"/>
      <c r="C105" s="229" t="s">
        <v>301</v>
      </c>
      <c r="D105" s="229" t="s">
        <v>189</v>
      </c>
      <c r="E105" s="230" t="s">
        <v>425</v>
      </c>
      <c r="F105" s="231" t="s">
        <v>426</v>
      </c>
      <c r="G105" s="232" t="s">
        <v>170</v>
      </c>
      <c r="H105" s="233">
        <v>62.369999999999997</v>
      </c>
      <c r="I105" s="234"/>
      <c r="J105" s="235">
        <f>ROUND(I105*H105,2)</f>
        <v>0</v>
      </c>
      <c r="K105" s="231" t="s">
        <v>157</v>
      </c>
      <c r="L105" s="236"/>
      <c r="M105" s="237" t="s">
        <v>5</v>
      </c>
      <c r="N105" s="238" t="s">
        <v>43</v>
      </c>
      <c r="O105" s="46"/>
      <c r="P105" s="209">
        <f>O105*H105</f>
        <v>0</v>
      </c>
      <c r="Q105" s="209">
        <v>1</v>
      </c>
      <c r="R105" s="209">
        <f>Q105*H105</f>
        <v>62.369999999999997</v>
      </c>
      <c r="S105" s="209">
        <v>0</v>
      </c>
      <c r="T105" s="210">
        <f>S105*H105</f>
        <v>0</v>
      </c>
      <c r="AR105" s="23" t="s">
        <v>167</v>
      </c>
      <c r="AT105" s="23" t="s">
        <v>189</v>
      </c>
      <c r="AU105" s="23" t="s">
        <v>82</v>
      </c>
      <c r="AY105" s="23" t="s">
        <v>131</v>
      </c>
      <c r="BE105" s="211">
        <f>IF(N105="základní",J105,0)</f>
        <v>0</v>
      </c>
      <c r="BF105" s="211">
        <f>IF(N105="snížená",J105,0)</f>
        <v>0</v>
      </c>
      <c r="BG105" s="211">
        <f>IF(N105="zákl. přenesená",J105,0)</f>
        <v>0</v>
      </c>
      <c r="BH105" s="211">
        <f>IF(N105="sníž. přenesená",J105,0)</f>
        <v>0</v>
      </c>
      <c r="BI105" s="211">
        <f>IF(N105="nulová",J105,0)</f>
        <v>0</v>
      </c>
      <c r="BJ105" s="23" t="s">
        <v>80</v>
      </c>
      <c r="BK105" s="211">
        <f>ROUND(I105*H105,2)</f>
        <v>0</v>
      </c>
      <c r="BL105" s="23" t="s">
        <v>138</v>
      </c>
      <c r="BM105" s="23" t="s">
        <v>823</v>
      </c>
    </row>
    <row r="106" s="11" customFormat="1">
      <c r="B106" s="212"/>
      <c r="D106" s="213" t="s">
        <v>140</v>
      </c>
      <c r="E106" s="214" t="s">
        <v>5</v>
      </c>
      <c r="F106" s="215" t="s">
        <v>824</v>
      </c>
      <c r="H106" s="216">
        <v>62.369999999999997</v>
      </c>
      <c r="I106" s="217"/>
      <c r="L106" s="212"/>
      <c r="M106" s="218"/>
      <c r="N106" s="219"/>
      <c r="O106" s="219"/>
      <c r="P106" s="219"/>
      <c r="Q106" s="219"/>
      <c r="R106" s="219"/>
      <c r="S106" s="219"/>
      <c r="T106" s="220"/>
      <c r="AT106" s="214" t="s">
        <v>140</v>
      </c>
      <c r="AU106" s="214" t="s">
        <v>82</v>
      </c>
      <c r="AV106" s="11" t="s">
        <v>82</v>
      </c>
      <c r="AW106" s="11" t="s">
        <v>36</v>
      </c>
      <c r="AX106" s="11" t="s">
        <v>72</v>
      </c>
      <c r="AY106" s="214" t="s">
        <v>131</v>
      </c>
    </row>
    <row r="107" s="12" customFormat="1">
      <c r="B107" s="221"/>
      <c r="D107" s="213" t="s">
        <v>140</v>
      </c>
      <c r="E107" s="222" t="s">
        <v>5</v>
      </c>
      <c r="F107" s="223" t="s">
        <v>145</v>
      </c>
      <c r="H107" s="224">
        <v>62.369999999999997</v>
      </c>
      <c r="I107" s="225"/>
      <c r="L107" s="221"/>
      <c r="M107" s="226"/>
      <c r="N107" s="227"/>
      <c r="O107" s="227"/>
      <c r="P107" s="227"/>
      <c r="Q107" s="227"/>
      <c r="R107" s="227"/>
      <c r="S107" s="227"/>
      <c r="T107" s="228"/>
      <c r="AT107" s="222" t="s">
        <v>140</v>
      </c>
      <c r="AU107" s="222" t="s">
        <v>82</v>
      </c>
      <c r="AV107" s="12" t="s">
        <v>138</v>
      </c>
      <c r="AW107" s="12" t="s">
        <v>36</v>
      </c>
      <c r="AX107" s="12" t="s">
        <v>80</v>
      </c>
      <c r="AY107" s="222" t="s">
        <v>131</v>
      </c>
    </row>
    <row r="108" s="1" customFormat="1" ht="16.5" customHeight="1">
      <c r="B108" s="199"/>
      <c r="C108" s="200" t="s">
        <v>277</v>
      </c>
      <c r="D108" s="200" t="s">
        <v>133</v>
      </c>
      <c r="E108" s="201" t="s">
        <v>825</v>
      </c>
      <c r="F108" s="202" t="s">
        <v>826</v>
      </c>
      <c r="G108" s="203" t="s">
        <v>209</v>
      </c>
      <c r="H108" s="204">
        <v>20</v>
      </c>
      <c r="I108" s="205"/>
      <c r="J108" s="206">
        <f>ROUND(I108*H108,2)</f>
        <v>0</v>
      </c>
      <c r="K108" s="202" t="s">
        <v>5</v>
      </c>
      <c r="L108" s="45"/>
      <c r="M108" s="207" t="s">
        <v>5</v>
      </c>
      <c r="N108" s="208" t="s">
        <v>43</v>
      </c>
      <c r="O108" s="46"/>
      <c r="P108" s="209">
        <f>O108*H108</f>
        <v>0</v>
      </c>
      <c r="Q108" s="209">
        <v>0</v>
      </c>
      <c r="R108" s="209">
        <f>Q108*H108</f>
        <v>0</v>
      </c>
      <c r="S108" s="209">
        <v>0</v>
      </c>
      <c r="T108" s="210">
        <f>S108*H108</f>
        <v>0</v>
      </c>
      <c r="AR108" s="23" t="s">
        <v>138</v>
      </c>
      <c r="AT108" s="23" t="s">
        <v>133</v>
      </c>
      <c r="AU108" s="23" t="s">
        <v>82</v>
      </c>
      <c r="AY108" s="23" t="s">
        <v>131</v>
      </c>
      <c r="BE108" s="211">
        <f>IF(N108="základní",J108,0)</f>
        <v>0</v>
      </c>
      <c r="BF108" s="211">
        <f>IF(N108="snížená",J108,0)</f>
        <v>0</v>
      </c>
      <c r="BG108" s="211">
        <f>IF(N108="zákl. přenesená",J108,0)</f>
        <v>0</v>
      </c>
      <c r="BH108" s="211">
        <f>IF(N108="sníž. přenesená",J108,0)</f>
        <v>0</v>
      </c>
      <c r="BI108" s="211">
        <f>IF(N108="nulová",J108,0)</f>
        <v>0</v>
      </c>
      <c r="BJ108" s="23" t="s">
        <v>80</v>
      </c>
      <c r="BK108" s="211">
        <f>ROUND(I108*H108,2)</f>
        <v>0</v>
      </c>
      <c r="BL108" s="23" t="s">
        <v>138</v>
      </c>
      <c r="BM108" s="23" t="s">
        <v>827</v>
      </c>
    </row>
    <row r="109" s="1" customFormat="1" ht="16.5" customHeight="1">
      <c r="B109" s="199"/>
      <c r="C109" s="200" t="s">
        <v>281</v>
      </c>
      <c r="D109" s="200" t="s">
        <v>133</v>
      </c>
      <c r="E109" s="201" t="s">
        <v>828</v>
      </c>
      <c r="F109" s="202" t="s">
        <v>829</v>
      </c>
      <c r="G109" s="203" t="s">
        <v>209</v>
      </c>
      <c r="H109" s="204">
        <v>20</v>
      </c>
      <c r="I109" s="205"/>
      <c r="J109" s="206">
        <f>ROUND(I109*H109,2)</f>
        <v>0</v>
      </c>
      <c r="K109" s="202" t="s">
        <v>5</v>
      </c>
      <c r="L109" s="45"/>
      <c r="M109" s="207" t="s">
        <v>5</v>
      </c>
      <c r="N109" s="208" t="s">
        <v>43</v>
      </c>
      <c r="O109" s="46"/>
      <c r="P109" s="209">
        <f>O109*H109</f>
        <v>0</v>
      </c>
      <c r="Q109" s="209">
        <v>0</v>
      </c>
      <c r="R109" s="209">
        <f>Q109*H109</f>
        <v>0</v>
      </c>
      <c r="S109" s="209">
        <v>0</v>
      </c>
      <c r="T109" s="210">
        <f>S109*H109</f>
        <v>0</v>
      </c>
      <c r="AR109" s="23" t="s">
        <v>138</v>
      </c>
      <c r="AT109" s="23" t="s">
        <v>133</v>
      </c>
      <c r="AU109" s="23" t="s">
        <v>82</v>
      </c>
      <c r="AY109" s="23" t="s">
        <v>131</v>
      </c>
      <c r="BE109" s="211">
        <f>IF(N109="základní",J109,0)</f>
        <v>0</v>
      </c>
      <c r="BF109" s="211">
        <f>IF(N109="snížená",J109,0)</f>
        <v>0</v>
      </c>
      <c r="BG109" s="211">
        <f>IF(N109="zákl. přenesená",J109,0)</f>
        <v>0</v>
      </c>
      <c r="BH109" s="211">
        <f>IF(N109="sníž. přenesená",J109,0)</f>
        <v>0</v>
      </c>
      <c r="BI109" s="211">
        <f>IF(N109="nulová",J109,0)</f>
        <v>0</v>
      </c>
      <c r="BJ109" s="23" t="s">
        <v>80</v>
      </c>
      <c r="BK109" s="211">
        <f>ROUND(I109*H109,2)</f>
        <v>0</v>
      </c>
      <c r="BL109" s="23" t="s">
        <v>138</v>
      </c>
      <c r="BM109" s="23" t="s">
        <v>830</v>
      </c>
    </row>
    <row r="110" s="10" customFormat="1" ht="29.88" customHeight="1">
      <c r="B110" s="186"/>
      <c r="D110" s="187" t="s">
        <v>71</v>
      </c>
      <c r="E110" s="197" t="s">
        <v>82</v>
      </c>
      <c r="F110" s="197" t="s">
        <v>195</v>
      </c>
      <c r="I110" s="189"/>
      <c r="J110" s="198">
        <f>BK110</f>
        <v>0</v>
      </c>
      <c r="L110" s="186"/>
      <c r="M110" s="191"/>
      <c r="N110" s="192"/>
      <c r="O110" s="192"/>
      <c r="P110" s="193">
        <f>P111</f>
        <v>0</v>
      </c>
      <c r="Q110" s="192"/>
      <c r="R110" s="193">
        <f>R111</f>
        <v>0</v>
      </c>
      <c r="S110" s="192"/>
      <c r="T110" s="194">
        <f>T111</f>
        <v>0</v>
      </c>
      <c r="AR110" s="187" t="s">
        <v>80</v>
      </c>
      <c r="AT110" s="195" t="s">
        <v>71</v>
      </c>
      <c r="AU110" s="195" t="s">
        <v>80</v>
      </c>
      <c r="AY110" s="187" t="s">
        <v>131</v>
      </c>
      <c r="BK110" s="196">
        <f>BK111</f>
        <v>0</v>
      </c>
    </row>
    <row r="111" s="1" customFormat="1" ht="16.5" customHeight="1">
      <c r="B111" s="199"/>
      <c r="C111" s="200" t="s">
        <v>10</v>
      </c>
      <c r="D111" s="200" t="s">
        <v>133</v>
      </c>
      <c r="E111" s="201" t="s">
        <v>831</v>
      </c>
      <c r="F111" s="202" t="s">
        <v>832</v>
      </c>
      <c r="G111" s="203" t="s">
        <v>293</v>
      </c>
      <c r="H111" s="204">
        <v>9</v>
      </c>
      <c r="I111" s="205"/>
      <c r="J111" s="206">
        <f>ROUND(I111*H111,2)</f>
        <v>0</v>
      </c>
      <c r="K111" s="202" t="s">
        <v>5</v>
      </c>
      <c r="L111" s="45"/>
      <c r="M111" s="207" t="s">
        <v>5</v>
      </c>
      <c r="N111" s="208" t="s">
        <v>43</v>
      </c>
      <c r="O111" s="46"/>
      <c r="P111" s="209">
        <f>O111*H111</f>
        <v>0</v>
      </c>
      <c r="Q111" s="209">
        <v>0</v>
      </c>
      <c r="R111" s="209">
        <f>Q111*H111</f>
        <v>0</v>
      </c>
      <c r="S111" s="209">
        <v>0</v>
      </c>
      <c r="T111" s="210">
        <f>S111*H111</f>
        <v>0</v>
      </c>
      <c r="AR111" s="23" t="s">
        <v>138</v>
      </c>
      <c r="AT111" s="23" t="s">
        <v>133</v>
      </c>
      <c r="AU111" s="23" t="s">
        <v>82</v>
      </c>
      <c r="AY111" s="23" t="s">
        <v>131</v>
      </c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23" t="s">
        <v>80</v>
      </c>
      <c r="BK111" s="211">
        <f>ROUND(I111*H111,2)</f>
        <v>0</v>
      </c>
      <c r="BL111" s="23" t="s">
        <v>138</v>
      </c>
      <c r="BM111" s="23" t="s">
        <v>833</v>
      </c>
    </row>
    <row r="112" s="10" customFormat="1" ht="29.88" customHeight="1">
      <c r="B112" s="186"/>
      <c r="D112" s="187" t="s">
        <v>71</v>
      </c>
      <c r="E112" s="197" t="s">
        <v>359</v>
      </c>
      <c r="F112" s="197" t="s">
        <v>360</v>
      </c>
      <c r="I112" s="189"/>
      <c r="J112" s="198">
        <f>BK112</f>
        <v>0</v>
      </c>
      <c r="L112" s="186"/>
      <c r="M112" s="191"/>
      <c r="N112" s="192"/>
      <c r="O112" s="192"/>
      <c r="P112" s="193">
        <f>P113</f>
        <v>0</v>
      </c>
      <c r="Q112" s="192"/>
      <c r="R112" s="193">
        <f>R113</f>
        <v>0</v>
      </c>
      <c r="S112" s="192"/>
      <c r="T112" s="194">
        <f>T113</f>
        <v>0</v>
      </c>
      <c r="AR112" s="187" t="s">
        <v>80</v>
      </c>
      <c r="AT112" s="195" t="s">
        <v>71</v>
      </c>
      <c r="AU112" s="195" t="s">
        <v>80</v>
      </c>
      <c r="AY112" s="187" t="s">
        <v>131</v>
      </c>
      <c r="BK112" s="196">
        <f>BK113</f>
        <v>0</v>
      </c>
    </row>
    <row r="113" s="1" customFormat="1" ht="16.5" customHeight="1">
      <c r="B113" s="199"/>
      <c r="C113" s="200" t="s">
        <v>305</v>
      </c>
      <c r="D113" s="200" t="s">
        <v>133</v>
      </c>
      <c r="E113" s="201" t="s">
        <v>834</v>
      </c>
      <c r="F113" s="202" t="s">
        <v>360</v>
      </c>
      <c r="G113" s="203" t="s">
        <v>170</v>
      </c>
      <c r="H113" s="204">
        <v>62.369999999999997</v>
      </c>
      <c r="I113" s="205"/>
      <c r="J113" s="206">
        <f>ROUND(I113*H113,2)</f>
        <v>0</v>
      </c>
      <c r="K113" s="202" t="s">
        <v>157</v>
      </c>
      <c r="L113" s="45"/>
      <c r="M113" s="207" t="s">
        <v>5</v>
      </c>
      <c r="N113" s="208" t="s">
        <v>43</v>
      </c>
      <c r="O113" s="46"/>
      <c r="P113" s="209">
        <f>O113*H113</f>
        <v>0</v>
      </c>
      <c r="Q113" s="209">
        <v>0</v>
      </c>
      <c r="R113" s="209">
        <f>Q113*H113</f>
        <v>0</v>
      </c>
      <c r="S113" s="209">
        <v>0</v>
      </c>
      <c r="T113" s="210">
        <f>S113*H113</f>
        <v>0</v>
      </c>
      <c r="AR113" s="23" t="s">
        <v>138</v>
      </c>
      <c r="AT113" s="23" t="s">
        <v>133</v>
      </c>
      <c r="AU113" s="23" t="s">
        <v>82</v>
      </c>
      <c r="AY113" s="23" t="s">
        <v>131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23" t="s">
        <v>80</v>
      </c>
      <c r="BK113" s="211">
        <f>ROUND(I113*H113,2)</f>
        <v>0</v>
      </c>
      <c r="BL113" s="23" t="s">
        <v>138</v>
      </c>
      <c r="BM113" s="23" t="s">
        <v>835</v>
      </c>
    </row>
    <row r="114" s="10" customFormat="1" ht="37.44" customHeight="1">
      <c r="B114" s="186"/>
      <c r="D114" s="187" t="s">
        <v>71</v>
      </c>
      <c r="E114" s="188" t="s">
        <v>836</v>
      </c>
      <c r="F114" s="188" t="s">
        <v>837</v>
      </c>
      <c r="I114" s="189"/>
      <c r="J114" s="190">
        <f>BK114</f>
        <v>0</v>
      </c>
      <c r="L114" s="186"/>
      <c r="M114" s="191"/>
      <c r="N114" s="192"/>
      <c r="O114" s="192"/>
      <c r="P114" s="193">
        <f>P115</f>
        <v>0</v>
      </c>
      <c r="Q114" s="192"/>
      <c r="R114" s="193">
        <f>R115</f>
        <v>0</v>
      </c>
      <c r="S114" s="192"/>
      <c r="T114" s="194">
        <f>T115</f>
        <v>0</v>
      </c>
      <c r="AR114" s="187" t="s">
        <v>82</v>
      </c>
      <c r="AT114" s="195" t="s">
        <v>71</v>
      </c>
      <c r="AU114" s="195" t="s">
        <v>72</v>
      </c>
      <c r="AY114" s="187" t="s">
        <v>131</v>
      </c>
      <c r="BK114" s="196">
        <f>BK115</f>
        <v>0</v>
      </c>
    </row>
    <row r="115" s="10" customFormat="1" ht="19.92" customHeight="1">
      <c r="B115" s="186"/>
      <c r="D115" s="187" t="s">
        <v>71</v>
      </c>
      <c r="E115" s="197" t="s">
        <v>838</v>
      </c>
      <c r="F115" s="197" t="s">
        <v>839</v>
      </c>
      <c r="I115" s="189"/>
      <c r="J115" s="198">
        <f>BK115</f>
        <v>0</v>
      </c>
      <c r="L115" s="186"/>
      <c r="M115" s="191"/>
      <c r="N115" s="192"/>
      <c r="O115" s="192"/>
      <c r="P115" s="193">
        <f>SUM(P116:P142)</f>
        <v>0</v>
      </c>
      <c r="Q115" s="192"/>
      <c r="R115" s="193">
        <f>SUM(R116:R142)</f>
        <v>0</v>
      </c>
      <c r="S115" s="192"/>
      <c r="T115" s="194">
        <f>SUM(T116:T142)</f>
        <v>0</v>
      </c>
      <c r="AR115" s="187" t="s">
        <v>82</v>
      </c>
      <c r="AT115" s="195" t="s">
        <v>71</v>
      </c>
      <c r="AU115" s="195" t="s">
        <v>80</v>
      </c>
      <c r="AY115" s="187" t="s">
        <v>131</v>
      </c>
      <c r="BK115" s="196">
        <f>SUM(BK116:BK142)</f>
        <v>0</v>
      </c>
    </row>
    <row r="116" s="1" customFormat="1" ht="16.5" customHeight="1">
      <c r="B116" s="199"/>
      <c r="C116" s="200" t="s">
        <v>80</v>
      </c>
      <c r="D116" s="200" t="s">
        <v>133</v>
      </c>
      <c r="E116" s="201" t="s">
        <v>840</v>
      </c>
      <c r="F116" s="202" t="s">
        <v>841</v>
      </c>
      <c r="G116" s="203" t="s">
        <v>293</v>
      </c>
      <c r="H116" s="204">
        <v>9</v>
      </c>
      <c r="I116" s="205"/>
      <c r="J116" s="206">
        <f>ROUND(I116*H116,2)</f>
        <v>0</v>
      </c>
      <c r="K116" s="202" t="s">
        <v>5</v>
      </c>
      <c r="L116" s="45"/>
      <c r="M116" s="207" t="s">
        <v>5</v>
      </c>
      <c r="N116" s="208" t="s">
        <v>43</v>
      </c>
      <c r="O116" s="46"/>
      <c r="P116" s="209">
        <f>O116*H116</f>
        <v>0</v>
      </c>
      <c r="Q116" s="209">
        <v>0</v>
      </c>
      <c r="R116" s="209">
        <f>Q116*H116</f>
        <v>0</v>
      </c>
      <c r="S116" s="209">
        <v>0</v>
      </c>
      <c r="T116" s="210">
        <f>S116*H116</f>
        <v>0</v>
      </c>
      <c r="AR116" s="23" t="s">
        <v>265</v>
      </c>
      <c r="AT116" s="23" t="s">
        <v>133</v>
      </c>
      <c r="AU116" s="23" t="s">
        <v>82</v>
      </c>
      <c r="AY116" s="23" t="s">
        <v>131</v>
      </c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23" t="s">
        <v>80</v>
      </c>
      <c r="BK116" s="211">
        <f>ROUND(I116*H116,2)</f>
        <v>0</v>
      </c>
      <c r="BL116" s="23" t="s">
        <v>265</v>
      </c>
      <c r="BM116" s="23" t="s">
        <v>842</v>
      </c>
    </row>
    <row r="117" s="1" customFormat="1" ht="16.5" customHeight="1">
      <c r="B117" s="199"/>
      <c r="C117" s="229" t="s">
        <v>82</v>
      </c>
      <c r="D117" s="229" t="s">
        <v>189</v>
      </c>
      <c r="E117" s="230" t="s">
        <v>843</v>
      </c>
      <c r="F117" s="231" t="s">
        <v>844</v>
      </c>
      <c r="G117" s="232" t="s">
        <v>293</v>
      </c>
      <c r="H117" s="233">
        <v>9</v>
      </c>
      <c r="I117" s="234"/>
      <c r="J117" s="235">
        <f>ROUND(I117*H117,2)</f>
        <v>0</v>
      </c>
      <c r="K117" s="231" t="s">
        <v>5</v>
      </c>
      <c r="L117" s="236"/>
      <c r="M117" s="237" t="s">
        <v>5</v>
      </c>
      <c r="N117" s="238" t="s">
        <v>43</v>
      </c>
      <c r="O117" s="46"/>
      <c r="P117" s="209">
        <f>O117*H117</f>
        <v>0</v>
      </c>
      <c r="Q117" s="209">
        <v>0</v>
      </c>
      <c r="R117" s="209">
        <f>Q117*H117</f>
        <v>0</v>
      </c>
      <c r="S117" s="209">
        <v>0</v>
      </c>
      <c r="T117" s="210">
        <f>S117*H117</f>
        <v>0</v>
      </c>
      <c r="AR117" s="23" t="s">
        <v>476</v>
      </c>
      <c r="AT117" s="23" t="s">
        <v>189</v>
      </c>
      <c r="AU117" s="23" t="s">
        <v>82</v>
      </c>
      <c r="AY117" s="23" t="s">
        <v>131</v>
      </c>
      <c r="BE117" s="211">
        <f>IF(N117="základní",J117,0)</f>
        <v>0</v>
      </c>
      <c r="BF117" s="211">
        <f>IF(N117="snížená",J117,0)</f>
        <v>0</v>
      </c>
      <c r="BG117" s="211">
        <f>IF(N117="zákl. přenesená",J117,0)</f>
        <v>0</v>
      </c>
      <c r="BH117" s="211">
        <f>IF(N117="sníž. přenesená",J117,0)</f>
        <v>0</v>
      </c>
      <c r="BI117" s="211">
        <f>IF(N117="nulová",J117,0)</f>
        <v>0</v>
      </c>
      <c r="BJ117" s="23" t="s">
        <v>80</v>
      </c>
      <c r="BK117" s="211">
        <f>ROUND(I117*H117,2)</f>
        <v>0</v>
      </c>
      <c r="BL117" s="23" t="s">
        <v>265</v>
      </c>
      <c r="BM117" s="23" t="s">
        <v>845</v>
      </c>
    </row>
    <row r="118" s="1" customFormat="1" ht="16.5" customHeight="1">
      <c r="B118" s="199"/>
      <c r="C118" s="200" t="s">
        <v>146</v>
      </c>
      <c r="D118" s="200" t="s">
        <v>133</v>
      </c>
      <c r="E118" s="201" t="s">
        <v>846</v>
      </c>
      <c r="F118" s="202" t="s">
        <v>847</v>
      </c>
      <c r="G118" s="203" t="s">
        <v>293</v>
      </c>
      <c r="H118" s="204">
        <v>9</v>
      </c>
      <c r="I118" s="205"/>
      <c r="J118" s="206">
        <f>ROUND(I118*H118,2)</f>
        <v>0</v>
      </c>
      <c r="K118" s="202" t="s">
        <v>5</v>
      </c>
      <c r="L118" s="45"/>
      <c r="M118" s="207" t="s">
        <v>5</v>
      </c>
      <c r="N118" s="208" t="s">
        <v>43</v>
      </c>
      <c r="O118" s="46"/>
      <c r="P118" s="209">
        <f>O118*H118</f>
        <v>0</v>
      </c>
      <c r="Q118" s="209">
        <v>0</v>
      </c>
      <c r="R118" s="209">
        <f>Q118*H118</f>
        <v>0</v>
      </c>
      <c r="S118" s="209">
        <v>0</v>
      </c>
      <c r="T118" s="210">
        <f>S118*H118</f>
        <v>0</v>
      </c>
      <c r="AR118" s="23" t="s">
        <v>265</v>
      </c>
      <c r="AT118" s="23" t="s">
        <v>133</v>
      </c>
      <c r="AU118" s="23" t="s">
        <v>82</v>
      </c>
      <c r="AY118" s="23" t="s">
        <v>131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23" t="s">
        <v>80</v>
      </c>
      <c r="BK118" s="211">
        <f>ROUND(I118*H118,2)</f>
        <v>0</v>
      </c>
      <c r="BL118" s="23" t="s">
        <v>265</v>
      </c>
      <c r="BM118" s="23" t="s">
        <v>848</v>
      </c>
    </row>
    <row r="119" s="1" customFormat="1" ht="16.5" customHeight="1">
      <c r="B119" s="199"/>
      <c r="C119" s="229" t="s">
        <v>138</v>
      </c>
      <c r="D119" s="229" t="s">
        <v>189</v>
      </c>
      <c r="E119" s="230" t="s">
        <v>849</v>
      </c>
      <c r="F119" s="231" t="s">
        <v>850</v>
      </c>
      <c r="G119" s="232" t="s">
        <v>293</v>
      </c>
      <c r="H119" s="233">
        <v>9</v>
      </c>
      <c r="I119" s="234"/>
      <c r="J119" s="235">
        <f>ROUND(I119*H119,2)</f>
        <v>0</v>
      </c>
      <c r="K119" s="231" t="s">
        <v>5</v>
      </c>
      <c r="L119" s="236"/>
      <c r="M119" s="237" t="s">
        <v>5</v>
      </c>
      <c r="N119" s="238" t="s">
        <v>43</v>
      </c>
      <c r="O119" s="46"/>
      <c r="P119" s="209">
        <f>O119*H119</f>
        <v>0</v>
      </c>
      <c r="Q119" s="209">
        <v>0</v>
      </c>
      <c r="R119" s="209">
        <f>Q119*H119</f>
        <v>0</v>
      </c>
      <c r="S119" s="209">
        <v>0</v>
      </c>
      <c r="T119" s="210">
        <f>S119*H119</f>
        <v>0</v>
      </c>
      <c r="AR119" s="23" t="s">
        <v>476</v>
      </c>
      <c r="AT119" s="23" t="s">
        <v>189</v>
      </c>
      <c r="AU119" s="23" t="s">
        <v>82</v>
      </c>
      <c r="AY119" s="23" t="s">
        <v>131</v>
      </c>
      <c r="BE119" s="211">
        <f>IF(N119="základní",J119,0)</f>
        <v>0</v>
      </c>
      <c r="BF119" s="211">
        <f>IF(N119="snížená",J119,0)</f>
        <v>0</v>
      </c>
      <c r="BG119" s="211">
        <f>IF(N119="zákl. přenesená",J119,0)</f>
        <v>0</v>
      </c>
      <c r="BH119" s="211">
        <f>IF(N119="sníž. přenesená",J119,0)</f>
        <v>0</v>
      </c>
      <c r="BI119" s="211">
        <f>IF(N119="nulová",J119,0)</f>
        <v>0</v>
      </c>
      <c r="BJ119" s="23" t="s">
        <v>80</v>
      </c>
      <c r="BK119" s="211">
        <f>ROUND(I119*H119,2)</f>
        <v>0</v>
      </c>
      <c r="BL119" s="23" t="s">
        <v>265</v>
      </c>
      <c r="BM119" s="23" t="s">
        <v>851</v>
      </c>
    </row>
    <row r="120" s="1" customFormat="1" ht="16.5" customHeight="1">
      <c r="B120" s="199"/>
      <c r="C120" s="200" t="s">
        <v>154</v>
      </c>
      <c r="D120" s="200" t="s">
        <v>133</v>
      </c>
      <c r="E120" s="201" t="s">
        <v>852</v>
      </c>
      <c r="F120" s="202" t="s">
        <v>853</v>
      </c>
      <c r="G120" s="203" t="s">
        <v>293</v>
      </c>
      <c r="H120" s="204">
        <v>9</v>
      </c>
      <c r="I120" s="205"/>
      <c r="J120" s="206">
        <f>ROUND(I120*H120,2)</f>
        <v>0</v>
      </c>
      <c r="K120" s="202" t="s">
        <v>5</v>
      </c>
      <c r="L120" s="45"/>
      <c r="M120" s="207" t="s">
        <v>5</v>
      </c>
      <c r="N120" s="208" t="s">
        <v>43</v>
      </c>
      <c r="O120" s="46"/>
      <c r="P120" s="209">
        <f>O120*H120</f>
        <v>0</v>
      </c>
      <c r="Q120" s="209">
        <v>0</v>
      </c>
      <c r="R120" s="209">
        <f>Q120*H120</f>
        <v>0</v>
      </c>
      <c r="S120" s="209">
        <v>0</v>
      </c>
      <c r="T120" s="210">
        <f>S120*H120</f>
        <v>0</v>
      </c>
      <c r="AR120" s="23" t="s">
        <v>265</v>
      </c>
      <c r="AT120" s="23" t="s">
        <v>133</v>
      </c>
      <c r="AU120" s="23" t="s">
        <v>82</v>
      </c>
      <c r="AY120" s="23" t="s">
        <v>131</v>
      </c>
      <c r="BE120" s="211">
        <f>IF(N120="základní",J120,0)</f>
        <v>0</v>
      </c>
      <c r="BF120" s="211">
        <f>IF(N120="snížená",J120,0)</f>
        <v>0</v>
      </c>
      <c r="BG120" s="211">
        <f>IF(N120="zákl. přenesená",J120,0)</f>
        <v>0</v>
      </c>
      <c r="BH120" s="211">
        <f>IF(N120="sníž. přenesená",J120,0)</f>
        <v>0</v>
      </c>
      <c r="BI120" s="211">
        <f>IF(N120="nulová",J120,0)</f>
        <v>0</v>
      </c>
      <c r="BJ120" s="23" t="s">
        <v>80</v>
      </c>
      <c r="BK120" s="211">
        <f>ROUND(I120*H120,2)</f>
        <v>0</v>
      </c>
      <c r="BL120" s="23" t="s">
        <v>265</v>
      </c>
      <c r="BM120" s="23" t="s">
        <v>854</v>
      </c>
    </row>
    <row r="121" s="1" customFormat="1" ht="16.5" customHeight="1">
      <c r="B121" s="199"/>
      <c r="C121" s="229" t="s">
        <v>159</v>
      </c>
      <c r="D121" s="229" t="s">
        <v>189</v>
      </c>
      <c r="E121" s="230" t="s">
        <v>855</v>
      </c>
      <c r="F121" s="231" t="s">
        <v>856</v>
      </c>
      <c r="G121" s="232" t="s">
        <v>293</v>
      </c>
      <c r="H121" s="233">
        <v>9</v>
      </c>
      <c r="I121" s="234"/>
      <c r="J121" s="235">
        <f>ROUND(I121*H121,2)</f>
        <v>0</v>
      </c>
      <c r="K121" s="231" t="s">
        <v>5</v>
      </c>
      <c r="L121" s="236"/>
      <c r="M121" s="237" t="s">
        <v>5</v>
      </c>
      <c r="N121" s="238" t="s">
        <v>43</v>
      </c>
      <c r="O121" s="46"/>
      <c r="P121" s="209">
        <f>O121*H121</f>
        <v>0</v>
      </c>
      <c r="Q121" s="209">
        <v>0</v>
      </c>
      <c r="R121" s="209">
        <f>Q121*H121</f>
        <v>0</v>
      </c>
      <c r="S121" s="209">
        <v>0</v>
      </c>
      <c r="T121" s="210">
        <f>S121*H121</f>
        <v>0</v>
      </c>
      <c r="AR121" s="23" t="s">
        <v>476</v>
      </c>
      <c r="AT121" s="23" t="s">
        <v>189</v>
      </c>
      <c r="AU121" s="23" t="s">
        <v>82</v>
      </c>
      <c r="AY121" s="23" t="s">
        <v>131</v>
      </c>
      <c r="BE121" s="211">
        <f>IF(N121="základní",J121,0)</f>
        <v>0</v>
      </c>
      <c r="BF121" s="211">
        <f>IF(N121="snížená",J121,0)</f>
        <v>0</v>
      </c>
      <c r="BG121" s="211">
        <f>IF(N121="zákl. přenesená",J121,0)</f>
        <v>0</v>
      </c>
      <c r="BH121" s="211">
        <f>IF(N121="sníž. přenesená",J121,0)</f>
        <v>0</v>
      </c>
      <c r="BI121" s="211">
        <f>IF(N121="nulová",J121,0)</f>
        <v>0</v>
      </c>
      <c r="BJ121" s="23" t="s">
        <v>80</v>
      </c>
      <c r="BK121" s="211">
        <f>ROUND(I121*H121,2)</f>
        <v>0</v>
      </c>
      <c r="BL121" s="23" t="s">
        <v>265</v>
      </c>
      <c r="BM121" s="23" t="s">
        <v>857</v>
      </c>
    </row>
    <row r="122" s="1" customFormat="1" ht="16.5" customHeight="1">
      <c r="B122" s="199"/>
      <c r="C122" s="200" t="s">
        <v>163</v>
      </c>
      <c r="D122" s="200" t="s">
        <v>133</v>
      </c>
      <c r="E122" s="201" t="s">
        <v>858</v>
      </c>
      <c r="F122" s="202" t="s">
        <v>859</v>
      </c>
      <c r="G122" s="203" t="s">
        <v>209</v>
      </c>
      <c r="H122" s="204">
        <v>54</v>
      </c>
      <c r="I122" s="205"/>
      <c r="J122" s="206">
        <f>ROUND(I122*H122,2)</f>
        <v>0</v>
      </c>
      <c r="K122" s="202" t="s">
        <v>5</v>
      </c>
      <c r="L122" s="45"/>
      <c r="M122" s="207" t="s">
        <v>5</v>
      </c>
      <c r="N122" s="208" t="s">
        <v>43</v>
      </c>
      <c r="O122" s="46"/>
      <c r="P122" s="209">
        <f>O122*H122</f>
        <v>0</v>
      </c>
      <c r="Q122" s="209">
        <v>0</v>
      </c>
      <c r="R122" s="209">
        <f>Q122*H122</f>
        <v>0</v>
      </c>
      <c r="S122" s="209">
        <v>0</v>
      </c>
      <c r="T122" s="210">
        <f>S122*H122</f>
        <v>0</v>
      </c>
      <c r="AR122" s="23" t="s">
        <v>265</v>
      </c>
      <c r="AT122" s="23" t="s">
        <v>133</v>
      </c>
      <c r="AU122" s="23" t="s">
        <v>82</v>
      </c>
      <c r="AY122" s="23" t="s">
        <v>131</v>
      </c>
      <c r="BE122" s="211">
        <f>IF(N122="základní",J122,0)</f>
        <v>0</v>
      </c>
      <c r="BF122" s="211">
        <f>IF(N122="snížená",J122,0)</f>
        <v>0</v>
      </c>
      <c r="BG122" s="211">
        <f>IF(N122="zákl. přenesená",J122,0)</f>
        <v>0</v>
      </c>
      <c r="BH122" s="211">
        <f>IF(N122="sníž. přenesená",J122,0)</f>
        <v>0</v>
      </c>
      <c r="BI122" s="211">
        <f>IF(N122="nulová",J122,0)</f>
        <v>0</v>
      </c>
      <c r="BJ122" s="23" t="s">
        <v>80</v>
      </c>
      <c r="BK122" s="211">
        <f>ROUND(I122*H122,2)</f>
        <v>0</v>
      </c>
      <c r="BL122" s="23" t="s">
        <v>265</v>
      </c>
      <c r="BM122" s="23" t="s">
        <v>860</v>
      </c>
    </row>
    <row r="123" s="1" customFormat="1" ht="16.5" customHeight="1">
      <c r="B123" s="199"/>
      <c r="C123" s="229" t="s">
        <v>167</v>
      </c>
      <c r="D123" s="229" t="s">
        <v>189</v>
      </c>
      <c r="E123" s="230" t="s">
        <v>861</v>
      </c>
      <c r="F123" s="231" t="s">
        <v>862</v>
      </c>
      <c r="G123" s="232" t="s">
        <v>209</v>
      </c>
      <c r="H123" s="233">
        <v>54</v>
      </c>
      <c r="I123" s="234"/>
      <c r="J123" s="235">
        <f>ROUND(I123*H123,2)</f>
        <v>0</v>
      </c>
      <c r="K123" s="231" t="s">
        <v>5</v>
      </c>
      <c r="L123" s="236"/>
      <c r="M123" s="237" t="s">
        <v>5</v>
      </c>
      <c r="N123" s="238" t="s">
        <v>43</v>
      </c>
      <c r="O123" s="46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AR123" s="23" t="s">
        <v>476</v>
      </c>
      <c r="AT123" s="23" t="s">
        <v>189</v>
      </c>
      <c r="AU123" s="23" t="s">
        <v>82</v>
      </c>
      <c r="AY123" s="23" t="s">
        <v>131</v>
      </c>
      <c r="BE123" s="211">
        <f>IF(N123="základní",J123,0)</f>
        <v>0</v>
      </c>
      <c r="BF123" s="211">
        <f>IF(N123="snížená",J123,0)</f>
        <v>0</v>
      </c>
      <c r="BG123" s="211">
        <f>IF(N123="zákl. přenesená",J123,0)</f>
        <v>0</v>
      </c>
      <c r="BH123" s="211">
        <f>IF(N123="sníž. přenesená",J123,0)</f>
        <v>0</v>
      </c>
      <c r="BI123" s="211">
        <f>IF(N123="nulová",J123,0)</f>
        <v>0</v>
      </c>
      <c r="BJ123" s="23" t="s">
        <v>80</v>
      </c>
      <c r="BK123" s="211">
        <f>ROUND(I123*H123,2)</f>
        <v>0</v>
      </c>
      <c r="BL123" s="23" t="s">
        <v>265</v>
      </c>
      <c r="BM123" s="23" t="s">
        <v>863</v>
      </c>
    </row>
    <row r="124" s="1" customFormat="1" ht="16.5" customHeight="1">
      <c r="B124" s="199"/>
      <c r="C124" s="200" t="s">
        <v>173</v>
      </c>
      <c r="D124" s="200" t="s">
        <v>133</v>
      </c>
      <c r="E124" s="201" t="s">
        <v>864</v>
      </c>
      <c r="F124" s="202" t="s">
        <v>865</v>
      </c>
      <c r="G124" s="203" t="s">
        <v>209</v>
      </c>
      <c r="H124" s="204">
        <v>380</v>
      </c>
      <c r="I124" s="205"/>
      <c r="J124" s="206">
        <f>ROUND(I124*H124,2)</f>
        <v>0</v>
      </c>
      <c r="K124" s="202" t="s">
        <v>5</v>
      </c>
      <c r="L124" s="45"/>
      <c r="M124" s="207" t="s">
        <v>5</v>
      </c>
      <c r="N124" s="208" t="s">
        <v>43</v>
      </c>
      <c r="O124" s="46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AR124" s="23" t="s">
        <v>265</v>
      </c>
      <c r="AT124" s="23" t="s">
        <v>133</v>
      </c>
      <c r="AU124" s="23" t="s">
        <v>82</v>
      </c>
      <c r="AY124" s="23" t="s">
        <v>131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23" t="s">
        <v>80</v>
      </c>
      <c r="BK124" s="211">
        <f>ROUND(I124*H124,2)</f>
        <v>0</v>
      </c>
      <c r="BL124" s="23" t="s">
        <v>265</v>
      </c>
      <c r="BM124" s="23" t="s">
        <v>866</v>
      </c>
    </row>
    <row r="125" s="1" customFormat="1" ht="16.5" customHeight="1">
      <c r="B125" s="199"/>
      <c r="C125" s="229" t="s">
        <v>179</v>
      </c>
      <c r="D125" s="229" t="s">
        <v>189</v>
      </c>
      <c r="E125" s="230" t="s">
        <v>867</v>
      </c>
      <c r="F125" s="231" t="s">
        <v>868</v>
      </c>
      <c r="G125" s="232" t="s">
        <v>209</v>
      </c>
      <c r="H125" s="233">
        <v>380</v>
      </c>
      <c r="I125" s="234"/>
      <c r="J125" s="235">
        <f>ROUND(I125*H125,2)</f>
        <v>0</v>
      </c>
      <c r="K125" s="231" t="s">
        <v>5</v>
      </c>
      <c r="L125" s="236"/>
      <c r="M125" s="237" t="s">
        <v>5</v>
      </c>
      <c r="N125" s="238" t="s">
        <v>43</v>
      </c>
      <c r="O125" s="46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AR125" s="23" t="s">
        <v>476</v>
      </c>
      <c r="AT125" s="23" t="s">
        <v>189</v>
      </c>
      <c r="AU125" s="23" t="s">
        <v>82</v>
      </c>
      <c r="AY125" s="23" t="s">
        <v>131</v>
      </c>
      <c r="BE125" s="211">
        <f>IF(N125="základní",J125,0)</f>
        <v>0</v>
      </c>
      <c r="BF125" s="211">
        <f>IF(N125="snížená",J125,0)</f>
        <v>0</v>
      </c>
      <c r="BG125" s="211">
        <f>IF(N125="zákl. přenesená",J125,0)</f>
        <v>0</v>
      </c>
      <c r="BH125" s="211">
        <f>IF(N125="sníž. přenesená",J125,0)</f>
        <v>0</v>
      </c>
      <c r="BI125" s="211">
        <f>IF(N125="nulová",J125,0)</f>
        <v>0</v>
      </c>
      <c r="BJ125" s="23" t="s">
        <v>80</v>
      </c>
      <c r="BK125" s="211">
        <f>ROUND(I125*H125,2)</f>
        <v>0</v>
      </c>
      <c r="BL125" s="23" t="s">
        <v>265</v>
      </c>
      <c r="BM125" s="23" t="s">
        <v>869</v>
      </c>
    </row>
    <row r="126" s="1" customFormat="1" ht="16.5" customHeight="1">
      <c r="B126" s="199"/>
      <c r="C126" s="200" t="s">
        <v>184</v>
      </c>
      <c r="D126" s="200" t="s">
        <v>133</v>
      </c>
      <c r="E126" s="201" t="s">
        <v>870</v>
      </c>
      <c r="F126" s="202" t="s">
        <v>871</v>
      </c>
      <c r="G126" s="203" t="s">
        <v>209</v>
      </c>
      <c r="H126" s="204">
        <v>230</v>
      </c>
      <c r="I126" s="205"/>
      <c r="J126" s="206">
        <f>ROUND(I126*H126,2)</f>
        <v>0</v>
      </c>
      <c r="K126" s="202" t="s">
        <v>5</v>
      </c>
      <c r="L126" s="45"/>
      <c r="M126" s="207" t="s">
        <v>5</v>
      </c>
      <c r="N126" s="208" t="s">
        <v>43</v>
      </c>
      <c r="O126" s="46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AR126" s="23" t="s">
        <v>265</v>
      </c>
      <c r="AT126" s="23" t="s">
        <v>133</v>
      </c>
      <c r="AU126" s="23" t="s">
        <v>82</v>
      </c>
      <c r="AY126" s="23" t="s">
        <v>131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23" t="s">
        <v>80</v>
      </c>
      <c r="BK126" s="211">
        <f>ROUND(I126*H126,2)</f>
        <v>0</v>
      </c>
      <c r="BL126" s="23" t="s">
        <v>265</v>
      </c>
      <c r="BM126" s="23" t="s">
        <v>872</v>
      </c>
    </row>
    <row r="127" s="1" customFormat="1" ht="16.5" customHeight="1">
      <c r="B127" s="199"/>
      <c r="C127" s="229" t="s">
        <v>188</v>
      </c>
      <c r="D127" s="229" t="s">
        <v>189</v>
      </c>
      <c r="E127" s="230" t="s">
        <v>873</v>
      </c>
      <c r="F127" s="231" t="s">
        <v>874</v>
      </c>
      <c r="G127" s="232" t="s">
        <v>209</v>
      </c>
      <c r="H127" s="233">
        <v>230</v>
      </c>
      <c r="I127" s="234"/>
      <c r="J127" s="235">
        <f>ROUND(I127*H127,2)</f>
        <v>0</v>
      </c>
      <c r="K127" s="231" t="s">
        <v>5</v>
      </c>
      <c r="L127" s="236"/>
      <c r="M127" s="237" t="s">
        <v>5</v>
      </c>
      <c r="N127" s="238" t="s">
        <v>43</v>
      </c>
      <c r="O127" s="46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AR127" s="23" t="s">
        <v>476</v>
      </c>
      <c r="AT127" s="23" t="s">
        <v>189</v>
      </c>
      <c r="AU127" s="23" t="s">
        <v>82</v>
      </c>
      <c r="AY127" s="23" t="s">
        <v>131</v>
      </c>
      <c r="BE127" s="211">
        <f>IF(N127="základní",J127,0)</f>
        <v>0</v>
      </c>
      <c r="BF127" s="211">
        <f>IF(N127="snížená",J127,0)</f>
        <v>0</v>
      </c>
      <c r="BG127" s="211">
        <f>IF(N127="zákl. přenesená",J127,0)</f>
        <v>0</v>
      </c>
      <c r="BH127" s="211">
        <f>IF(N127="sníž. přenesená",J127,0)</f>
        <v>0</v>
      </c>
      <c r="BI127" s="211">
        <f>IF(N127="nulová",J127,0)</f>
        <v>0</v>
      </c>
      <c r="BJ127" s="23" t="s">
        <v>80</v>
      </c>
      <c r="BK127" s="211">
        <f>ROUND(I127*H127,2)</f>
        <v>0</v>
      </c>
      <c r="BL127" s="23" t="s">
        <v>265</v>
      </c>
      <c r="BM127" s="23" t="s">
        <v>875</v>
      </c>
    </row>
    <row r="128" s="1" customFormat="1" ht="16.5" customHeight="1">
      <c r="B128" s="199"/>
      <c r="C128" s="200" t="s">
        <v>234</v>
      </c>
      <c r="D128" s="200" t="s">
        <v>133</v>
      </c>
      <c r="E128" s="201" t="s">
        <v>876</v>
      </c>
      <c r="F128" s="202" t="s">
        <v>877</v>
      </c>
      <c r="G128" s="203" t="s">
        <v>209</v>
      </c>
      <c r="H128" s="204">
        <v>100</v>
      </c>
      <c r="I128" s="205"/>
      <c r="J128" s="206">
        <f>ROUND(I128*H128,2)</f>
        <v>0</v>
      </c>
      <c r="K128" s="202" t="s">
        <v>5</v>
      </c>
      <c r="L128" s="45"/>
      <c r="M128" s="207" t="s">
        <v>5</v>
      </c>
      <c r="N128" s="208" t="s">
        <v>43</v>
      </c>
      <c r="O128" s="46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AR128" s="23" t="s">
        <v>265</v>
      </c>
      <c r="AT128" s="23" t="s">
        <v>133</v>
      </c>
      <c r="AU128" s="23" t="s">
        <v>82</v>
      </c>
      <c r="AY128" s="23" t="s">
        <v>131</v>
      </c>
      <c r="BE128" s="211">
        <f>IF(N128="základní",J128,0)</f>
        <v>0</v>
      </c>
      <c r="BF128" s="211">
        <f>IF(N128="snížená",J128,0)</f>
        <v>0</v>
      </c>
      <c r="BG128" s="211">
        <f>IF(N128="zákl. přenesená",J128,0)</f>
        <v>0</v>
      </c>
      <c r="BH128" s="211">
        <f>IF(N128="sníž. přenesená",J128,0)</f>
        <v>0</v>
      </c>
      <c r="BI128" s="211">
        <f>IF(N128="nulová",J128,0)</f>
        <v>0</v>
      </c>
      <c r="BJ128" s="23" t="s">
        <v>80</v>
      </c>
      <c r="BK128" s="211">
        <f>ROUND(I128*H128,2)</f>
        <v>0</v>
      </c>
      <c r="BL128" s="23" t="s">
        <v>265</v>
      </c>
      <c r="BM128" s="23" t="s">
        <v>878</v>
      </c>
    </row>
    <row r="129" s="1" customFormat="1" ht="16.5" customHeight="1">
      <c r="B129" s="199"/>
      <c r="C129" s="229" t="s">
        <v>455</v>
      </c>
      <c r="D129" s="229" t="s">
        <v>189</v>
      </c>
      <c r="E129" s="230" t="s">
        <v>879</v>
      </c>
      <c r="F129" s="231" t="s">
        <v>880</v>
      </c>
      <c r="G129" s="232" t="s">
        <v>209</v>
      </c>
      <c r="H129" s="233">
        <v>100</v>
      </c>
      <c r="I129" s="234"/>
      <c r="J129" s="235">
        <f>ROUND(I129*H129,2)</f>
        <v>0</v>
      </c>
      <c r="K129" s="231" t="s">
        <v>5</v>
      </c>
      <c r="L129" s="236"/>
      <c r="M129" s="237" t="s">
        <v>5</v>
      </c>
      <c r="N129" s="238" t="s">
        <v>43</v>
      </c>
      <c r="O129" s="46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AR129" s="23" t="s">
        <v>476</v>
      </c>
      <c r="AT129" s="23" t="s">
        <v>189</v>
      </c>
      <c r="AU129" s="23" t="s">
        <v>82</v>
      </c>
      <c r="AY129" s="23" t="s">
        <v>131</v>
      </c>
      <c r="BE129" s="211">
        <f>IF(N129="základní",J129,0)</f>
        <v>0</v>
      </c>
      <c r="BF129" s="211">
        <f>IF(N129="snížená",J129,0)</f>
        <v>0</v>
      </c>
      <c r="BG129" s="211">
        <f>IF(N129="zákl. přenesená",J129,0)</f>
        <v>0</v>
      </c>
      <c r="BH129" s="211">
        <f>IF(N129="sníž. přenesená",J129,0)</f>
        <v>0</v>
      </c>
      <c r="BI129" s="211">
        <f>IF(N129="nulová",J129,0)</f>
        <v>0</v>
      </c>
      <c r="BJ129" s="23" t="s">
        <v>80</v>
      </c>
      <c r="BK129" s="211">
        <f>ROUND(I129*H129,2)</f>
        <v>0</v>
      </c>
      <c r="BL129" s="23" t="s">
        <v>265</v>
      </c>
      <c r="BM129" s="23" t="s">
        <v>881</v>
      </c>
    </row>
    <row r="130" s="1" customFormat="1" ht="16.5" customHeight="1">
      <c r="B130" s="199"/>
      <c r="C130" s="200" t="s">
        <v>11</v>
      </c>
      <c r="D130" s="200" t="s">
        <v>133</v>
      </c>
      <c r="E130" s="201" t="s">
        <v>882</v>
      </c>
      <c r="F130" s="202" t="s">
        <v>883</v>
      </c>
      <c r="G130" s="203" t="s">
        <v>209</v>
      </c>
      <c r="H130" s="204">
        <v>330</v>
      </c>
      <c r="I130" s="205"/>
      <c r="J130" s="206">
        <f>ROUND(I130*H130,2)</f>
        <v>0</v>
      </c>
      <c r="K130" s="202" t="s">
        <v>5</v>
      </c>
      <c r="L130" s="45"/>
      <c r="M130" s="207" t="s">
        <v>5</v>
      </c>
      <c r="N130" s="208" t="s">
        <v>43</v>
      </c>
      <c r="O130" s="46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AR130" s="23" t="s">
        <v>265</v>
      </c>
      <c r="AT130" s="23" t="s">
        <v>133</v>
      </c>
      <c r="AU130" s="23" t="s">
        <v>82</v>
      </c>
      <c r="AY130" s="23" t="s">
        <v>131</v>
      </c>
      <c r="BE130" s="211">
        <f>IF(N130="základní",J130,0)</f>
        <v>0</v>
      </c>
      <c r="BF130" s="211">
        <f>IF(N130="snížená",J130,0)</f>
        <v>0</v>
      </c>
      <c r="BG130" s="211">
        <f>IF(N130="zákl. přenesená",J130,0)</f>
        <v>0</v>
      </c>
      <c r="BH130" s="211">
        <f>IF(N130="sníž. přenesená",J130,0)</f>
        <v>0</v>
      </c>
      <c r="BI130" s="211">
        <f>IF(N130="nulová",J130,0)</f>
        <v>0</v>
      </c>
      <c r="BJ130" s="23" t="s">
        <v>80</v>
      </c>
      <c r="BK130" s="211">
        <f>ROUND(I130*H130,2)</f>
        <v>0</v>
      </c>
      <c r="BL130" s="23" t="s">
        <v>265</v>
      </c>
      <c r="BM130" s="23" t="s">
        <v>884</v>
      </c>
    </row>
    <row r="131" s="1" customFormat="1" ht="16.5" customHeight="1">
      <c r="B131" s="199"/>
      <c r="C131" s="229" t="s">
        <v>265</v>
      </c>
      <c r="D131" s="229" t="s">
        <v>189</v>
      </c>
      <c r="E131" s="230" t="s">
        <v>885</v>
      </c>
      <c r="F131" s="231" t="s">
        <v>886</v>
      </c>
      <c r="G131" s="232" t="s">
        <v>209</v>
      </c>
      <c r="H131" s="233">
        <v>330</v>
      </c>
      <c r="I131" s="234"/>
      <c r="J131" s="235">
        <f>ROUND(I131*H131,2)</f>
        <v>0</v>
      </c>
      <c r="K131" s="231" t="s">
        <v>5</v>
      </c>
      <c r="L131" s="236"/>
      <c r="M131" s="237" t="s">
        <v>5</v>
      </c>
      <c r="N131" s="238" t="s">
        <v>43</v>
      </c>
      <c r="O131" s="46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AR131" s="23" t="s">
        <v>476</v>
      </c>
      <c r="AT131" s="23" t="s">
        <v>189</v>
      </c>
      <c r="AU131" s="23" t="s">
        <v>82</v>
      </c>
      <c r="AY131" s="23" t="s">
        <v>131</v>
      </c>
      <c r="BE131" s="211">
        <f>IF(N131="základní",J131,0)</f>
        <v>0</v>
      </c>
      <c r="BF131" s="211">
        <f>IF(N131="snížená",J131,0)</f>
        <v>0</v>
      </c>
      <c r="BG131" s="211">
        <f>IF(N131="zákl. přenesená",J131,0)</f>
        <v>0</v>
      </c>
      <c r="BH131" s="211">
        <f>IF(N131="sníž. přenesená",J131,0)</f>
        <v>0</v>
      </c>
      <c r="BI131" s="211">
        <f>IF(N131="nulová",J131,0)</f>
        <v>0</v>
      </c>
      <c r="BJ131" s="23" t="s">
        <v>80</v>
      </c>
      <c r="BK131" s="211">
        <f>ROUND(I131*H131,2)</f>
        <v>0</v>
      </c>
      <c r="BL131" s="23" t="s">
        <v>265</v>
      </c>
      <c r="BM131" s="23" t="s">
        <v>887</v>
      </c>
    </row>
    <row r="132" s="1" customFormat="1" ht="16.5" customHeight="1">
      <c r="B132" s="199"/>
      <c r="C132" s="200" t="s">
        <v>555</v>
      </c>
      <c r="D132" s="200" t="s">
        <v>133</v>
      </c>
      <c r="E132" s="201" t="s">
        <v>888</v>
      </c>
      <c r="F132" s="202" t="s">
        <v>889</v>
      </c>
      <c r="G132" s="203" t="s">
        <v>189</v>
      </c>
      <c r="H132" s="204">
        <v>18</v>
      </c>
      <c r="I132" s="205"/>
      <c r="J132" s="206">
        <f>ROUND(I132*H132,2)</f>
        <v>0</v>
      </c>
      <c r="K132" s="202" t="s">
        <v>5</v>
      </c>
      <c r="L132" s="45"/>
      <c r="M132" s="207" t="s">
        <v>5</v>
      </c>
      <c r="N132" s="208" t="s">
        <v>43</v>
      </c>
      <c r="O132" s="46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AR132" s="23" t="s">
        <v>265</v>
      </c>
      <c r="AT132" s="23" t="s">
        <v>133</v>
      </c>
      <c r="AU132" s="23" t="s">
        <v>82</v>
      </c>
      <c r="AY132" s="23" t="s">
        <v>131</v>
      </c>
      <c r="BE132" s="211">
        <f>IF(N132="základní",J132,0)</f>
        <v>0</v>
      </c>
      <c r="BF132" s="211">
        <f>IF(N132="snížená",J132,0)</f>
        <v>0</v>
      </c>
      <c r="BG132" s="211">
        <f>IF(N132="zákl. přenesená",J132,0)</f>
        <v>0</v>
      </c>
      <c r="BH132" s="211">
        <f>IF(N132="sníž. přenesená",J132,0)</f>
        <v>0</v>
      </c>
      <c r="BI132" s="211">
        <f>IF(N132="nulová",J132,0)</f>
        <v>0</v>
      </c>
      <c r="BJ132" s="23" t="s">
        <v>80</v>
      </c>
      <c r="BK132" s="211">
        <f>ROUND(I132*H132,2)</f>
        <v>0</v>
      </c>
      <c r="BL132" s="23" t="s">
        <v>265</v>
      </c>
      <c r="BM132" s="23" t="s">
        <v>890</v>
      </c>
    </row>
    <row r="133" s="1" customFormat="1" ht="16.5" customHeight="1">
      <c r="B133" s="199"/>
      <c r="C133" s="229" t="s">
        <v>269</v>
      </c>
      <c r="D133" s="229" t="s">
        <v>189</v>
      </c>
      <c r="E133" s="230" t="s">
        <v>891</v>
      </c>
      <c r="F133" s="231" t="s">
        <v>892</v>
      </c>
      <c r="G133" s="232" t="s">
        <v>209</v>
      </c>
      <c r="H133" s="233">
        <v>18</v>
      </c>
      <c r="I133" s="234"/>
      <c r="J133" s="235">
        <f>ROUND(I133*H133,2)</f>
        <v>0</v>
      </c>
      <c r="K133" s="231" t="s">
        <v>5</v>
      </c>
      <c r="L133" s="236"/>
      <c r="M133" s="237" t="s">
        <v>5</v>
      </c>
      <c r="N133" s="238" t="s">
        <v>43</v>
      </c>
      <c r="O133" s="46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AR133" s="23" t="s">
        <v>476</v>
      </c>
      <c r="AT133" s="23" t="s">
        <v>189</v>
      </c>
      <c r="AU133" s="23" t="s">
        <v>82</v>
      </c>
      <c r="AY133" s="23" t="s">
        <v>131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23" t="s">
        <v>80</v>
      </c>
      <c r="BK133" s="211">
        <f>ROUND(I133*H133,2)</f>
        <v>0</v>
      </c>
      <c r="BL133" s="23" t="s">
        <v>265</v>
      </c>
      <c r="BM133" s="23" t="s">
        <v>893</v>
      </c>
    </row>
    <row r="134" s="1" customFormat="1" ht="16.5" customHeight="1">
      <c r="B134" s="199"/>
      <c r="C134" s="200" t="s">
        <v>331</v>
      </c>
      <c r="D134" s="200" t="s">
        <v>133</v>
      </c>
      <c r="E134" s="201" t="s">
        <v>894</v>
      </c>
      <c r="F134" s="202" t="s">
        <v>895</v>
      </c>
      <c r="G134" s="203" t="s">
        <v>293</v>
      </c>
      <c r="H134" s="204">
        <v>1</v>
      </c>
      <c r="I134" s="205"/>
      <c r="J134" s="206">
        <f>ROUND(I134*H134,2)</f>
        <v>0</v>
      </c>
      <c r="K134" s="202" t="s">
        <v>5</v>
      </c>
      <c r="L134" s="45"/>
      <c r="M134" s="207" t="s">
        <v>5</v>
      </c>
      <c r="N134" s="208" t="s">
        <v>43</v>
      </c>
      <c r="O134" s="46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AR134" s="23" t="s">
        <v>265</v>
      </c>
      <c r="AT134" s="23" t="s">
        <v>133</v>
      </c>
      <c r="AU134" s="23" t="s">
        <v>82</v>
      </c>
      <c r="AY134" s="23" t="s">
        <v>131</v>
      </c>
      <c r="BE134" s="211">
        <f>IF(N134="základní",J134,0)</f>
        <v>0</v>
      </c>
      <c r="BF134" s="211">
        <f>IF(N134="snížená",J134,0)</f>
        <v>0</v>
      </c>
      <c r="BG134" s="211">
        <f>IF(N134="zákl. přenesená",J134,0)</f>
        <v>0</v>
      </c>
      <c r="BH134" s="211">
        <f>IF(N134="sníž. přenesená",J134,0)</f>
        <v>0</v>
      </c>
      <c r="BI134" s="211">
        <f>IF(N134="nulová",J134,0)</f>
        <v>0</v>
      </c>
      <c r="BJ134" s="23" t="s">
        <v>80</v>
      </c>
      <c r="BK134" s="211">
        <f>ROUND(I134*H134,2)</f>
        <v>0</v>
      </c>
      <c r="BL134" s="23" t="s">
        <v>265</v>
      </c>
      <c r="BM134" s="23" t="s">
        <v>896</v>
      </c>
    </row>
    <row r="135" s="1" customFormat="1" ht="16.5" customHeight="1">
      <c r="B135" s="199"/>
      <c r="C135" s="229" t="s">
        <v>341</v>
      </c>
      <c r="D135" s="229" t="s">
        <v>189</v>
      </c>
      <c r="E135" s="230" t="s">
        <v>897</v>
      </c>
      <c r="F135" s="231" t="s">
        <v>898</v>
      </c>
      <c r="G135" s="232" t="s">
        <v>293</v>
      </c>
      <c r="H135" s="233">
        <v>1</v>
      </c>
      <c r="I135" s="234"/>
      <c r="J135" s="235">
        <f>ROUND(I135*H135,2)</f>
        <v>0</v>
      </c>
      <c r="K135" s="231" t="s">
        <v>5</v>
      </c>
      <c r="L135" s="236"/>
      <c r="M135" s="237" t="s">
        <v>5</v>
      </c>
      <c r="N135" s="238" t="s">
        <v>43</v>
      </c>
      <c r="O135" s="46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AR135" s="23" t="s">
        <v>476</v>
      </c>
      <c r="AT135" s="23" t="s">
        <v>189</v>
      </c>
      <c r="AU135" s="23" t="s">
        <v>82</v>
      </c>
      <c r="AY135" s="23" t="s">
        <v>131</v>
      </c>
      <c r="BE135" s="211">
        <f>IF(N135="základní",J135,0)</f>
        <v>0</v>
      </c>
      <c r="BF135" s="211">
        <f>IF(N135="snížená",J135,0)</f>
        <v>0</v>
      </c>
      <c r="BG135" s="211">
        <f>IF(N135="zákl. přenesená",J135,0)</f>
        <v>0</v>
      </c>
      <c r="BH135" s="211">
        <f>IF(N135="sníž. přenesená",J135,0)</f>
        <v>0</v>
      </c>
      <c r="BI135" s="211">
        <f>IF(N135="nulová",J135,0)</f>
        <v>0</v>
      </c>
      <c r="BJ135" s="23" t="s">
        <v>80</v>
      </c>
      <c r="BK135" s="211">
        <f>ROUND(I135*H135,2)</f>
        <v>0</v>
      </c>
      <c r="BL135" s="23" t="s">
        <v>265</v>
      </c>
      <c r="BM135" s="23" t="s">
        <v>899</v>
      </c>
    </row>
    <row r="136" s="1" customFormat="1" ht="16.5" customHeight="1">
      <c r="B136" s="199"/>
      <c r="C136" s="200" t="s">
        <v>346</v>
      </c>
      <c r="D136" s="200" t="s">
        <v>133</v>
      </c>
      <c r="E136" s="201" t="s">
        <v>900</v>
      </c>
      <c r="F136" s="202" t="s">
        <v>901</v>
      </c>
      <c r="G136" s="203" t="s">
        <v>293</v>
      </c>
      <c r="H136" s="204">
        <v>9</v>
      </c>
      <c r="I136" s="205"/>
      <c r="J136" s="206">
        <f>ROUND(I136*H136,2)</f>
        <v>0</v>
      </c>
      <c r="K136" s="202" t="s">
        <v>5</v>
      </c>
      <c r="L136" s="45"/>
      <c r="M136" s="207" t="s">
        <v>5</v>
      </c>
      <c r="N136" s="208" t="s">
        <v>43</v>
      </c>
      <c r="O136" s="46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AR136" s="23" t="s">
        <v>265</v>
      </c>
      <c r="AT136" s="23" t="s">
        <v>133</v>
      </c>
      <c r="AU136" s="23" t="s">
        <v>82</v>
      </c>
      <c r="AY136" s="23" t="s">
        <v>131</v>
      </c>
      <c r="BE136" s="211">
        <f>IF(N136="základní",J136,0)</f>
        <v>0</v>
      </c>
      <c r="BF136" s="211">
        <f>IF(N136="snížená",J136,0)</f>
        <v>0</v>
      </c>
      <c r="BG136" s="211">
        <f>IF(N136="zákl. přenesená",J136,0)</f>
        <v>0</v>
      </c>
      <c r="BH136" s="211">
        <f>IF(N136="sníž. přenesená",J136,0)</f>
        <v>0</v>
      </c>
      <c r="BI136" s="211">
        <f>IF(N136="nulová",J136,0)</f>
        <v>0</v>
      </c>
      <c r="BJ136" s="23" t="s">
        <v>80</v>
      </c>
      <c r="BK136" s="211">
        <f>ROUND(I136*H136,2)</f>
        <v>0</v>
      </c>
      <c r="BL136" s="23" t="s">
        <v>265</v>
      </c>
      <c r="BM136" s="23" t="s">
        <v>902</v>
      </c>
    </row>
    <row r="137" s="1" customFormat="1" ht="16.5" customHeight="1">
      <c r="B137" s="199"/>
      <c r="C137" s="229" t="s">
        <v>351</v>
      </c>
      <c r="D137" s="229" t="s">
        <v>189</v>
      </c>
      <c r="E137" s="230" t="s">
        <v>903</v>
      </c>
      <c r="F137" s="231" t="s">
        <v>904</v>
      </c>
      <c r="G137" s="232" t="s">
        <v>293</v>
      </c>
      <c r="H137" s="233">
        <v>9</v>
      </c>
      <c r="I137" s="234"/>
      <c r="J137" s="235">
        <f>ROUND(I137*H137,2)</f>
        <v>0</v>
      </c>
      <c r="K137" s="231" t="s">
        <v>5</v>
      </c>
      <c r="L137" s="236"/>
      <c r="M137" s="237" t="s">
        <v>5</v>
      </c>
      <c r="N137" s="238" t="s">
        <v>43</v>
      </c>
      <c r="O137" s="46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AR137" s="23" t="s">
        <v>476</v>
      </c>
      <c r="AT137" s="23" t="s">
        <v>189</v>
      </c>
      <c r="AU137" s="23" t="s">
        <v>82</v>
      </c>
      <c r="AY137" s="23" t="s">
        <v>131</v>
      </c>
      <c r="BE137" s="211">
        <f>IF(N137="základní",J137,0)</f>
        <v>0</v>
      </c>
      <c r="BF137" s="211">
        <f>IF(N137="snížená",J137,0)</f>
        <v>0</v>
      </c>
      <c r="BG137" s="211">
        <f>IF(N137="zákl. přenesená",J137,0)</f>
        <v>0</v>
      </c>
      <c r="BH137" s="211">
        <f>IF(N137="sníž. přenesená",J137,0)</f>
        <v>0</v>
      </c>
      <c r="BI137" s="211">
        <f>IF(N137="nulová",J137,0)</f>
        <v>0</v>
      </c>
      <c r="BJ137" s="23" t="s">
        <v>80</v>
      </c>
      <c r="BK137" s="211">
        <f>ROUND(I137*H137,2)</f>
        <v>0</v>
      </c>
      <c r="BL137" s="23" t="s">
        <v>265</v>
      </c>
      <c r="BM137" s="23" t="s">
        <v>905</v>
      </c>
    </row>
    <row r="138" s="1" customFormat="1" ht="16.5" customHeight="1">
      <c r="B138" s="199"/>
      <c r="C138" s="200" t="s">
        <v>520</v>
      </c>
      <c r="D138" s="200" t="s">
        <v>133</v>
      </c>
      <c r="E138" s="201" t="s">
        <v>906</v>
      </c>
      <c r="F138" s="202" t="s">
        <v>907</v>
      </c>
      <c r="G138" s="203" t="s">
        <v>293</v>
      </c>
      <c r="H138" s="204">
        <v>9</v>
      </c>
      <c r="I138" s="205"/>
      <c r="J138" s="206">
        <f>ROUND(I138*H138,2)</f>
        <v>0</v>
      </c>
      <c r="K138" s="202" t="s">
        <v>5</v>
      </c>
      <c r="L138" s="45"/>
      <c r="M138" s="207" t="s">
        <v>5</v>
      </c>
      <c r="N138" s="208" t="s">
        <v>43</v>
      </c>
      <c r="O138" s="46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AR138" s="23" t="s">
        <v>265</v>
      </c>
      <c r="AT138" s="23" t="s">
        <v>133</v>
      </c>
      <c r="AU138" s="23" t="s">
        <v>82</v>
      </c>
      <c r="AY138" s="23" t="s">
        <v>131</v>
      </c>
      <c r="BE138" s="211">
        <f>IF(N138="základní",J138,0)</f>
        <v>0</v>
      </c>
      <c r="BF138" s="211">
        <f>IF(N138="snížená",J138,0)</f>
        <v>0</v>
      </c>
      <c r="BG138" s="211">
        <f>IF(N138="zákl. přenesená",J138,0)</f>
        <v>0</v>
      </c>
      <c r="BH138" s="211">
        <f>IF(N138="sníž. přenesená",J138,0)</f>
        <v>0</v>
      </c>
      <c r="BI138" s="211">
        <f>IF(N138="nulová",J138,0)</f>
        <v>0</v>
      </c>
      <c r="BJ138" s="23" t="s">
        <v>80</v>
      </c>
      <c r="BK138" s="211">
        <f>ROUND(I138*H138,2)</f>
        <v>0</v>
      </c>
      <c r="BL138" s="23" t="s">
        <v>265</v>
      </c>
      <c r="BM138" s="23" t="s">
        <v>908</v>
      </c>
    </row>
    <row r="139" s="1" customFormat="1" ht="16.5" customHeight="1">
      <c r="B139" s="199"/>
      <c r="C139" s="229" t="s">
        <v>513</v>
      </c>
      <c r="D139" s="229" t="s">
        <v>189</v>
      </c>
      <c r="E139" s="230" t="s">
        <v>909</v>
      </c>
      <c r="F139" s="231" t="s">
        <v>910</v>
      </c>
      <c r="G139" s="232" t="s">
        <v>293</v>
      </c>
      <c r="H139" s="233">
        <v>9</v>
      </c>
      <c r="I139" s="234"/>
      <c r="J139" s="235">
        <f>ROUND(I139*H139,2)</f>
        <v>0</v>
      </c>
      <c r="K139" s="231" t="s">
        <v>5</v>
      </c>
      <c r="L139" s="236"/>
      <c r="M139" s="237" t="s">
        <v>5</v>
      </c>
      <c r="N139" s="238" t="s">
        <v>43</v>
      </c>
      <c r="O139" s="46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AR139" s="23" t="s">
        <v>476</v>
      </c>
      <c r="AT139" s="23" t="s">
        <v>189</v>
      </c>
      <c r="AU139" s="23" t="s">
        <v>82</v>
      </c>
      <c r="AY139" s="23" t="s">
        <v>131</v>
      </c>
      <c r="BE139" s="211">
        <f>IF(N139="základní",J139,0)</f>
        <v>0</v>
      </c>
      <c r="BF139" s="211">
        <f>IF(N139="snížená",J139,0)</f>
        <v>0</v>
      </c>
      <c r="BG139" s="211">
        <f>IF(N139="zákl. přenesená",J139,0)</f>
        <v>0</v>
      </c>
      <c r="BH139" s="211">
        <f>IF(N139="sníž. přenesená",J139,0)</f>
        <v>0</v>
      </c>
      <c r="BI139" s="211">
        <f>IF(N139="nulová",J139,0)</f>
        <v>0</v>
      </c>
      <c r="BJ139" s="23" t="s">
        <v>80</v>
      </c>
      <c r="BK139" s="211">
        <f>ROUND(I139*H139,2)</f>
        <v>0</v>
      </c>
      <c r="BL139" s="23" t="s">
        <v>265</v>
      </c>
      <c r="BM139" s="23" t="s">
        <v>911</v>
      </c>
    </row>
    <row r="140" s="1" customFormat="1" ht="16.5" customHeight="1">
      <c r="B140" s="199"/>
      <c r="C140" s="200" t="s">
        <v>494</v>
      </c>
      <c r="D140" s="200" t="s">
        <v>133</v>
      </c>
      <c r="E140" s="201" t="s">
        <v>912</v>
      </c>
      <c r="F140" s="202" t="s">
        <v>913</v>
      </c>
      <c r="G140" s="203" t="s">
        <v>209</v>
      </c>
      <c r="H140" s="204">
        <v>330</v>
      </c>
      <c r="I140" s="205"/>
      <c r="J140" s="206">
        <f>ROUND(I140*H140,2)</f>
        <v>0</v>
      </c>
      <c r="K140" s="202" t="s">
        <v>5</v>
      </c>
      <c r="L140" s="45"/>
      <c r="M140" s="207" t="s">
        <v>5</v>
      </c>
      <c r="N140" s="208" t="s">
        <v>43</v>
      </c>
      <c r="O140" s="46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AR140" s="23" t="s">
        <v>265</v>
      </c>
      <c r="AT140" s="23" t="s">
        <v>133</v>
      </c>
      <c r="AU140" s="23" t="s">
        <v>82</v>
      </c>
      <c r="AY140" s="23" t="s">
        <v>131</v>
      </c>
      <c r="BE140" s="211">
        <f>IF(N140="základní",J140,0)</f>
        <v>0</v>
      </c>
      <c r="BF140" s="211">
        <f>IF(N140="snížená",J140,0)</f>
        <v>0</v>
      </c>
      <c r="BG140" s="211">
        <f>IF(N140="zákl. přenesená",J140,0)</f>
        <v>0</v>
      </c>
      <c r="BH140" s="211">
        <f>IF(N140="sníž. přenesená",J140,0)</f>
        <v>0</v>
      </c>
      <c r="BI140" s="211">
        <f>IF(N140="nulová",J140,0)</f>
        <v>0</v>
      </c>
      <c r="BJ140" s="23" t="s">
        <v>80</v>
      </c>
      <c r="BK140" s="211">
        <f>ROUND(I140*H140,2)</f>
        <v>0</v>
      </c>
      <c r="BL140" s="23" t="s">
        <v>265</v>
      </c>
      <c r="BM140" s="23" t="s">
        <v>914</v>
      </c>
    </row>
    <row r="141" s="1" customFormat="1" ht="16.5" customHeight="1">
      <c r="B141" s="199"/>
      <c r="C141" s="229" t="s">
        <v>500</v>
      </c>
      <c r="D141" s="229" t="s">
        <v>189</v>
      </c>
      <c r="E141" s="230" t="s">
        <v>915</v>
      </c>
      <c r="F141" s="231" t="s">
        <v>916</v>
      </c>
      <c r="G141" s="232" t="s">
        <v>209</v>
      </c>
      <c r="H141" s="233">
        <v>330</v>
      </c>
      <c r="I141" s="234"/>
      <c r="J141" s="235">
        <f>ROUND(I141*H141,2)</f>
        <v>0</v>
      </c>
      <c r="K141" s="231" t="s">
        <v>5</v>
      </c>
      <c r="L141" s="236"/>
      <c r="M141" s="237" t="s">
        <v>5</v>
      </c>
      <c r="N141" s="238" t="s">
        <v>43</v>
      </c>
      <c r="O141" s="46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AR141" s="23" t="s">
        <v>476</v>
      </c>
      <c r="AT141" s="23" t="s">
        <v>189</v>
      </c>
      <c r="AU141" s="23" t="s">
        <v>82</v>
      </c>
      <c r="AY141" s="23" t="s">
        <v>131</v>
      </c>
      <c r="BE141" s="211">
        <f>IF(N141="základní",J141,0)</f>
        <v>0</v>
      </c>
      <c r="BF141" s="211">
        <f>IF(N141="snížená",J141,0)</f>
        <v>0</v>
      </c>
      <c r="BG141" s="211">
        <f>IF(N141="zákl. přenesená",J141,0)</f>
        <v>0</v>
      </c>
      <c r="BH141" s="211">
        <f>IF(N141="sníž. přenesená",J141,0)</f>
        <v>0</v>
      </c>
      <c r="BI141" s="211">
        <f>IF(N141="nulová",J141,0)</f>
        <v>0</v>
      </c>
      <c r="BJ141" s="23" t="s">
        <v>80</v>
      </c>
      <c r="BK141" s="211">
        <f>ROUND(I141*H141,2)</f>
        <v>0</v>
      </c>
      <c r="BL141" s="23" t="s">
        <v>265</v>
      </c>
      <c r="BM141" s="23" t="s">
        <v>917</v>
      </c>
    </row>
    <row r="142" s="1" customFormat="1" ht="16.5" customHeight="1">
      <c r="B142" s="199"/>
      <c r="C142" s="200" t="s">
        <v>355</v>
      </c>
      <c r="D142" s="200" t="s">
        <v>133</v>
      </c>
      <c r="E142" s="201" t="s">
        <v>918</v>
      </c>
      <c r="F142" s="202" t="s">
        <v>919</v>
      </c>
      <c r="G142" s="203" t="s">
        <v>293</v>
      </c>
      <c r="H142" s="204">
        <v>1</v>
      </c>
      <c r="I142" s="205"/>
      <c r="J142" s="206">
        <f>ROUND(I142*H142,2)</f>
        <v>0</v>
      </c>
      <c r="K142" s="202" t="s">
        <v>5</v>
      </c>
      <c r="L142" s="45"/>
      <c r="M142" s="207" t="s">
        <v>5</v>
      </c>
      <c r="N142" s="208" t="s">
        <v>43</v>
      </c>
      <c r="O142" s="46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AR142" s="23" t="s">
        <v>265</v>
      </c>
      <c r="AT142" s="23" t="s">
        <v>133</v>
      </c>
      <c r="AU142" s="23" t="s">
        <v>82</v>
      </c>
      <c r="AY142" s="23" t="s">
        <v>131</v>
      </c>
      <c r="BE142" s="211">
        <f>IF(N142="základní",J142,0)</f>
        <v>0</v>
      </c>
      <c r="BF142" s="211">
        <f>IF(N142="snížená",J142,0)</f>
        <v>0</v>
      </c>
      <c r="BG142" s="211">
        <f>IF(N142="zákl. přenesená",J142,0)</f>
        <v>0</v>
      </c>
      <c r="BH142" s="211">
        <f>IF(N142="sníž. přenesená",J142,0)</f>
        <v>0</v>
      </c>
      <c r="BI142" s="211">
        <f>IF(N142="nulová",J142,0)</f>
        <v>0</v>
      </c>
      <c r="BJ142" s="23" t="s">
        <v>80</v>
      </c>
      <c r="BK142" s="211">
        <f>ROUND(I142*H142,2)</f>
        <v>0</v>
      </c>
      <c r="BL142" s="23" t="s">
        <v>265</v>
      </c>
      <c r="BM142" s="23" t="s">
        <v>920</v>
      </c>
    </row>
    <row r="143" s="10" customFormat="1" ht="37.44" customHeight="1">
      <c r="B143" s="186"/>
      <c r="D143" s="187" t="s">
        <v>71</v>
      </c>
      <c r="E143" s="188" t="s">
        <v>365</v>
      </c>
      <c r="F143" s="188" t="s">
        <v>366</v>
      </c>
      <c r="I143" s="189"/>
      <c r="J143" s="190">
        <f>BK143</f>
        <v>0</v>
      </c>
      <c r="L143" s="186"/>
      <c r="M143" s="191"/>
      <c r="N143" s="192"/>
      <c r="O143" s="192"/>
      <c r="P143" s="193">
        <f>P144</f>
        <v>0</v>
      </c>
      <c r="Q143" s="192"/>
      <c r="R143" s="193">
        <f>R144</f>
        <v>0</v>
      </c>
      <c r="S143" s="192"/>
      <c r="T143" s="194">
        <f>T144</f>
        <v>0</v>
      </c>
      <c r="AR143" s="187" t="s">
        <v>154</v>
      </c>
      <c r="AT143" s="195" t="s">
        <v>71</v>
      </c>
      <c r="AU143" s="195" t="s">
        <v>72</v>
      </c>
      <c r="AY143" s="187" t="s">
        <v>131</v>
      </c>
      <c r="BK143" s="196">
        <f>BK144</f>
        <v>0</v>
      </c>
    </row>
    <row r="144" s="10" customFormat="1" ht="19.92" customHeight="1">
      <c r="B144" s="186"/>
      <c r="D144" s="187" t="s">
        <v>71</v>
      </c>
      <c r="E144" s="197" t="s">
        <v>367</v>
      </c>
      <c r="F144" s="197" t="s">
        <v>368</v>
      </c>
      <c r="I144" s="189"/>
      <c r="J144" s="198">
        <f>BK144</f>
        <v>0</v>
      </c>
      <c r="L144" s="186"/>
      <c r="M144" s="191"/>
      <c r="N144" s="192"/>
      <c r="O144" s="192"/>
      <c r="P144" s="193">
        <f>P145</f>
        <v>0</v>
      </c>
      <c r="Q144" s="192"/>
      <c r="R144" s="193">
        <f>R145</f>
        <v>0</v>
      </c>
      <c r="S144" s="192"/>
      <c r="T144" s="194">
        <f>T145</f>
        <v>0</v>
      </c>
      <c r="AR144" s="187" t="s">
        <v>154</v>
      </c>
      <c r="AT144" s="195" t="s">
        <v>71</v>
      </c>
      <c r="AU144" s="195" t="s">
        <v>80</v>
      </c>
      <c r="AY144" s="187" t="s">
        <v>131</v>
      </c>
      <c r="BK144" s="196">
        <f>BK145</f>
        <v>0</v>
      </c>
    </row>
    <row r="145" s="1" customFormat="1" ht="16.5" customHeight="1">
      <c r="B145" s="199"/>
      <c r="C145" s="200" t="s">
        <v>309</v>
      </c>
      <c r="D145" s="200" t="s">
        <v>133</v>
      </c>
      <c r="E145" s="201" t="s">
        <v>370</v>
      </c>
      <c r="F145" s="202" t="s">
        <v>371</v>
      </c>
      <c r="G145" s="203" t="s">
        <v>372</v>
      </c>
      <c r="H145" s="204">
        <v>1</v>
      </c>
      <c r="I145" s="205"/>
      <c r="J145" s="206">
        <f>ROUND(I145*H145,2)</f>
        <v>0</v>
      </c>
      <c r="K145" s="202" t="s">
        <v>157</v>
      </c>
      <c r="L145" s="45"/>
      <c r="M145" s="207" t="s">
        <v>5</v>
      </c>
      <c r="N145" s="240" t="s">
        <v>43</v>
      </c>
      <c r="O145" s="241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AR145" s="23" t="s">
        <v>373</v>
      </c>
      <c r="AT145" s="23" t="s">
        <v>133</v>
      </c>
      <c r="AU145" s="23" t="s">
        <v>82</v>
      </c>
      <c r="AY145" s="23" t="s">
        <v>131</v>
      </c>
      <c r="BE145" s="211">
        <f>IF(N145="základní",J145,0)</f>
        <v>0</v>
      </c>
      <c r="BF145" s="211">
        <f>IF(N145="snížená",J145,0)</f>
        <v>0</v>
      </c>
      <c r="BG145" s="211">
        <f>IF(N145="zákl. přenesená",J145,0)</f>
        <v>0</v>
      </c>
      <c r="BH145" s="211">
        <f>IF(N145="sníž. přenesená",J145,0)</f>
        <v>0</v>
      </c>
      <c r="BI145" s="211">
        <f>IF(N145="nulová",J145,0)</f>
        <v>0</v>
      </c>
      <c r="BJ145" s="23" t="s">
        <v>80</v>
      </c>
      <c r="BK145" s="211">
        <f>ROUND(I145*H145,2)</f>
        <v>0</v>
      </c>
      <c r="BL145" s="23" t="s">
        <v>373</v>
      </c>
      <c r="BM145" s="23" t="s">
        <v>921</v>
      </c>
    </row>
    <row r="146" s="1" customFormat="1" ht="6.96" customHeight="1">
      <c r="B146" s="66"/>
      <c r="C146" s="67"/>
      <c r="D146" s="67"/>
      <c r="E146" s="67"/>
      <c r="F146" s="67"/>
      <c r="G146" s="67"/>
      <c r="H146" s="67"/>
      <c r="I146" s="151"/>
      <c r="J146" s="67"/>
      <c r="K146" s="67"/>
      <c r="L146" s="45"/>
    </row>
  </sheetData>
  <autoFilter ref="C83:K145"/>
  <mergeCells count="10">
    <mergeCell ref="E7:H7"/>
    <mergeCell ref="E9:H9"/>
    <mergeCell ref="E24:H24"/>
    <mergeCell ref="E45:H45"/>
    <mergeCell ref="E47:H47"/>
    <mergeCell ref="J51:J52"/>
    <mergeCell ref="E74:H74"/>
    <mergeCell ref="E76:H76"/>
    <mergeCell ref="G1:H1"/>
    <mergeCell ref="L2:V2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44" customWidth="1"/>
    <col min="2" max="2" width="1.664063" style="244" customWidth="1"/>
    <col min="3" max="4" width="5" style="244" customWidth="1"/>
    <col min="5" max="5" width="11.67" style="244" customWidth="1"/>
    <col min="6" max="6" width="9.17" style="244" customWidth="1"/>
    <col min="7" max="7" width="5" style="244" customWidth="1"/>
    <col min="8" max="8" width="77.83" style="244" customWidth="1"/>
    <col min="9" max="10" width="20" style="244" customWidth="1"/>
    <col min="11" max="11" width="1.664063" style="244" customWidth="1"/>
  </cols>
  <sheetData>
    <row r="1" ht="37.5" customHeight="1"/>
    <row r="2" ht="7.5" customHeight="1">
      <c r="B2" s="245"/>
      <c r="C2" s="246"/>
      <c r="D2" s="246"/>
      <c r="E2" s="246"/>
      <c r="F2" s="246"/>
      <c r="G2" s="246"/>
      <c r="H2" s="246"/>
      <c r="I2" s="246"/>
      <c r="J2" s="246"/>
      <c r="K2" s="247"/>
    </row>
    <row r="3" s="13" customFormat="1" ht="45" customHeight="1">
      <c r="B3" s="248"/>
      <c r="C3" s="249" t="s">
        <v>922</v>
      </c>
      <c r="D3" s="249"/>
      <c r="E3" s="249"/>
      <c r="F3" s="249"/>
      <c r="G3" s="249"/>
      <c r="H3" s="249"/>
      <c r="I3" s="249"/>
      <c r="J3" s="249"/>
      <c r="K3" s="250"/>
    </row>
    <row r="4" ht="25.5" customHeight="1">
      <c r="B4" s="251"/>
      <c r="C4" s="252" t="s">
        <v>923</v>
      </c>
      <c r="D4" s="252"/>
      <c r="E4" s="252"/>
      <c r="F4" s="252"/>
      <c r="G4" s="252"/>
      <c r="H4" s="252"/>
      <c r="I4" s="252"/>
      <c r="J4" s="252"/>
      <c r="K4" s="253"/>
    </row>
    <row r="5" ht="5.25" customHeight="1">
      <c r="B5" s="251"/>
      <c r="C5" s="254"/>
      <c r="D5" s="254"/>
      <c r="E5" s="254"/>
      <c r="F5" s="254"/>
      <c r="G5" s="254"/>
      <c r="H5" s="254"/>
      <c r="I5" s="254"/>
      <c r="J5" s="254"/>
      <c r="K5" s="253"/>
    </row>
    <row r="6" ht="15" customHeight="1">
      <c r="B6" s="251"/>
      <c r="C6" s="255" t="s">
        <v>924</v>
      </c>
      <c r="D6" s="255"/>
      <c r="E6" s="255"/>
      <c r="F6" s="255"/>
      <c r="G6" s="255"/>
      <c r="H6" s="255"/>
      <c r="I6" s="255"/>
      <c r="J6" s="255"/>
      <c r="K6" s="253"/>
    </row>
    <row r="7" ht="15" customHeight="1">
      <c r="B7" s="256"/>
      <c r="C7" s="255" t="s">
        <v>925</v>
      </c>
      <c r="D7" s="255"/>
      <c r="E7" s="255"/>
      <c r="F7" s="255"/>
      <c r="G7" s="255"/>
      <c r="H7" s="255"/>
      <c r="I7" s="255"/>
      <c r="J7" s="255"/>
      <c r="K7" s="253"/>
    </row>
    <row r="8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ht="15" customHeight="1">
      <c r="B9" s="256"/>
      <c r="C9" s="255" t="s">
        <v>926</v>
      </c>
      <c r="D9" s="255"/>
      <c r="E9" s="255"/>
      <c r="F9" s="255"/>
      <c r="G9" s="255"/>
      <c r="H9" s="255"/>
      <c r="I9" s="255"/>
      <c r="J9" s="255"/>
      <c r="K9" s="253"/>
    </row>
    <row r="10" ht="15" customHeight="1">
      <c r="B10" s="256"/>
      <c r="C10" s="255"/>
      <c r="D10" s="255" t="s">
        <v>927</v>
      </c>
      <c r="E10" s="255"/>
      <c r="F10" s="255"/>
      <c r="G10" s="255"/>
      <c r="H10" s="255"/>
      <c r="I10" s="255"/>
      <c r="J10" s="255"/>
      <c r="K10" s="253"/>
    </row>
    <row r="11" ht="15" customHeight="1">
      <c r="B11" s="256"/>
      <c r="C11" s="257"/>
      <c r="D11" s="255" t="s">
        <v>928</v>
      </c>
      <c r="E11" s="255"/>
      <c r="F11" s="255"/>
      <c r="G11" s="255"/>
      <c r="H11" s="255"/>
      <c r="I11" s="255"/>
      <c r="J11" s="255"/>
      <c r="K11" s="253"/>
    </row>
    <row r="12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ht="15" customHeight="1">
      <c r="B13" s="256"/>
      <c r="C13" s="257"/>
      <c r="D13" s="255" t="s">
        <v>929</v>
      </c>
      <c r="E13" s="255"/>
      <c r="F13" s="255"/>
      <c r="G13" s="255"/>
      <c r="H13" s="255"/>
      <c r="I13" s="255"/>
      <c r="J13" s="255"/>
      <c r="K13" s="253"/>
    </row>
    <row r="14" ht="15" customHeight="1">
      <c r="B14" s="256"/>
      <c r="C14" s="257"/>
      <c r="D14" s="255" t="s">
        <v>930</v>
      </c>
      <c r="E14" s="255"/>
      <c r="F14" s="255"/>
      <c r="G14" s="255"/>
      <c r="H14" s="255"/>
      <c r="I14" s="255"/>
      <c r="J14" s="255"/>
      <c r="K14" s="253"/>
    </row>
    <row r="15" ht="15" customHeight="1">
      <c r="B15" s="256"/>
      <c r="C15" s="257"/>
      <c r="D15" s="255" t="s">
        <v>931</v>
      </c>
      <c r="E15" s="255"/>
      <c r="F15" s="255"/>
      <c r="G15" s="255"/>
      <c r="H15" s="255"/>
      <c r="I15" s="255"/>
      <c r="J15" s="255"/>
      <c r="K15" s="253"/>
    </row>
    <row r="16" ht="15" customHeight="1">
      <c r="B16" s="256"/>
      <c r="C16" s="257"/>
      <c r="D16" s="257"/>
      <c r="E16" s="258" t="s">
        <v>79</v>
      </c>
      <c r="F16" s="255" t="s">
        <v>932</v>
      </c>
      <c r="G16" s="255"/>
      <c r="H16" s="255"/>
      <c r="I16" s="255"/>
      <c r="J16" s="255"/>
      <c r="K16" s="253"/>
    </row>
    <row r="17" ht="15" customHeight="1">
      <c r="B17" s="256"/>
      <c r="C17" s="257"/>
      <c r="D17" s="257"/>
      <c r="E17" s="258" t="s">
        <v>933</v>
      </c>
      <c r="F17" s="255" t="s">
        <v>934</v>
      </c>
      <c r="G17" s="255"/>
      <c r="H17" s="255"/>
      <c r="I17" s="255"/>
      <c r="J17" s="255"/>
      <c r="K17" s="253"/>
    </row>
    <row r="18" ht="15" customHeight="1">
      <c r="B18" s="256"/>
      <c r="C18" s="257"/>
      <c r="D18" s="257"/>
      <c r="E18" s="258" t="s">
        <v>935</v>
      </c>
      <c r="F18" s="255" t="s">
        <v>936</v>
      </c>
      <c r="G18" s="255"/>
      <c r="H18" s="255"/>
      <c r="I18" s="255"/>
      <c r="J18" s="255"/>
      <c r="K18" s="253"/>
    </row>
    <row r="19" ht="15" customHeight="1">
      <c r="B19" s="256"/>
      <c r="C19" s="257"/>
      <c r="D19" s="257"/>
      <c r="E19" s="258" t="s">
        <v>937</v>
      </c>
      <c r="F19" s="255" t="s">
        <v>938</v>
      </c>
      <c r="G19" s="255"/>
      <c r="H19" s="255"/>
      <c r="I19" s="255"/>
      <c r="J19" s="255"/>
      <c r="K19" s="253"/>
    </row>
    <row r="20" ht="15" customHeight="1">
      <c r="B20" s="256"/>
      <c r="C20" s="257"/>
      <c r="D20" s="257"/>
      <c r="E20" s="258" t="s">
        <v>939</v>
      </c>
      <c r="F20" s="255" t="s">
        <v>940</v>
      </c>
      <c r="G20" s="255"/>
      <c r="H20" s="255"/>
      <c r="I20" s="255"/>
      <c r="J20" s="255"/>
      <c r="K20" s="253"/>
    </row>
    <row r="21" ht="15" customHeight="1">
      <c r="B21" s="256"/>
      <c r="C21" s="257"/>
      <c r="D21" s="257"/>
      <c r="E21" s="258" t="s">
        <v>941</v>
      </c>
      <c r="F21" s="255" t="s">
        <v>942</v>
      </c>
      <c r="G21" s="255"/>
      <c r="H21" s="255"/>
      <c r="I21" s="255"/>
      <c r="J21" s="255"/>
      <c r="K21" s="253"/>
    </row>
    <row r="22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ht="15" customHeight="1">
      <c r="B23" s="256"/>
      <c r="C23" s="255" t="s">
        <v>943</v>
      </c>
      <c r="D23" s="255"/>
      <c r="E23" s="255"/>
      <c r="F23" s="255"/>
      <c r="G23" s="255"/>
      <c r="H23" s="255"/>
      <c r="I23" s="255"/>
      <c r="J23" s="255"/>
      <c r="K23" s="253"/>
    </row>
    <row r="24" ht="15" customHeight="1">
      <c r="B24" s="256"/>
      <c r="C24" s="255" t="s">
        <v>944</v>
      </c>
      <c r="D24" s="255"/>
      <c r="E24" s="255"/>
      <c r="F24" s="255"/>
      <c r="G24" s="255"/>
      <c r="H24" s="255"/>
      <c r="I24" s="255"/>
      <c r="J24" s="255"/>
      <c r="K24" s="253"/>
    </row>
    <row r="25" ht="15" customHeight="1">
      <c r="B25" s="256"/>
      <c r="C25" s="255"/>
      <c r="D25" s="255" t="s">
        <v>945</v>
      </c>
      <c r="E25" s="255"/>
      <c r="F25" s="255"/>
      <c r="G25" s="255"/>
      <c r="H25" s="255"/>
      <c r="I25" s="255"/>
      <c r="J25" s="255"/>
      <c r="K25" s="253"/>
    </row>
    <row r="26" ht="15" customHeight="1">
      <c r="B26" s="256"/>
      <c r="C26" s="257"/>
      <c r="D26" s="255" t="s">
        <v>946</v>
      </c>
      <c r="E26" s="255"/>
      <c r="F26" s="255"/>
      <c r="G26" s="255"/>
      <c r="H26" s="255"/>
      <c r="I26" s="255"/>
      <c r="J26" s="255"/>
      <c r="K26" s="253"/>
    </row>
    <row r="27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ht="15" customHeight="1">
      <c r="B28" s="256"/>
      <c r="C28" s="257"/>
      <c r="D28" s="255" t="s">
        <v>947</v>
      </c>
      <c r="E28" s="255"/>
      <c r="F28" s="255"/>
      <c r="G28" s="255"/>
      <c r="H28" s="255"/>
      <c r="I28" s="255"/>
      <c r="J28" s="255"/>
      <c r="K28" s="253"/>
    </row>
    <row r="29" ht="15" customHeight="1">
      <c r="B29" s="256"/>
      <c r="C29" s="257"/>
      <c r="D29" s="255" t="s">
        <v>948</v>
      </c>
      <c r="E29" s="255"/>
      <c r="F29" s="255"/>
      <c r="G29" s="255"/>
      <c r="H29" s="255"/>
      <c r="I29" s="255"/>
      <c r="J29" s="255"/>
      <c r="K29" s="253"/>
    </row>
    <row r="30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ht="15" customHeight="1">
      <c r="B31" s="256"/>
      <c r="C31" s="257"/>
      <c r="D31" s="255" t="s">
        <v>949</v>
      </c>
      <c r="E31" s="255"/>
      <c r="F31" s="255"/>
      <c r="G31" s="255"/>
      <c r="H31" s="255"/>
      <c r="I31" s="255"/>
      <c r="J31" s="255"/>
      <c r="K31" s="253"/>
    </row>
    <row r="32" ht="15" customHeight="1">
      <c r="B32" s="256"/>
      <c r="C32" s="257"/>
      <c r="D32" s="255" t="s">
        <v>950</v>
      </c>
      <c r="E32" s="255"/>
      <c r="F32" s="255"/>
      <c r="G32" s="255"/>
      <c r="H32" s="255"/>
      <c r="I32" s="255"/>
      <c r="J32" s="255"/>
      <c r="K32" s="253"/>
    </row>
    <row r="33" ht="15" customHeight="1">
      <c r="B33" s="256"/>
      <c r="C33" s="257"/>
      <c r="D33" s="255" t="s">
        <v>951</v>
      </c>
      <c r="E33" s="255"/>
      <c r="F33" s="255"/>
      <c r="G33" s="255"/>
      <c r="H33" s="255"/>
      <c r="I33" s="255"/>
      <c r="J33" s="255"/>
      <c r="K33" s="253"/>
    </row>
    <row r="34" ht="15" customHeight="1">
      <c r="B34" s="256"/>
      <c r="C34" s="257"/>
      <c r="D34" s="255"/>
      <c r="E34" s="259" t="s">
        <v>116</v>
      </c>
      <c r="F34" s="255"/>
      <c r="G34" s="255" t="s">
        <v>952</v>
      </c>
      <c r="H34" s="255"/>
      <c r="I34" s="255"/>
      <c r="J34" s="255"/>
      <c r="K34" s="253"/>
    </row>
    <row r="35" ht="30.75" customHeight="1">
      <c r="B35" s="256"/>
      <c r="C35" s="257"/>
      <c r="D35" s="255"/>
      <c r="E35" s="259" t="s">
        <v>953</v>
      </c>
      <c r="F35" s="255"/>
      <c r="G35" s="255" t="s">
        <v>954</v>
      </c>
      <c r="H35" s="255"/>
      <c r="I35" s="255"/>
      <c r="J35" s="255"/>
      <c r="K35" s="253"/>
    </row>
    <row r="36" ht="15" customHeight="1">
      <c r="B36" s="256"/>
      <c r="C36" s="257"/>
      <c r="D36" s="255"/>
      <c r="E36" s="259" t="s">
        <v>53</v>
      </c>
      <c r="F36" s="255"/>
      <c r="G36" s="255" t="s">
        <v>955</v>
      </c>
      <c r="H36" s="255"/>
      <c r="I36" s="255"/>
      <c r="J36" s="255"/>
      <c r="K36" s="253"/>
    </row>
    <row r="37" ht="15" customHeight="1">
      <c r="B37" s="256"/>
      <c r="C37" s="257"/>
      <c r="D37" s="255"/>
      <c r="E37" s="259" t="s">
        <v>117</v>
      </c>
      <c r="F37" s="255"/>
      <c r="G37" s="255" t="s">
        <v>956</v>
      </c>
      <c r="H37" s="255"/>
      <c r="I37" s="255"/>
      <c r="J37" s="255"/>
      <c r="K37" s="253"/>
    </row>
    <row r="38" ht="15" customHeight="1">
      <c r="B38" s="256"/>
      <c r="C38" s="257"/>
      <c r="D38" s="255"/>
      <c r="E38" s="259" t="s">
        <v>118</v>
      </c>
      <c r="F38" s="255"/>
      <c r="G38" s="255" t="s">
        <v>957</v>
      </c>
      <c r="H38" s="255"/>
      <c r="I38" s="255"/>
      <c r="J38" s="255"/>
      <c r="K38" s="253"/>
    </row>
    <row r="39" ht="15" customHeight="1">
      <c r="B39" s="256"/>
      <c r="C39" s="257"/>
      <c r="D39" s="255"/>
      <c r="E39" s="259" t="s">
        <v>119</v>
      </c>
      <c r="F39" s="255"/>
      <c r="G39" s="255" t="s">
        <v>958</v>
      </c>
      <c r="H39" s="255"/>
      <c r="I39" s="255"/>
      <c r="J39" s="255"/>
      <c r="K39" s="253"/>
    </row>
    <row r="40" ht="15" customHeight="1">
      <c r="B40" s="256"/>
      <c r="C40" s="257"/>
      <c r="D40" s="255"/>
      <c r="E40" s="259" t="s">
        <v>959</v>
      </c>
      <c r="F40" s="255"/>
      <c r="G40" s="255" t="s">
        <v>960</v>
      </c>
      <c r="H40" s="255"/>
      <c r="I40" s="255"/>
      <c r="J40" s="255"/>
      <c r="K40" s="253"/>
    </row>
    <row r="41" ht="15" customHeight="1">
      <c r="B41" s="256"/>
      <c r="C41" s="257"/>
      <c r="D41" s="255"/>
      <c r="E41" s="259"/>
      <c r="F41" s="255"/>
      <c r="G41" s="255" t="s">
        <v>961</v>
      </c>
      <c r="H41" s="255"/>
      <c r="I41" s="255"/>
      <c r="J41" s="255"/>
      <c r="K41" s="253"/>
    </row>
    <row r="42" ht="15" customHeight="1">
      <c r="B42" s="256"/>
      <c r="C42" s="257"/>
      <c r="D42" s="255"/>
      <c r="E42" s="259" t="s">
        <v>962</v>
      </c>
      <c r="F42" s="255"/>
      <c r="G42" s="255" t="s">
        <v>963</v>
      </c>
      <c r="H42" s="255"/>
      <c r="I42" s="255"/>
      <c r="J42" s="255"/>
      <c r="K42" s="253"/>
    </row>
    <row r="43" ht="15" customHeight="1">
      <c r="B43" s="256"/>
      <c r="C43" s="257"/>
      <c r="D43" s="255"/>
      <c r="E43" s="259" t="s">
        <v>121</v>
      </c>
      <c r="F43" s="255"/>
      <c r="G43" s="255" t="s">
        <v>964</v>
      </c>
      <c r="H43" s="255"/>
      <c r="I43" s="255"/>
      <c r="J43" s="255"/>
      <c r="K43" s="253"/>
    </row>
    <row r="44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ht="15" customHeight="1">
      <c r="B45" s="256"/>
      <c r="C45" s="257"/>
      <c r="D45" s="255" t="s">
        <v>965</v>
      </c>
      <c r="E45" s="255"/>
      <c r="F45" s="255"/>
      <c r="G45" s="255"/>
      <c r="H45" s="255"/>
      <c r="I45" s="255"/>
      <c r="J45" s="255"/>
      <c r="K45" s="253"/>
    </row>
    <row r="46" ht="15" customHeight="1">
      <c r="B46" s="256"/>
      <c r="C46" s="257"/>
      <c r="D46" s="257"/>
      <c r="E46" s="255" t="s">
        <v>966</v>
      </c>
      <c r="F46" s="255"/>
      <c r="G46" s="255"/>
      <c r="H46" s="255"/>
      <c r="I46" s="255"/>
      <c r="J46" s="255"/>
      <c r="K46" s="253"/>
    </row>
    <row r="47" ht="15" customHeight="1">
      <c r="B47" s="256"/>
      <c r="C47" s="257"/>
      <c r="D47" s="257"/>
      <c r="E47" s="255" t="s">
        <v>967</v>
      </c>
      <c r="F47" s="255"/>
      <c r="G47" s="255"/>
      <c r="H47" s="255"/>
      <c r="I47" s="255"/>
      <c r="J47" s="255"/>
      <c r="K47" s="253"/>
    </row>
    <row r="48" ht="15" customHeight="1">
      <c r="B48" s="256"/>
      <c r="C48" s="257"/>
      <c r="D48" s="257"/>
      <c r="E48" s="255" t="s">
        <v>968</v>
      </c>
      <c r="F48" s="255"/>
      <c r="G48" s="255"/>
      <c r="H48" s="255"/>
      <c r="I48" s="255"/>
      <c r="J48" s="255"/>
      <c r="K48" s="253"/>
    </row>
    <row r="49" ht="15" customHeight="1">
      <c r="B49" s="256"/>
      <c r="C49" s="257"/>
      <c r="D49" s="255" t="s">
        <v>969</v>
      </c>
      <c r="E49" s="255"/>
      <c r="F49" s="255"/>
      <c r="G49" s="255"/>
      <c r="H49" s="255"/>
      <c r="I49" s="255"/>
      <c r="J49" s="255"/>
      <c r="K49" s="253"/>
    </row>
    <row r="50" ht="25.5" customHeight="1">
      <c r="B50" s="251"/>
      <c r="C50" s="252" t="s">
        <v>970</v>
      </c>
      <c r="D50" s="252"/>
      <c r="E50" s="252"/>
      <c r="F50" s="252"/>
      <c r="G50" s="252"/>
      <c r="H50" s="252"/>
      <c r="I50" s="252"/>
      <c r="J50" s="252"/>
      <c r="K50" s="253"/>
    </row>
    <row r="51" ht="5.25" customHeight="1">
      <c r="B51" s="251"/>
      <c r="C51" s="254"/>
      <c r="D51" s="254"/>
      <c r="E51" s="254"/>
      <c r="F51" s="254"/>
      <c r="G51" s="254"/>
      <c r="H51" s="254"/>
      <c r="I51" s="254"/>
      <c r="J51" s="254"/>
      <c r="K51" s="253"/>
    </row>
    <row r="52" ht="15" customHeight="1">
      <c r="B52" s="251"/>
      <c r="C52" s="255" t="s">
        <v>971</v>
      </c>
      <c r="D52" s="255"/>
      <c r="E52" s="255"/>
      <c r="F52" s="255"/>
      <c r="G52" s="255"/>
      <c r="H52" s="255"/>
      <c r="I52" s="255"/>
      <c r="J52" s="255"/>
      <c r="K52" s="253"/>
    </row>
    <row r="53" ht="15" customHeight="1">
      <c r="B53" s="251"/>
      <c r="C53" s="255" t="s">
        <v>972</v>
      </c>
      <c r="D53" s="255"/>
      <c r="E53" s="255"/>
      <c r="F53" s="255"/>
      <c r="G53" s="255"/>
      <c r="H53" s="255"/>
      <c r="I53" s="255"/>
      <c r="J53" s="255"/>
      <c r="K53" s="253"/>
    </row>
    <row r="54" ht="12.75" customHeight="1">
      <c r="B54" s="251"/>
      <c r="C54" s="255"/>
      <c r="D54" s="255"/>
      <c r="E54" s="255"/>
      <c r="F54" s="255"/>
      <c r="G54" s="255"/>
      <c r="H54" s="255"/>
      <c r="I54" s="255"/>
      <c r="J54" s="255"/>
      <c r="K54" s="253"/>
    </row>
    <row r="55" ht="15" customHeight="1">
      <c r="B55" s="251"/>
      <c r="C55" s="255" t="s">
        <v>973</v>
      </c>
      <c r="D55" s="255"/>
      <c r="E55" s="255"/>
      <c r="F55" s="255"/>
      <c r="G55" s="255"/>
      <c r="H55" s="255"/>
      <c r="I55" s="255"/>
      <c r="J55" s="255"/>
      <c r="K55" s="253"/>
    </row>
    <row r="56" ht="15" customHeight="1">
      <c r="B56" s="251"/>
      <c r="C56" s="257"/>
      <c r="D56" s="255" t="s">
        <v>974</v>
      </c>
      <c r="E56" s="255"/>
      <c r="F56" s="255"/>
      <c r="G56" s="255"/>
      <c r="H56" s="255"/>
      <c r="I56" s="255"/>
      <c r="J56" s="255"/>
      <c r="K56" s="253"/>
    </row>
    <row r="57" ht="15" customHeight="1">
      <c r="B57" s="251"/>
      <c r="C57" s="257"/>
      <c r="D57" s="255" t="s">
        <v>975</v>
      </c>
      <c r="E57" s="255"/>
      <c r="F57" s="255"/>
      <c r="G57" s="255"/>
      <c r="H57" s="255"/>
      <c r="I57" s="255"/>
      <c r="J57" s="255"/>
      <c r="K57" s="253"/>
    </row>
    <row r="58" ht="15" customHeight="1">
      <c r="B58" s="251"/>
      <c r="C58" s="257"/>
      <c r="D58" s="255" t="s">
        <v>976</v>
      </c>
      <c r="E58" s="255"/>
      <c r="F58" s="255"/>
      <c r="G58" s="255"/>
      <c r="H58" s="255"/>
      <c r="I58" s="255"/>
      <c r="J58" s="255"/>
      <c r="K58" s="253"/>
    </row>
    <row r="59" ht="15" customHeight="1">
      <c r="B59" s="251"/>
      <c r="C59" s="257"/>
      <c r="D59" s="255" t="s">
        <v>977</v>
      </c>
      <c r="E59" s="255"/>
      <c r="F59" s="255"/>
      <c r="G59" s="255"/>
      <c r="H59" s="255"/>
      <c r="I59" s="255"/>
      <c r="J59" s="255"/>
      <c r="K59" s="253"/>
    </row>
    <row r="60" ht="15" customHeight="1">
      <c r="B60" s="251"/>
      <c r="C60" s="257"/>
      <c r="D60" s="260" t="s">
        <v>978</v>
      </c>
      <c r="E60" s="260"/>
      <c r="F60" s="260"/>
      <c r="G60" s="260"/>
      <c r="H60" s="260"/>
      <c r="I60" s="260"/>
      <c r="J60" s="260"/>
      <c r="K60" s="253"/>
    </row>
    <row r="61" ht="15" customHeight="1">
      <c r="B61" s="251"/>
      <c r="C61" s="257"/>
      <c r="D61" s="255" t="s">
        <v>979</v>
      </c>
      <c r="E61" s="255"/>
      <c r="F61" s="255"/>
      <c r="G61" s="255"/>
      <c r="H61" s="255"/>
      <c r="I61" s="255"/>
      <c r="J61" s="255"/>
      <c r="K61" s="253"/>
    </row>
    <row r="62" ht="12.75" customHeight="1">
      <c r="B62" s="251"/>
      <c r="C62" s="257"/>
      <c r="D62" s="257"/>
      <c r="E62" s="261"/>
      <c r="F62" s="257"/>
      <c r="G62" s="257"/>
      <c r="H62" s="257"/>
      <c r="I62" s="257"/>
      <c r="J62" s="257"/>
      <c r="K62" s="253"/>
    </row>
    <row r="63" ht="15" customHeight="1">
      <c r="B63" s="251"/>
      <c r="C63" s="257"/>
      <c r="D63" s="255" t="s">
        <v>980</v>
      </c>
      <c r="E63" s="255"/>
      <c r="F63" s="255"/>
      <c r="G63" s="255"/>
      <c r="H63" s="255"/>
      <c r="I63" s="255"/>
      <c r="J63" s="255"/>
      <c r="K63" s="253"/>
    </row>
    <row r="64" ht="15" customHeight="1">
      <c r="B64" s="251"/>
      <c r="C64" s="257"/>
      <c r="D64" s="260" t="s">
        <v>981</v>
      </c>
      <c r="E64" s="260"/>
      <c r="F64" s="260"/>
      <c r="G64" s="260"/>
      <c r="H64" s="260"/>
      <c r="I64" s="260"/>
      <c r="J64" s="260"/>
      <c r="K64" s="253"/>
    </row>
    <row r="65" ht="15" customHeight="1">
      <c r="B65" s="251"/>
      <c r="C65" s="257"/>
      <c r="D65" s="255" t="s">
        <v>982</v>
      </c>
      <c r="E65" s="255"/>
      <c r="F65" s="255"/>
      <c r="G65" s="255"/>
      <c r="H65" s="255"/>
      <c r="I65" s="255"/>
      <c r="J65" s="255"/>
      <c r="K65" s="253"/>
    </row>
    <row r="66" ht="15" customHeight="1">
      <c r="B66" s="251"/>
      <c r="C66" s="257"/>
      <c r="D66" s="255" t="s">
        <v>983</v>
      </c>
      <c r="E66" s="255"/>
      <c r="F66" s="255"/>
      <c r="G66" s="255"/>
      <c r="H66" s="255"/>
      <c r="I66" s="255"/>
      <c r="J66" s="255"/>
      <c r="K66" s="253"/>
    </row>
    <row r="67" ht="15" customHeight="1">
      <c r="B67" s="251"/>
      <c r="C67" s="257"/>
      <c r="D67" s="255" t="s">
        <v>984</v>
      </c>
      <c r="E67" s="255"/>
      <c r="F67" s="255"/>
      <c r="G67" s="255"/>
      <c r="H67" s="255"/>
      <c r="I67" s="255"/>
      <c r="J67" s="255"/>
      <c r="K67" s="253"/>
    </row>
    <row r="68" ht="15" customHeight="1">
      <c r="B68" s="251"/>
      <c r="C68" s="257"/>
      <c r="D68" s="255" t="s">
        <v>985</v>
      </c>
      <c r="E68" s="255"/>
      <c r="F68" s="255"/>
      <c r="G68" s="255"/>
      <c r="H68" s="255"/>
      <c r="I68" s="255"/>
      <c r="J68" s="255"/>
      <c r="K68" s="253"/>
    </row>
    <row r="69" ht="12.75" customHeight="1">
      <c r="B69" s="262"/>
      <c r="C69" s="263"/>
      <c r="D69" s="263"/>
      <c r="E69" s="263"/>
      <c r="F69" s="263"/>
      <c r="G69" s="263"/>
      <c r="H69" s="263"/>
      <c r="I69" s="263"/>
      <c r="J69" s="263"/>
      <c r="K69" s="264"/>
    </row>
    <row r="70" ht="18.75" customHeight="1">
      <c r="B70" s="265"/>
      <c r="C70" s="265"/>
      <c r="D70" s="265"/>
      <c r="E70" s="265"/>
      <c r="F70" s="265"/>
      <c r="G70" s="265"/>
      <c r="H70" s="265"/>
      <c r="I70" s="265"/>
      <c r="J70" s="265"/>
      <c r="K70" s="266"/>
    </row>
    <row r="71" ht="18.75" customHeight="1">
      <c r="B71" s="266"/>
      <c r="C71" s="266"/>
      <c r="D71" s="266"/>
      <c r="E71" s="266"/>
      <c r="F71" s="266"/>
      <c r="G71" s="266"/>
      <c r="H71" s="266"/>
      <c r="I71" s="266"/>
      <c r="J71" s="266"/>
      <c r="K71" s="266"/>
    </row>
    <row r="72" ht="7.5" customHeight="1">
      <c r="B72" s="267"/>
      <c r="C72" s="268"/>
      <c r="D72" s="268"/>
      <c r="E72" s="268"/>
      <c r="F72" s="268"/>
      <c r="G72" s="268"/>
      <c r="H72" s="268"/>
      <c r="I72" s="268"/>
      <c r="J72" s="268"/>
      <c r="K72" s="269"/>
    </row>
    <row r="73" ht="45" customHeight="1">
      <c r="B73" s="270"/>
      <c r="C73" s="271" t="s">
        <v>96</v>
      </c>
      <c r="D73" s="271"/>
      <c r="E73" s="271"/>
      <c r="F73" s="271"/>
      <c r="G73" s="271"/>
      <c r="H73" s="271"/>
      <c r="I73" s="271"/>
      <c r="J73" s="271"/>
      <c r="K73" s="272"/>
    </row>
    <row r="74" ht="17.25" customHeight="1">
      <c r="B74" s="270"/>
      <c r="C74" s="273" t="s">
        <v>986</v>
      </c>
      <c r="D74" s="273"/>
      <c r="E74" s="273"/>
      <c r="F74" s="273" t="s">
        <v>987</v>
      </c>
      <c r="G74" s="274"/>
      <c r="H74" s="273" t="s">
        <v>117</v>
      </c>
      <c r="I74" s="273" t="s">
        <v>57</v>
      </c>
      <c r="J74" s="273" t="s">
        <v>988</v>
      </c>
      <c r="K74" s="272"/>
    </row>
    <row r="75" ht="17.25" customHeight="1">
      <c r="B75" s="270"/>
      <c r="C75" s="275" t="s">
        <v>989</v>
      </c>
      <c r="D75" s="275"/>
      <c r="E75" s="275"/>
      <c r="F75" s="276" t="s">
        <v>990</v>
      </c>
      <c r="G75" s="277"/>
      <c r="H75" s="275"/>
      <c r="I75" s="275"/>
      <c r="J75" s="275" t="s">
        <v>991</v>
      </c>
      <c r="K75" s="272"/>
    </row>
    <row r="76" ht="5.25" customHeight="1">
      <c r="B76" s="270"/>
      <c r="C76" s="278"/>
      <c r="D76" s="278"/>
      <c r="E76" s="278"/>
      <c r="F76" s="278"/>
      <c r="G76" s="279"/>
      <c r="H76" s="278"/>
      <c r="I76" s="278"/>
      <c r="J76" s="278"/>
      <c r="K76" s="272"/>
    </row>
    <row r="77" ht="15" customHeight="1">
      <c r="B77" s="270"/>
      <c r="C77" s="259" t="s">
        <v>53</v>
      </c>
      <c r="D77" s="278"/>
      <c r="E77" s="278"/>
      <c r="F77" s="280" t="s">
        <v>992</v>
      </c>
      <c r="G77" s="279"/>
      <c r="H77" s="259" t="s">
        <v>993</v>
      </c>
      <c r="I77" s="259" t="s">
        <v>994</v>
      </c>
      <c r="J77" s="259">
        <v>20</v>
      </c>
      <c r="K77" s="272"/>
    </row>
    <row r="78" ht="15" customHeight="1">
      <c r="B78" s="270"/>
      <c r="C78" s="259" t="s">
        <v>995</v>
      </c>
      <c r="D78" s="259"/>
      <c r="E78" s="259"/>
      <c r="F78" s="280" t="s">
        <v>992</v>
      </c>
      <c r="G78" s="279"/>
      <c r="H78" s="259" t="s">
        <v>996</v>
      </c>
      <c r="I78" s="259" t="s">
        <v>994</v>
      </c>
      <c r="J78" s="259">
        <v>120</v>
      </c>
      <c r="K78" s="272"/>
    </row>
    <row r="79" ht="15" customHeight="1">
      <c r="B79" s="281"/>
      <c r="C79" s="259" t="s">
        <v>997</v>
      </c>
      <c r="D79" s="259"/>
      <c r="E79" s="259"/>
      <c r="F79" s="280" t="s">
        <v>998</v>
      </c>
      <c r="G79" s="279"/>
      <c r="H79" s="259" t="s">
        <v>999</v>
      </c>
      <c r="I79" s="259" t="s">
        <v>994</v>
      </c>
      <c r="J79" s="259">
        <v>50</v>
      </c>
      <c r="K79" s="272"/>
    </row>
    <row r="80" ht="15" customHeight="1">
      <c r="B80" s="281"/>
      <c r="C80" s="259" t="s">
        <v>1000</v>
      </c>
      <c r="D80" s="259"/>
      <c r="E80" s="259"/>
      <c r="F80" s="280" t="s">
        <v>992</v>
      </c>
      <c r="G80" s="279"/>
      <c r="H80" s="259" t="s">
        <v>1001</v>
      </c>
      <c r="I80" s="259" t="s">
        <v>1002</v>
      </c>
      <c r="J80" s="259"/>
      <c r="K80" s="272"/>
    </row>
    <row r="81" ht="15" customHeight="1">
      <c r="B81" s="281"/>
      <c r="C81" s="282" t="s">
        <v>1003</v>
      </c>
      <c r="D81" s="282"/>
      <c r="E81" s="282"/>
      <c r="F81" s="283" t="s">
        <v>998</v>
      </c>
      <c r="G81" s="282"/>
      <c r="H81" s="282" t="s">
        <v>1004</v>
      </c>
      <c r="I81" s="282" t="s">
        <v>994</v>
      </c>
      <c r="J81" s="282">
        <v>15</v>
      </c>
      <c r="K81" s="272"/>
    </row>
    <row r="82" ht="15" customHeight="1">
      <c r="B82" s="281"/>
      <c r="C82" s="282" t="s">
        <v>1005</v>
      </c>
      <c r="D82" s="282"/>
      <c r="E82" s="282"/>
      <c r="F82" s="283" t="s">
        <v>998</v>
      </c>
      <c r="G82" s="282"/>
      <c r="H82" s="282" t="s">
        <v>1006</v>
      </c>
      <c r="I82" s="282" t="s">
        <v>994</v>
      </c>
      <c r="J82" s="282">
        <v>15</v>
      </c>
      <c r="K82" s="272"/>
    </row>
    <row r="83" ht="15" customHeight="1">
      <c r="B83" s="281"/>
      <c r="C83" s="282" t="s">
        <v>1007</v>
      </c>
      <c r="D83" s="282"/>
      <c r="E83" s="282"/>
      <c r="F83" s="283" t="s">
        <v>998</v>
      </c>
      <c r="G83" s="282"/>
      <c r="H83" s="282" t="s">
        <v>1008</v>
      </c>
      <c r="I83" s="282" t="s">
        <v>994</v>
      </c>
      <c r="J83" s="282">
        <v>20</v>
      </c>
      <c r="K83" s="272"/>
    </row>
    <row r="84" ht="15" customHeight="1">
      <c r="B84" s="281"/>
      <c r="C84" s="282" t="s">
        <v>1009</v>
      </c>
      <c r="D84" s="282"/>
      <c r="E84" s="282"/>
      <c r="F84" s="283" t="s">
        <v>998</v>
      </c>
      <c r="G84" s="282"/>
      <c r="H84" s="282" t="s">
        <v>1010</v>
      </c>
      <c r="I84" s="282" t="s">
        <v>994</v>
      </c>
      <c r="J84" s="282">
        <v>20</v>
      </c>
      <c r="K84" s="272"/>
    </row>
    <row r="85" ht="15" customHeight="1">
      <c r="B85" s="281"/>
      <c r="C85" s="259" t="s">
        <v>1011</v>
      </c>
      <c r="D85" s="259"/>
      <c r="E85" s="259"/>
      <c r="F85" s="280" t="s">
        <v>998</v>
      </c>
      <c r="G85" s="279"/>
      <c r="H85" s="259" t="s">
        <v>1012</v>
      </c>
      <c r="I85" s="259" t="s">
        <v>994</v>
      </c>
      <c r="J85" s="259">
        <v>50</v>
      </c>
      <c r="K85" s="272"/>
    </row>
    <row r="86" ht="15" customHeight="1">
      <c r="B86" s="281"/>
      <c r="C86" s="259" t="s">
        <v>1013</v>
      </c>
      <c r="D86" s="259"/>
      <c r="E86" s="259"/>
      <c r="F86" s="280" t="s">
        <v>998</v>
      </c>
      <c r="G86" s="279"/>
      <c r="H86" s="259" t="s">
        <v>1014</v>
      </c>
      <c r="I86" s="259" t="s">
        <v>994</v>
      </c>
      <c r="J86" s="259">
        <v>20</v>
      </c>
      <c r="K86" s="272"/>
    </row>
    <row r="87" ht="15" customHeight="1">
      <c r="B87" s="281"/>
      <c r="C87" s="259" t="s">
        <v>1015</v>
      </c>
      <c r="D87" s="259"/>
      <c r="E87" s="259"/>
      <c r="F87" s="280" t="s">
        <v>998</v>
      </c>
      <c r="G87" s="279"/>
      <c r="H87" s="259" t="s">
        <v>1016</v>
      </c>
      <c r="I87" s="259" t="s">
        <v>994</v>
      </c>
      <c r="J87" s="259">
        <v>20</v>
      </c>
      <c r="K87" s="272"/>
    </row>
    <row r="88" ht="15" customHeight="1">
      <c r="B88" s="281"/>
      <c r="C88" s="259" t="s">
        <v>1017</v>
      </c>
      <c r="D88" s="259"/>
      <c r="E88" s="259"/>
      <c r="F88" s="280" t="s">
        <v>998</v>
      </c>
      <c r="G88" s="279"/>
      <c r="H88" s="259" t="s">
        <v>1018</v>
      </c>
      <c r="I88" s="259" t="s">
        <v>994</v>
      </c>
      <c r="J88" s="259">
        <v>50</v>
      </c>
      <c r="K88" s="272"/>
    </row>
    <row r="89" ht="15" customHeight="1">
      <c r="B89" s="281"/>
      <c r="C89" s="259" t="s">
        <v>1019</v>
      </c>
      <c r="D89" s="259"/>
      <c r="E89" s="259"/>
      <c r="F89" s="280" t="s">
        <v>998</v>
      </c>
      <c r="G89" s="279"/>
      <c r="H89" s="259" t="s">
        <v>1019</v>
      </c>
      <c r="I89" s="259" t="s">
        <v>994</v>
      </c>
      <c r="J89" s="259">
        <v>50</v>
      </c>
      <c r="K89" s="272"/>
    </row>
    <row r="90" ht="15" customHeight="1">
      <c r="B90" s="281"/>
      <c r="C90" s="259" t="s">
        <v>122</v>
      </c>
      <c r="D90" s="259"/>
      <c r="E90" s="259"/>
      <c r="F90" s="280" t="s">
        <v>998</v>
      </c>
      <c r="G90" s="279"/>
      <c r="H90" s="259" t="s">
        <v>1020</v>
      </c>
      <c r="I90" s="259" t="s">
        <v>994</v>
      </c>
      <c r="J90" s="259">
        <v>255</v>
      </c>
      <c r="K90" s="272"/>
    </row>
    <row r="91" ht="15" customHeight="1">
      <c r="B91" s="281"/>
      <c r="C91" s="259" t="s">
        <v>1021</v>
      </c>
      <c r="D91" s="259"/>
      <c r="E91" s="259"/>
      <c r="F91" s="280" t="s">
        <v>992</v>
      </c>
      <c r="G91" s="279"/>
      <c r="H91" s="259" t="s">
        <v>1022</v>
      </c>
      <c r="I91" s="259" t="s">
        <v>1023</v>
      </c>
      <c r="J91" s="259"/>
      <c r="K91" s="272"/>
    </row>
    <row r="92" ht="15" customHeight="1">
      <c r="B92" s="281"/>
      <c r="C92" s="259" t="s">
        <v>1024</v>
      </c>
      <c r="D92" s="259"/>
      <c r="E92" s="259"/>
      <c r="F92" s="280" t="s">
        <v>992</v>
      </c>
      <c r="G92" s="279"/>
      <c r="H92" s="259" t="s">
        <v>1025</v>
      </c>
      <c r="I92" s="259" t="s">
        <v>1026</v>
      </c>
      <c r="J92" s="259"/>
      <c r="K92" s="272"/>
    </row>
    <row r="93" ht="15" customHeight="1">
      <c r="B93" s="281"/>
      <c r="C93" s="259" t="s">
        <v>1027</v>
      </c>
      <c r="D93" s="259"/>
      <c r="E93" s="259"/>
      <c r="F93" s="280" t="s">
        <v>992</v>
      </c>
      <c r="G93" s="279"/>
      <c r="H93" s="259" t="s">
        <v>1027</v>
      </c>
      <c r="I93" s="259" t="s">
        <v>1026</v>
      </c>
      <c r="J93" s="259"/>
      <c r="K93" s="272"/>
    </row>
    <row r="94" ht="15" customHeight="1">
      <c r="B94" s="281"/>
      <c r="C94" s="259" t="s">
        <v>38</v>
      </c>
      <c r="D94" s="259"/>
      <c r="E94" s="259"/>
      <c r="F94" s="280" t="s">
        <v>992</v>
      </c>
      <c r="G94" s="279"/>
      <c r="H94" s="259" t="s">
        <v>1028</v>
      </c>
      <c r="I94" s="259" t="s">
        <v>1026</v>
      </c>
      <c r="J94" s="259"/>
      <c r="K94" s="272"/>
    </row>
    <row r="95" ht="15" customHeight="1">
      <c r="B95" s="281"/>
      <c r="C95" s="259" t="s">
        <v>48</v>
      </c>
      <c r="D95" s="259"/>
      <c r="E95" s="259"/>
      <c r="F95" s="280" t="s">
        <v>992</v>
      </c>
      <c r="G95" s="279"/>
      <c r="H95" s="259" t="s">
        <v>1029</v>
      </c>
      <c r="I95" s="259" t="s">
        <v>1026</v>
      </c>
      <c r="J95" s="259"/>
      <c r="K95" s="272"/>
    </row>
    <row r="96" ht="15" customHeight="1">
      <c r="B96" s="284"/>
      <c r="C96" s="285"/>
      <c r="D96" s="285"/>
      <c r="E96" s="285"/>
      <c r="F96" s="285"/>
      <c r="G96" s="285"/>
      <c r="H96" s="285"/>
      <c r="I96" s="285"/>
      <c r="J96" s="285"/>
      <c r="K96" s="286"/>
    </row>
    <row r="97" ht="18.75" customHeight="1">
      <c r="B97" s="287"/>
      <c r="C97" s="288"/>
      <c r="D97" s="288"/>
      <c r="E97" s="288"/>
      <c r="F97" s="288"/>
      <c r="G97" s="288"/>
      <c r="H97" s="288"/>
      <c r="I97" s="288"/>
      <c r="J97" s="288"/>
      <c r="K97" s="287"/>
    </row>
    <row r="98" ht="18.75" customHeight="1">
      <c r="B98" s="266"/>
      <c r="C98" s="266"/>
      <c r="D98" s="266"/>
      <c r="E98" s="266"/>
      <c r="F98" s="266"/>
      <c r="G98" s="266"/>
      <c r="H98" s="266"/>
      <c r="I98" s="266"/>
      <c r="J98" s="266"/>
      <c r="K98" s="266"/>
    </row>
    <row r="99" ht="7.5" customHeight="1">
      <c r="B99" s="267"/>
      <c r="C99" s="268"/>
      <c r="D99" s="268"/>
      <c r="E99" s="268"/>
      <c r="F99" s="268"/>
      <c r="G99" s="268"/>
      <c r="H99" s="268"/>
      <c r="I99" s="268"/>
      <c r="J99" s="268"/>
      <c r="K99" s="269"/>
    </row>
    <row r="100" ht="45" customHeight="1">
      <c r="B100" s="270"/>
      <c r="C100" s="271" t="s">
        <v>1030</v>
      </c>
      <c r="D100" s="271"/>
      <c r="E100" s="271"/>
      <c r="F100" s="271"/>
      <c r="G100" s="271"/>
      <c r="H100" s="271"/>
      <c r="I100" s="271"/>
      <c r="J100" s="271"/>
      <c r="K100" s="272"/>
    </row>
    <row r="101" ht="17.25" customHeight="1">
      <c r="B101" s="270"/>
      <c r="C101" s="273" t="s">
        <v>986</v>
      </c>
      <c r="D101" s="273"/>
      <c r="E101" s="273"/>
      <c r="F101" s="273" t="s">
        <v>987</v>
      </c>
      <c r="G101" s="274"/>
      <c r="H101" s="273" t="s">
        <v>117</v>
      </c>
      <c r="I101" s="273" t="s">
        <v>57</v>
      </c>
      <c r="J101" s="273" t="s">
        <v>988</v>
      </c>
      <c r="K101" s="272"/>
    </row>
    <row r="102" ht="17.25" customHeight="1">
      <c r="B102" s="270"/>
      <c r="C102" s="275" t="s">
        <v>989</v>
      </c>
      <c r="D102" s="275"/>
      <c r="E102" s="275"/>
      <c r="F102" s="276" t="s">
        <v>990</v>
      </c>
      <c r="G102" s="277"/>
      <c r="H102" s="275"/>
      <c r="I102" s="275"/>
      <c r="J102" s="275" t="s">
        <v>991</v>
      </c>
      <c r="K102" s="272"/>
    </row>
    <row r="103" ht="5.25" customHeight="1">
      <c r="B103" s="270"/>
      <c r="C103" s="273"/>
      <c r="D103" s="273"/>
      <c r="E103" s="273"/>
      <c r="F103" s="273"/>
      <c r="G103" s="289"/>
      <c r="H103" s="273"/>
      <c r="I103" s="273"/>
      <c r="J103" s="273"/>
      <c r="K103" s="272"/>
    </row>
    <row r="104" ht="15" customHeight="1">
      <c r="B104" s="270"/>
      <c r="C104" s="259" t="s">
        <v>53</v>
      </c>
      <c r="D104" s="278"/>
      <c r="E104" s="278"/>
      <c r="F104" s="280" t="s">
        <v>992</v>
      </c>
      <c r="G104" s="289"/>
      <c r="H104" s="259" t="s">
        <v>1031</v>
      </c>
      <c r="I104" s="259" t="s">
        <v>994</v>
      </c>
      <c r="J104" s="259">
        <v>20</v>
      </c>
      <c r="K104" s="272"/>
    </row>
    <row r="105" ht="15" customHeight="1">
      <c r="B105" s="270"/>
      <c r="C105" s="259" t="s">
        <v>995</v>
      </c>
      <c r="D105" s="259"/>
      <c r="E105" s="259"/>
      <c r="F105" s="280" t="s">
        <v>992</v>
      </c>
      <c r="G105" s="259"/>
      <c r="H105" s="259" t="s">
        <v>1031</v>
      </c>
      <c r="I105" s="259" t="s">
        <v>994</v>
      </c>
      <c r="J105" s="259">
        <v>120</v>
      </c>
      <c r="K105" s="272"/>
    </row>
    <row r="106" ht="15" customHeight="1">
      <c r="B106" s="281"/>
      <c r="C106" s="259" t="s">
        <v>997</v>
      </c>
      <c r="D106" s="259"/>
      <c r="E106" s="259"/>
      <c r="F106" s="280" t="s">
        <v>998</v>
      </c>
      <c r="G106" s="259"/>
      <c r="H106" s="259" t="s">
        <v>1031</v>
      </c>
      <c r="I106" s="259" t="s">
        <v>994</v>
      </c>
      <c r="J106" s="259">
        <v>50</v>
      </c>
      <c r="K106" s="272"/>
    </row>
    <row r="107" ht="15" customHeight="1">
      <c r="B107" s="281"/>
      <c r="C107" s="259" t="s">
        <v>1000</v>
      </c>
      <c r="D107" s="259"/>
      <c r="E107" s="259"/>
      <c r="F107" s="280" t="s">
        <v>992</v>
      </c>
      <c r="G107" s="259"/>
      <c r="H107" s="259" t="s">
        <v>1031</v>
      </c>
      <c r="I107" s="259" t="s">
        <v>1002</v>
      </c>
      <c r="J107" s="259"/>
      <c r="K107" s="272"/>
    </row>
    <row r="108" ht="15" customHeight="1">
      <c r="B108" s="281"/>
      <c r="C108" s="259" t="s">
        <v>1011</v>
      </c>
      <c r="D108" s="259"/>
      <c r="E108" s="259"/>
      <c r="F108" s="280" t="s">
        <v>998</v>
      </c>
      <c r="G108" s="259"/>
      <c r="H108" s="259" t="s">
        <v>1031</v>
      </c>
      <c r="I108" s="259" t="s">
        <v>994</v>
      </c>
      <c r="J108" s="259">
        <v>50</v>
      </c>
      <c r="K108" s="272"/>
    </row>
    <row r="109" ht="15" customHeight="1">
      <c r="B109" s="281"/>
      <c r="C109" s="259" t="s">
        <v>1019</v>
      </c>
      <c r="D109" s="259"/>
      <c r="E109" s="259"/>
      <c r="F109" s="280" t="s">
        <v>998</v>
      </c>
      <c r="G109" s="259"/>
      <c r="H109" s="259" t="s">
        <v>1031</v>
      </c>
      <c r="I109" s="259" t="s">
        <v>994</v>
      </c>
      <c r="J109" s="259">
        <v>50</v>
      </c>
      <c r="K109" s="272"/>
    </row>
    <row r="110" ht="15" customHeight="1">
      <c r="B110" s="281"/>
      <c r="C110" s="259" t="s">
        <v>1017</v>
      </c>
      <c r="D110" s="259"/>
      <c r="E110" s="259"/>
      <c r="F110" s="280" t="s">
        <v>998</v>
      </c>
      <c r="G110" s="259"/>
      <c r="H110" s="259" t="s">
        <v>1031</v>
      </c>
      <c r="I110" s="259" t="s">
        <v>994</v>
      </c>
      <c r="J110" s="259">
        <v>50</v>
      </c>
      <c r="K110" s="272"/>
    </row>
    <row r="111" ht="15" customHeight="1">
      <c r="B111" s="281"/>
      <c r="C111" s="259" t="s">
        <v>53</v>
      </c>
      <c r="D111" s="259"/>
      <c r="E111" s="259"/>
      <c r="F111" s="280" t="s">
        <v>992</v>
      </c>
      <c r="G111" s="259"/>
      <c r="H111" s="259" t="s">
        <v>1032</v>
      </c>
      <c r="I111" s="259" t="s">
        <v>994</v>
      </c>
      <c r="J111" s="259">
        <v>20</v>
      </c>
      <c r="K111" s="272"/>
    </row>
    <row r="112" ht="15" customHeight="1">
      <c r="B112" s="281"/>
      <c r="C112" s="259" t="s">
        <v>1033</v>
      </c>
      <c r="D112" s="259"/>
      <c r="E112" s="259"/>
      <c r="F112" s="280" t="s">
        <v>992</v>
      </c>
      <c r="G112" s="259"/>
      <c r="H112" s="259" t="s">
        <v>1034</v>
      </c>
      <c r="I112" s="259" t="s">
        <v>994</v>
      </c>
      <c r="J112" s="259">
        <v>120</v>
      </c>
      <c r="K112" s="272"/>
    </row>
    <row r="113" ht="15" customHeight="1">
      <c r="B113" s="281"/>
      <c r="C113" s="259" t="s">
        <v>38</v>
      </c>
      <c r="D113" s="259"/>
      <c r="E113" s="259"/>
      <c r="F113" s="280" t="s">
        <v>992</v>
      </c>
      <c r="G113" s="259"/>
      <c r="H113" s="259" t="s">
        <v>1035</v>
      </c>
      <c r="I113" s="259" t="s">
        <v>1026</v>
      </c>
      <c r="J113" s="259"/>
      <c r="K113" s="272"/>
    </row>
    <row r="114" ht="15" customHeight="1">
      <c r="B114" s="281"/>
      <c r="C114" s="259" t="s">
        <v>48</v>
      </c>
      <c r="D114" s="259"/>
      <c r="E114" s="259"/>
      <c r="F114" s="280" t="s">
        <v>992</v>
      </c>
      <c r="G114" s="259"/>
      <c r="H114" s="259" t="s">
        <v>1036</v>
      </c>
      <c r="I114" s="259" t="s">
        <v>1026</v>
      </c>
      <c r="J114" s="259"/>
      <c r="K114" s="272"/>
    </row>
    <row r="115" ht="15" customHeight="1">
      <c r="B115" s="281"/>
      <c r="C115" s="259" t="s">
        <v>57</v>
      </c>
      <c r="D115" s="259"/>
      <c r="E115" s="259"/>
      <c r="F115" s="280" t="s">
        <v>992</v>
      </c>
      <c r="G115" s="259"/>
      <c r="H115" s="259" t="s">
        <v>1037</v>
      </c>
      <c r="I115" s="259" t="s">
        <v>1038</v>
      </c>
      <c r="J115" s="259"/>
      <c r="K115" s="272"/>
    </row>
    <row r="116" ht="15" customHeight="1">
      <c r="B116" s="284"/>
      <c r="C116" s="290"/>
      <c r="D116" s="290"/>
      <c r="E116" s="290"/>
      <c r="F116" s="290"/>
      <c r="G116" s="290"/>
      <c r="H116" s="290"/>
      <c r="I116" s="290"/>
      <c r="J116" s="290"/>
      <c r="K116" s="286"/>
    </row>
    <row r="117" ht="18.75" customHeight="1">
      <c r="B117" s="291"/>
      <c r="C117" s="255"/>
      <c r="D117" s="255"/>
      <c r="E117" s="255"/>
      <c r="F117" s="292"/>
      <c r="G117" s="255"/>
      <c r="H117" s="255"/>
      <c r="I117" s="255"/>
      <c r="J117" s="255"/>
      <c r="K117" s="291"/>
    </row>
    <row r="118" ht="18.75" customHeight="1">
      <c r="B118" s="266"/>
      <c r="C118" s="266"/>
      <c r="D118" s="266"/>
      <c r="E118" s="266"/>
      <c r="F118" s="266"/>
      <c r="G118" s="266"/>
      <c r="H118" s="266"/>
      <c r="I118" s="266"/>
      <c r="J118" s="266"/>
      <c r="K118" s="266"/>
    </row>
    <row r="119" ht="7.5" customHeight="1">
      <c r="B119" s="293"/>
      <c r="C119" s="294"/>
      <c r="D119" s="294"/>
      <c r="E119" s="294"/>
      <c r="F119" s="294"/>
      <c r="G119" s="294"/>
      <c r="H119" s="294"/>
      <c r="I119" s="294"/>
      <c r="J119" s="294"/>
      <c r="K119" s="295"/>
    </row>
    <row r="120" ht="45" customHeight="1">
      <c r="B120" s="296"/>
      <c r="C120" s="249" t="s">
        <v>1039</v>
      </c>
      <c r="D120" s="249"/>
      <c r="E120" s="249"/>
      <c r="F120" s="249"/>
      <c r="G120" s="249"/>
      <c r="H120" s="249"/>
      <c r="I120" s="249"/>
      <c r="J120" s="249"/>
      <c r="K120" s="297"/>
    </row>
    <row r="121" ht="17.25" customHeight="1">
      <c r="B121" s="298"/>
      <c r="C121" s="273" t="s">
        <v>986</v>
      </c>
      <c r="D121" s="273"/>
      <c r="E121" s="273"/>
      <c r="F121" s="273" t="s">
        <v>987</v>
      </c>
      <c r="G121" s="274"/>
      <c r="H121" s="273" t="s">
        <v>117</v>
      </c>
      <c r="I121" s="273" t="s">
        <v>57</v>
      </c>
      <c r="J121" s="273" t="s">
        <v>988</v>
      </c>
      <c r="K121" s="299"/>
    </row>
    <row r="122" ht="17.25" customHeight="1">
      <c r="B122" s="298"/>
      <c r="C122" s="275" t="s">
        <v>989</v>
      </c>
      <c r="D122" s="275"/>
      <c r="E122" s="275"/>
      <c r="F122" s="276" t="s">
        <v>990</v>
      </c>
      <c r="G122" s="277"/>
      <c r="H122" s="275"/>
      <c r="I122" s="275"/>
      <c r="J122" s="275" t="s">
        <v>991</v>
      </c>
      <c r="K122" s="299"/>
    </row>
    <row r="123" ht="5.25" customHeight="1">
      <c r="B123" s="300"/>
      <c r="C123" s="278"/>
      <c r="D123" s="278"/>
      <c r="E123" s="278"/>
      <c r="F123" s="278"/>
      <c r="G123" s="259"/>
      <c r="H123" s="278"/>
      <c r="I123" s="278"/>
      <c r="J123" s="278"/>
      <c r="K123" s="301"/>
    </row>
    <row r="124" ht="15" customHeight="1">
      <c r="B124" s="300"/>
      <c r="C124" s="259" t="s">
        <v>995</v>
      </c>
      <c r="D124" s="278"/>
      <c r="E124" s="278"/>
      <c r="F124" s="280" t="s">
        <v>992</v>
      </c>
      <c r="G124" s="259"/>
      <c r="H124" s="259" t="s">
        <v>1031</v>
      </c>
      <c r="I124" s="259" t="s">
        <v>994</v>
      </c>
      <c r="J124" s="259">
        <v>120</v>
      </c>
      <c r="K124" s="302"/>
    </row>
    <row r="125" ht="15" customHeight="1">
      <c r="B125" s="300"/>
      <c r="C125" s="259" t="s">
        <v>1040</v>
      </c>
      <c r="D125" s="259"/>
      <c r="E125" s="259"/>
      <c r="F125" s="280" t="s">
        <v>992</v>
      </c>
      <c r="G125" s="259"/>
      <c r="H125" s="259" t="s">
        <v>1041</v>
      </c>
      <c r="I125" s="259" t="s">
        <v>994</v>
      </c>
      <c r="J125" s="259" t="s">
        <v>1042</v>
      </c>
      <c r="K125" s="302"/>
    </row>
    <row r="126" ht="15" customHeight="1">
      <c r="B126" s="300"/>
      <c r="C126" s="259" t="s">
        <v>941</v>
      </c>
      <c r="D126" s="259"/>
      <c r="E126" s="259"/>
      <c r="F126" s="280" t="s">
        <v>992</v>
      </c>
      <c r="G126" s="259"/>
      <c r="H126" s="259" t="s">
        <v>1043</v>
      </c>
      <c r="I126" s="259" t="s">
        <v>994</v>
      </c>
      <c r="J126" s="259" t="s">
        <v>1042</v>
      </c>
      <c r="K126" s="302"/>
    </row>
    <row r="127" ht="15" customHeight="1">
      <c r="B127" s="300"/>
      <c r="C127" s="259" t="s">
        <v>1003</v>
      </c>
      <c r="D127" s="259"/>
      <c r="E127" s="259"/>
      <c r="F127" s="280" t="s">
        <v>998</v>
      </c>
      <c r="G127" s="259"/>
      <c r="H127" s="259" t="s">
        <v>1004</v>
      </c>
      <c r="I127" s="259" t="s">
        <v>994</v>
      </c>
      <c r="J127" s="259">
        <v>15</v>
      </c>
      <c r="K127" s="302"/>
    </row>
    <row r="128" ht="15" customHeight="1">
      <c r="B128" s="300"/>
      <c r="C128" s="282" t="s">
        <v>1005</v>
      </c>
      <c r="D128" s="282"/>
      <c r="E128" s="282"/>
      <c r="F128" s="283" t="s">
        <v>998</v>
      </c>
      <c r="G128" s="282"/>
      <c r="H128" s="282" t="s">
        <v>1006</v>
      </c>
      <c r="I128" s="282" t="s">
        <v>994</v>
      </c>
      <c r="J128" s="282">
        <v>15</v>
      </c>
      <c r="K128" s="302"/>
    </row>
    <row r="129" ht="15" customHeight="1">
      <c r="B129" s="300"/>
      <c r="C129" s="282" t="s">
        <v>1007</v>
      </c>
      <c r="D129" s="282"/>
      <c r="E129" s="282"/>
      <c r="F129" s="283" t="s">
        <v>998</v>
      </c>
      <c r="G129" s="282"/>
      <c r="H129" s="282" t="s">
        <v>1008</v>
      </c>
      <c r="I129" s="282" t="s">
        <v>994</v>
      </c>
      <c r="J129" s="282">
        <v>20</v>
      </c>
      <c r="K129" s="302"/>
    </row>
    <row r="130" ht="15" customHeight="1">
      <c r="B130" s="300"/>
      <c r="C130" s="282" t="s">
        <v>1009</v>
      </c>
      <c r="D130" s="282"/>
      <c r="E130" s="282"/>
      <c r="F130" s="283" t="s">
        <v>998</v>
      </c>
      <c r="G130" s="282"/>
      <c r="H130" s="282" t="s">
        <v>1010</v>
      </c>
      <c r="I130" s="282" t="s">
        <v>994</v>
      </c>
      <c r="J130" s="282">
        <v>20</v>
      </c>
      <c r="K130" s="302"/>
    </row>
    <row r="131" ht="15" customHeight="1">
      <c r="B131" s="300"/>
      <c r="C131" s="259" t="s">
        <v>997</v>
      </c>
      <c r="D131" s="259"/>
      <c r="E131" s="259"/>
      <c r="F131" s="280" t="s">
        <v>998</v>
      </c>
      <c r="G131" s="259"/>
      <c r="H131" s="259" t="s">
        <v>1031</v>
      </c>
      <c r="I131" s="259" t="s">
        <v>994</v>
      </c>
      <c r="J131" s="259">
        <v>50</v>
      </c>
      <c r="K131" s="302"/>
    </row>
    <row r="132" ht="15" customHeight="1">
      <c r="B132" s="300"/>
      <c r="C132" s="259" t="s">
        <v>1011</v>
      </c>
      <c r="D132" s="259"/>
      <c r="E132" s="259"/>
      <c r="F132" s="280" t="s">
        <v>998</v>
      </c>
      <c r="G132" s="259"/>
      <c r="H132" s="259" t="s">
        <v>1031</v>
      </c>
      <c r="I132" s="259" t="s">
        <v>994</v>
      </c>
      <c r="J132" s="259">
        <v>50</v>
      </c>
      <c r="K132" s="302"/>
    </row>
    <row r="133" ht="15" customHeight="1">
      <c r="B133" s="300"/>
      <c r="C133" s="259" t="s">
        <v>1017</v>
      </c>
      <c r="D133" s="259"/>
      <c r="E133" s="259"/>
      <c r="F133" s="280" t="s">
        <v>998</v>
      </c>
      <c r="G133" s="259"/>
      <c r="H133" s="259" t="s">
        <v>1031</v>
      </c>
      <c r="I133" s="259" t="s">
        <v>994</v>
      </c>
      <c r="J133" s="259">
        <v>50</v>
      </c>
      <c r="K133" s="302"/>
    </row>
    <row r="134" ht="15" customHeight="1">
      <c r="B134" s="300"/>
      <c r="C134" s="259" t="s">
        <v>1019</v>
      </c>
      <c r="D134" s="259"/>
      <c r="E134" s="259"/>
      <c r="F134" s="280" t="s">
        <v>998</v>
      </c>
      <c r="G134" s="259"/>
      <c r="H134" s="259" t="s">
        <v>1031</v>
      </c>
      <c r="I134" s="259" t="s">
        <v>994</v>
      </c>
      <c r="J134" s="259">
        <v>50</v>
      </c>
      <c r="K134" s="302"/>
    </row>
    <row r="135" ht="15" customHeight="1">
      <c r="B135" s="300"/>
      <c r="C135" s="259" t="s">
        <v>122</v>
      </c>
      <c r="D135" s="259"/>
      <c r="E135" s="259"/>
      <c r="F135" s="280" t="s">
        <v>998</v>
      </c>
      <c r="G135" s="259"/>
      <c r="H135" s="259" t="s">
        <v>1044</v>
      </c>
      <c r="I135" s="259" t="s">
        <v>994</v>
      </c>
      <c r="J135" s="259">
        <v>255</v>
      </c>
      <c r="K135" s="302"/>
    </row>
    <row r="136" ht="15" customHeight="1">
      <c r="B136" s="300"/>
      <c r="C136" s="259" t="s">
        <v>1021</v>
      </c>
      <c r="D136" s="259"/>
      <c r="E136" s="259"/>
      <c r="F136" s="280" t="s">
        <v>992</v>
      </c>
      <c r="G136" s="259"/>
      <c r="H136" s="259" t="s">
        <v>1045</v>
      </c>
      <c r="I136" s="259" t="s">
        <v>1023</v>
      </c>
      <c r="J136" s="259"/>
      <c r="K136" s="302"/>
    </row>
    <row r="137" ht="15" customHeight="1">
      <c r="B137" s="300"/>
      <c r="C137" s="259" t="s">
        <v>1024</v>
      </c>
      <c r="D137" s="259"/>
      <c r="E137" s="259"/>
      <c r="F137" s="280" t="s">
        <v>992</v>
      </c>
      <c r="G137" s="259"/>
      <c r="H137" s="259" t="s">
        <v>1046</v>
      </c>
      <c r="I137" s="259" t="s">
        <v>1026</v>
      </c>
      <c r="J137" s="259"/>
      <c r="K137" s="302"/>
    </row>
    <row r="138" ht="15" customHeight="1">
      <c r="B138" s="300"/>
      <c r="C138" s="259" t="s">
        <v>1027</v>
      </c>
      <c r="D138" s="259"/>
      <c r="E138" s="259"/>
      <c r="F138" s="280" t="s">
        <v>992</v>
      </c>
      <c r="G138" s="259"/>
      <c r="H138" s="259" t="s">
        <v>1027</v>
      </c>
      <c r="I138" s="259" t="s">
        <v>1026</v>
      </c>
      <c r="J138" s="259"/>
      <c r="K138" s="302"/>
    </row>
    <row r="139" ht="15" customHeight="1">
      <c r="B139" s="300"/>
      <c r="C139" s="259" t="s">
        <v>38</v>
      </c>
      <c r="D139" s="259"/>
      <c r="E139" s="259"/>
      <c r="F139" s="280" t="s">
        <v>992</v>
      </c>
      <c r="G139" s="259"/>
      <c r="H139" s="259" t="s">
        <v>1047</v>
      </c>
      <c r="I139" s="259" t="s">
        <v>1026</v>
      </c>
      <c r="J139" s="259"/>
      <c r="K139" s="302"/>
    </row>
    <row r="140" ht="15" customHeight="1">
      <c r="B140" s="300"/>
      <c r="C140" s="259" t="s">
        <v>1048</v>
      </c>
      <c r="D140" s="259"/>
      <c r="E140" s="259"/>
      <c r="F140" s="280" t="s">
        <v>992</v>
      </c>
      <c r="G140" s="259"/>
      <c r="H140" s="259" t="s">
        <v>1049</v>
      </c>
      <c r="I140" s="259" t="s">
        <v>1026</v>
      </c>
      <c r="J140" s="259"/>
      <c r="K140" s="302"/>
    </row>
    <row r="141" ht="15" customHeight="1">
      <c r="B141" s="303"/>
      <c r="C141" s="304"/>
      <c r="D141" s="304"/>
      <c r="E141" s="304"/>
      <c r="F141" s="304"/>
      <c r="G141" s="304"/>
      <c r="H141" s="304"/>
      <c r="I141" s="304"/>
      <c r="J141" s="304"/>
      <c r="K141" s="305"/>
    </row>
    <row r="142" ht="18.75" customHeight="1">
      <c r="B142" s="255"/>
      <c r="C142" s="255"/>
      <c r="D142" s="255"/>
      <c r="E142" s="255"/>
      <c r="F142" s="292"/>
      <c r="G142" s="255"/>
      <c r="H142" s="255"/>
      <c r="I142" s="255"/>
      <c r="J142" s="255"/>
      <c r="K142" s="255"/>
    </row>
    <row r="143" ht="18.75" customHeight="1"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</row>
    <row r="144" ht="7.5" customHeight="1">
      <c r="B144" s="267"/>
      <c r="C144" s="268"/>
      <c r="D144" s="268"/>
      <c r="E144" s="268"/>
      <c r="F144" s="268"/>
      <c r="G144" s="268"/>
      <c r="H144" s="268"/>
      <c r="I144" s="268"/>
      <c r="J144" s="268"/>
      <c r="K144" s="269"/>
    </row>
    <row r="145" ht="45" customHeight="1">
      <c r="B145" s="270"/>
      <c r="C145" s="271" t="s">
        <v>1050</v>
      </c>
      <c r="D145" s="271"/>
      <c r="E145" s="271"/>
      <c r="F145" s="271"/>
      <c r="G145" s="271"/>
      <c r="H145" s="271"/>
      <c r="I145" s="271"/>
      <c r="J145" s="271"/>
      <c r="K145" s="272"/>
    </row>
    <row r="146" ht="17.25" customHeight="1">
      <c r="B146" s="270"/>
      <c r="C146" s="273" t="s">
        <v>986</v>
      </c>
      <c r="D146" s="273"/>
      <c r="E146" s="273"/>
      <c r="F146" s="273" t="s">
        <v>987</v>
      </c>
      <c r="G146" s="274"/>
      <c r="H146" s="273" t="s">
        <v>117</v>
      </c>
      <c r="I146" s="273" t="s">
        <v>57</v>
      </c>
      <c r="J146" s="273" t="s">
        <v>988</v>
      </c>
      <c r="K146" s="272"/>
    </row>
    <row r="147" ht="17.25" customHeight="1">
      <c r="B147" s="270"/>
      <c r="C147" s="275" t="s">
        <v>989</v>
      </c>
      <c r="D147" s="275"/>
      <c r="E147" s="275"/>
      <c r="F147" s="276" t="s">
        <v>990</v>
      </c>
      <c r="G147" s="277"/>
      <c r="H147" s="275"/>
      <c r="I147" s="275"/>
      <c r="J147" s="275" t="s">
        <v>991</v>
      </c>
      <c r="K147" s="272"/>
    </row>
    <row r="148" ht="5.25" customHeight="1">
      <c r="B148" s="281"/>
      <c r="C148" s="278"/>
      <c r="D148" s="278"/>
      <c r="E148" s="278"/>
      <c r="F148" s="278"/>
      <c r="G148" s="279"/>
      <c r="H148" s="278"/>
      <c r="I148" s="278"/>
      <c r="J148" s="278"/>
      <c r="K148" s="302"/>
    </row>
    <row r="149" ht="15" customHeight="1">
      <c r="B149" s="281"/>
      <c r="C149" s="306" t="s">
        <v>995</v>
      </c>
      <c r="D149" s="259"/>
      <c r="E149" s="259"/>
      <c r="F149" s="307" t="s">
        <v>992</v>
      </c>
      <c r="G149" s="259"/>
      <c r="H149" s="306" t="s">
        <v>1031</v>
      </c>
      <c r="I149" s="306" t="s">
        <v>994</v>
      </c>
      <c r="J149" s="306">
        <v>120</v>
      </c>
      <c r="K149" s="302"/>
    </row>
    <row r="150" ht="15" customHeight="1">
      <c r="B150" s="281"/>
      <c r="C150" s="306" t="s">
        <v>1040</v>
      </c>
      <c r="D150" s="259"/>
      <c r="E150" s="259"/>
      <c r="F150" s="307" t="s">
        <v>992</v>
      </c>
      <c r="G150" s="259"/>
      <c r="H150" s="306" t="s">
        <v>1051</v>
      </c>
      <c r="I150" s="306" t="s">
        <v>994</v>
      </c>
      <c r="J150" s="306" t="s">
        <v>1042</v>
      </c>
      <c r="K150" s="302"/>
    </row>
    <row r="151" ht="15" customHeight="1">
      <c r="B151" s="281"/>
      <c r="C151" s="306" t="s">
        <v>941</v>
      </c>
      <c r="D151" s="259"/>
      <c r="E151" s="259"/>
      <c r="F151" s="307" t="s">
        <v>992</v>
      </c>
      <c r="G151" s="259"/>
      <c r="H151" s="306" t="s">
        <v>1052</v>
      </c>
      <c r="I151" s="306" t="s">
        <v>994</v>
      </c>
      <c r="J151" s="306" t="s">
        <v>1042</v>
      </c>
      <c r="K151" s="302"/>
    </row>
    <row r="152" ht="15" customHeight="1">
      <c r="B152" s="281"/>
      <c r="C152" s="306" t="s">
        <v>997</v>
      </c>
      <c r="D152" s="259"/>
      <c r="E152" s="259"/>
      <c r="F152" s="307" t="s">
        <v>998</v>
      </c>
      <c r="G152" s="259"/>
      <c r="H152" s="306" t="s">
        <v>1031</v>
      </c>
      <c r="I152" s="306" t="s">
        <v>994</v>
      </c>
      <c r="J152" s="306">
        <v>50</v>
      </c>
      <c r="K152" s="302"/>
    </row>
    <row r="153" ht="15" customHeight="1">
      <c r="B153" s="281"/>
      <c r="C153" s="306" t="s">
        <v>1000</v>
      </c>
      <c r="D153" s="259"/>
      <c r="E153" s="259"/>
      <c r="F153" s="307" t="s">
        <v>992</v>
      </c>
      <c r="G153" s="259"/>
      <c r="H153" s="306" t="s">
        <v>1031</v>
      </c>
      <c r="I153" s="306" t="s">
        <v>1002</v>
      </c>
      <c r="J153" s="306"/>
      <c r="K153" s="302"/>
    </row>
    <row r="154" ht="15" customHeight="1">
      <c r="B154" s="281"/>
      <c r="C154" s="306" t="s">
        <v>1011</v>
      </c>
      <c r="D154" s="259"/>
      <c r="E154" s="259"/>
      <c r="F154" s="307" t="s">
        <v>998</v>
      </c>
      <c r="G154" s="259"/>
      <c r="H154" s="306" t="s">
        <v>1031</v>
      </c>
      <c r="I154" s="306" t="s">
        <v>994</v>
      </c>
      <c r="J154" s="306">
        <v>50</v>
      </c>
      <c r="K154" s="302"/>
    </row>
    <row r="155" ht="15" customHeight="1">
      <c r="B155" s="281"/>
      <c r="C155" s="306" t="s">
        <v>1019</v>
      </c>
      <c r="D155" s="259"/>
      <c r="E155" s="259"/>
      <c r="F155" s="307" t="s">
        <v>998</v>
      </c>
      <c r="G155" s="259"/>
      <c r="H155" s="306" t="s">
        <v>1031</v>
      </c>
      <c r="I155" s="306" t="s">
        <v>994</v>
      </c>
      <c r="J155" s="306">
        <v>50</v>
      </c>
      <c r="K155" s="302"/>
    </row>
    <row r="156" ht="15" customHeight="1">
      <c r="B156" s="281"/>
      <c r="C156" s="306" t="s">
        <v>1017</v>
      </c>
      <c r="D156" s="259"/>
      <c r="E156" s="259"/>
      <c r="F156" s="307" t="s">
        <v>998</v>
      </c>
      <c r="G156" s="259"/>
      <c r="H156" s="306" t="s">
        <v>1031</v>
      </c>
      <c r="I156" s="306" t="s">
        <v>994</v>
      </c>
      <c r="J156" s="306">
        <v>50</v>
      </c>
      <c r="K156" s="302"/>
    </row>
    <row r="157" ht="15" customHeight="1">
      <c r="B157" s="281"/>
      <c r="C157" s="306" t="s">
        <v>101</v>
      </c>
      <c r="D157" s="259"/>
      <c r="E157" s="259"/>
      <c r="F157" s="307" t="s">
        <v>992</v>
      </c>
      <c r="G157" s="259"/>
      <c r="H157" s="306" t="s">
        <v>1053</v>
      </c>
      <c r="I157" s="306" t="s">
        <v>994</v>
      </c>
      <c r="J157" s="306" t="s">
        <v>1054</v>
      </c>
      <c r="K157" s="302"/>
    </row>
    <row r="158" ht="15" customHeight="1">
      <c r="B158" s="281"/>
      <c r="C158" s="306" t="s">
        <v>1055</v>
      </c>
      <c r="D158" s="259"/>
      <c r="E158" s="259"/>
      <c r="F158" s="307" t="s">
        <v>992</v>
      </c>
      <c r="G158" s="259"/>
      <c r="H158" s="306" t="s">
        <v>1056</v>
      </c>
      <c r="I158" s="306" t="s">
        <v>1026</v>
      </c>
      <c r="J158" s="306"/>
      <c r="K158" s="302"/>
    </row>
    <row r="159" ht="15" customHeight="1">
      <c r="B159" s="308"/>
      <c r="C159" s="290"/>
      <c r="D159" s="290"/>
      <c r="E159" s="290"/>
      <c r="F159" s="290"/>
      <c r="G159" s="290"/>
      <c r="H159" s="290"/>
      <c r="I159" s="290"/>
      <c r="J159" s="290"/>
      <c r="K159" s="309"/>
    </row>
    <row r="160" ht="18.75" customHeight="1">
      <c r="B160" s="255"/>
      <c r="C160" s="259"/>
      <c r="D160" s="259"/>
      <c r="E160" s="259"/>
      <c r="F160" s="280"/>
      <c r="G160" s="259"/>
      <c r="H160" s="259"/>
      <c r="I160" s="259"/>
      <c r="J160" s="259"/>
      <c r="K160" s="255"/>
    </row>
    <row r="161" ht="18.75" customHeight="1"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</row>
    <row r="162" ht="7.5" customHeight="1">
      <c r="B162" s="245"/>
      <c r="C162" s="246"/>
      <c r="D162" s="246"/>
      <c r="E162" s="246"/>
      <c r="F162" s="246"/>
      <c r="G162" s="246"/>
      <c r="H162" s="246"/>
      <c r="I162" s="246"/>
      <c r="J162" s="246"/>
      <c r="K162" s="247"/>
    </row>
    <row r="163" ht="45" customHeight="1">
      <c r="B163" s="248"/>
      <c r="C163" s="249" t="s">
        <v>1057</v>
      </c>
      <c r="D163" s="249"/>
      <c r="E163" s="249"/>
      <c r="F163" s="249"/>
      <c r="G163" s="249"/>
      <c r="H163" s="249"/>
      <c r="I163" s="249"/>
      <c r="J163" s="249"/>
      <c r="K163" s="250"/>
    </row>
    <row r="164" ht="17.25" customHeight="1">
      <c r="B164" s="248"/>
      <c r="C164" s="273" t="s">
        <v>986</v>
      </c>
      <c r="D164" s="273"/>
      <c r="E164" s="273"/>
      <c r="F164" s="273" t="s">
        <v>987</v>
      </c>
      <c r="G164" s="310"/>
      <c r="H164" s="311" t="s">
        <v>117</v>
      </c>
      <c r="I164" s="311" t="s">
        <v>57</v>
      </c>
      <c r="J164" s="273" t="s">
        <v>988</v>
      </c>
      <c r="K164" s="250"/>
    </row>
    <row r="165" ht="17.25" customHeight="1">
      <c r="B165" s="251"/>
      <c r="C165" s="275" t="s">
        <v>989</v>
      </c>
      <c r="D165" s="275"/>
      <c r="E165" s="275"/>
      <c r="F165" s="276" t="s">
        <v>990</v>
      </c>
      <c r="G165" s="312"/>
      <c r="H165" s="313"/>
      <c r="I165" s="313"/>
      <c r="J165" s="275" t="s">
        <v>991</v>
      </c>
      <c r="K165" s="253"/>
    </row>
    <row r="166" ht="5.25" customHeight="1">
      <c r="B166" s="281"/>
      <c r="C166" s="278"/>
      <c r="D166" s="278"/>
      <c r="E166" s="278"/>
      <c r="F166" s="278"/>
      <c r="G166" s="279"/>
      <c r="H166" s="278"/>
      <c r="I166" s="278"/>
      <c r="J166" s="278"/>
      <c r="K166" s="302"/>
    </row>
    <row r="167" ht="15" customHeight="1">
      <c r="B167" s="281"/>
      <c r="C167" s="259" t="s">
        <v>995</v>
      </c>
      <c r="D167" s="259"/>
      <c r="E167" s="259"/>
      <c r="F167" s="280" t="s">
        <v>992</v>
      </c>
      <c r="G167" s="259"/>
      <c r="H167" s="259" t="s">
        <v>1031</v>
      </c>
      <c r="I167" s="259" t="s">
        <v>994</v>
      </c>
      <c r="J167" s="259">
        <v>120</v>
      </c>
      <c r="K167" s="302"/>
    </row>
    <row r="168" ht="15" customHeight="1">
      <c r="B168" s="281"/>
      <c r="C168" s="259" t="s">
        <v>1040</v>
      </c>
      <c r="D168" s="259"/>
      <c r="E168" s="259"/>
      <c r="F168" s="280" t="s">
        <v>992</v>
      </c>
      <c r="G168" s="259"/>
      <c r="H168" s="259" t="s">
        <v>1041</v>
      </c>
      <c r="I168" s="259" t="s">
        <v>994</v>
      </c>
      <c r="J168" s="259" t="s">
        <v>1042</v>
      </c>
      <c r="K168" s="302"/>
    </row>
    <row r="169" ht="15" customHeight="1">
      <c r="B169" s="281"/>
      <c r="C169" s="259" t="s">
        <v>941</v>
      </c>
      <c r="D169" s="259"/>
      <c r="E169" s="259"/>
      <c r="F169" s="280" t="s">
        <v>992</v>
      </c>
      <c r="G169" s="259"/>
      <c r="H169" s="259" t="s">
        <v>1058</v>
      </c>
      <c r="I169" s="259" t="s">
        <v>994</v>
      </c>
      <c r="J169" s="259" t="s">
        <v>1042</v>
      </c>
      <c r="K169" s="302"/>
    </row>
    <row r="170" ht="15" customHeight="1">
      <c r="B170" s="281"/>
      <c r="C170" s="259" t="s">
        <v>997</v>
      </c>
      <c r="D170" s="259"/>
      <c r="E170" s="259"/>
      <c r="F170" s="280" t="s">
        <v>998</v>
      </c>
      <c r="G170" s="259"/>
      <c r="H170" s="259" t="s">
        <v>1058</v>
      </c>
      <c r="I170" s="259" t="s">
        <v>994</v>
      </c>
      <c r="J170" s="259">
        <v>50</v>
      </c>
      <c r="K170" s="302"/>
    </row>
    <row r="171" ht="15" customHeight="1">
      <c r="B171" s="281"/>
      <c r="C171" s="259" t="s">
        <v>1000</v>
      </c>
      <c r="D171" s="259"/>
      <c r="E171" s="259"/>
      <c r="F171" s="280" t="s">
        <v>992</v>
      </c>
      <c r="G171" s="259"/>
      <c r="H171" s="259" t="s">
        <v>1058</v>
      </c>
      <c r="I171" s="259" t="s">
        <v>1002</v>
      </c>
      <c r="J171" s="259"/>
      <c r="K171" s="302"/>
    </row>
    <row r="172" ht="15" customHeight="1">
      <c r="B172" s="281"/>
      <c r="C172" s="259" t="s">
        <v>1011</v>
      </c>
      <c r="D172" s="259"/>
      <c r="E172" s="259"/>
      <c r="F172" s="280" t="s">
        <v>998</v>
      </c>
      <c r="G172" s="259"/>
      <c r="H172" s="259" t="s">
        <v>1058</v>
      </c>
      <c r="I172" s="259" t="s">
        <v>994</v>
      </c>
      <c r="J172" s="259">
        <v>50</v>
      </c>
      <c r="K172" s="302"/>
    </row>
    <row r="173" ht="15" customHeight="1">
      <c r="B173" s="281"/>
      <c r="C173" s="259" t="s">
        <v>1019</v>
      </c>
      <c r="D173" s="259"/>
      <c r="E173" s="259"/>
      <c r="F173" s="280" t="s">
        <v>998</v>
      </c>
      <c r="G173" s="259"/>
      <c r="H173" s="259" t="s">
        <v>1058</v>
      </c>
      <c r="I173" s="259" t="s">
        <v>994</v>
      </c>
      <c r="J173" s="259">
        <v>50</v>
      </c>
      <c r="K173" s="302"/>
    </row>
    <row r="174" ht="15" customHeight="1">
      <c r="B174" s="281"/>
      <c r="C174" s="259" t="s">
        <v>1017</v>
      </c>
      <c r="D174" s="259"/>
      <c r="E174" s="259"/>
      <c r="F174" s="280" t="s">
        <v>998</v>
      </c>
      <c r="G174" s="259"/>
      <c r="H174" s="259" t="s">
        <v>1058</v>
      </c>
      <c r="I174" s="259" t="s">
        <v>994</v>
      </c>
      <c r="J174" s="259">
        <v>50</v>
      </c>
      <c r="K174" s="302"/>
    </row>
    <row r="175" ht="15" customHeight="1">
      <c r="B175" s="281"/>
      <c r="C175" s="259" t="s">
        <v>116</v>
      </c>
      <c r="D175" s="259"/>
      <c r="E175" s="259"/>
      <c r="F175" s="280" t="s">
        <v>992</v>
      </c>
      <c r="G175" s="259"/>
      <c r="H175" s="259" t="s">
        <v>1059</v>
      </c>
      <c r="I175" s="259" t="s">
        <v>1060</v>
      </c>
      <c r="J175" s="259"/>
      <c r="K175" s="302"/>
    </row>
    <row r="176" ht="15" customHeight="1">
      <c r="B176" s="281"/>
      <c r="C176" s="259" t="s">
        <v>57</v>
      </c>
      <c r="D176" s="259"/>
      <c r="E176" s="259"/>
      <c r="F176" s="280" t="s">
        <v>992</v>
      </c>
      <c r="G176" s="259"/>
      <c r="H176" s="259" t="s">
        <v>1061</v>
      </c>
      <c r="I176" s="259" t="s">
        <v>1062</v>
      </c>
      <c r="J176" s="259">
        <v>1</v>
      </c>
      <c r="K176" s="302"/>
    </row>
    <row r="177" ht="15" customHeight="1">
      <c r="B177" s="281"/>
      <c r="C177" s="259" t="s">
        <v>53</v>
      </c>
      <c r="D177" s="259"/>
      <c r="E177" s="259"/>
      <c r="F177" s="280" t="s">
        <v>992</v>
      </c>
      <c r="G177" s="259"/>
      <c r="H177" s="259" t="s">
        <v>1063</v>
      </c>
      <c r="I177" s="259" t="s">
        <v>994</v>
      </c>
      <c r="J177" s="259">
        <v>20</v>
      </c>
      <c r="K177" s="302"/>
    </row>
    <row r="178" ht="15" customHeight="1">
      <c r="B178" s="281"/>
      <c r="C178" s="259" t="s">
        <v>117</v>
      </c>
      <c r="D178" s="259"/>
      <c r="E178" s="259"/>
      <c r="F178" s="280" t="s">
        <v>992</v>
      </c>
      <c r="G178" s="259"/>
      <c r="H178" s="259" t="s">
        <v>1064</v>
      </c>
      <c r="I178" s="259" t="s">
        <v>994</v>
      </c>
      <c r="J178" s="259">
        <v>255</v>
      </c>
      <c r="K178" s="302"/>
    </row>
    <row r="179" ht="15" customHeight="1">
      <c r="B179" s="281"/>
      <c r="C179" s="259" t="s">
        <v>118</v>
      </c>
      <c r="D179" s="259"/>
      <c r="E179" s="259"/>
      <c r="F179" s="280" t="s">
        <v>992</v>
      </c>
      <c r="G179" s="259"/>
      <c r="H179" s="259" t="s">
        <v>957</v>
      </c>
      <c r="I179" s="259" t="s">
        <v>994</v>
      </c>
      <c r="J179" s="259">
        <v>10</v>
      </c>
      <c r="K179" s="302"/>
    </row>
    <row r="180" ht="15" customHeight="1">
      <c r="B180" s="281"/>
      <c r="C180" s="259" t="s">
        <v>119</v>
      </c>
      <c r="D180" s="259"/>
      <c r="E180" s="259"/>
      <c r="F180" s="280" t="s">
        <v>992</v>
      </c>
      <c r="G180" s="259"/>
      <c r="H180" s="259" t="s">
        <v>1065</v>
      </c>
      <c r="I180" s="259" t="s">
        <v>1026</v>
      </c>
      <c r="J180" s="259"/>
      <c r="K180" s="302"/>
    </row>
    <row r="181" ht="15" customHeight="1">
      <c r="B181" s="281"/>
      <c r="C181" s="259" t="s">
        <v>1066</v>
      </c>
      <c r="D181" s="259"/>
      <c r="E181" s="259"/>
      <c r="F181" s="280" t="s">
        <v>992</v>
      </c>
      <c r="G181" s="259"/>
      <c r="H181" s="259" t="s">
        <v>1067</v>
      </c>
      <c r="I181" s="259" t="s">
        <v>1026</v>
      </c>
      <c r="J181" s="259"/>
      <c r="K181" s="302"/>
    </row>
    <row r="182" ht="15" customHeight="1">
      <c r="B182" s="281"/>
      <c r="C182" s="259" t="s">
        <v>1055</v>
      </c>
      <c r="D182" s="259"/>
      <c r="E182" s="259"/>
      <c r="F182" s="280" t="s">
        <v>992</v>
      </c>
      <c r="G182" s="259"/>
      <c r="H182" s="259" t="s">
        <v>1068</v>
      </c>
      <c r="I182" s="259" t="s">
        <v>1026</v>
      </c>
      <c r="J182" s="259"/>
      <c r="K182" s="302"/>
    </row>
    <row r="183" ht="15" customHeight="1">
      <c r="B183" s="281"/>
      <c r="C183" s="259" t="s">
        <v>121</v>
      </c>
      <c r="D183" s="259"/>
      <c r="E183" s="259"/>
      <c r="F183" s="280" t="s">
        <v>998</v>
      </c>
      <c r="G183" s="259"/>
      <c r="H183" s="259" t="s">
        <v>1069</v>
      </c>
      <c r="I183" s="259" t="s">
        <v>994</v>
      </c>
      <c r="J183" s="259">
        <v>50</v>
      </c>
      <c r="K183" s="302"/>
    </row>
    <row r="184" ht="15" customHeight="1">
      <c r="B184" s="281"/>
      <c r="C184" s="259" t="s">
        <v>1070</v>
      </c>
      <c r="D184" s="259"/>
      <c r="E184" s="259"/>
      <c r="F184" s="280" t="s">
        <v>998</v>
      </c>
      <c r="G184" s="259"/>
      <c r="H184" s="259" t="s">
        <v>1071</v>
      </c>
      <c r="I184" s="259" t="s">
        <v>1072</v>
      </c>
      <c r="J184" s="259"/>
      <c r="K184" s="302"/>
    </row>
    <row r="185" ht="15" customHeight="1">
      <c r="B185" s="281"/>
      <c r="C185" s="259" t="s">
        <v>1073</v>
      </c>
      <c r="D185" s="259"/>
      <c r="E185" s="259"/>
      <c r="F185" s="280" t="s">
        <v>998</v>
      </c>
      <c r="G185" s="259"/>
      <c r="H185" s="259" t="s">
        <v>1074</v>
      </c>
      <c r="I185" s="259" t="s">
        <v>1072</v>
      </c>
      <c r="J185" s="259"/>
      <c r="K185" s="302"/>
    </row>
    <row r="186" ht="15" customHeight="1">
      <c r="B186" s="281"/>
      <c r="C186" s="259" t="s">
        <v>1075</v>
      </c>
      <c r="D186" s="259"/>
      <c r="E186" s="259"/>
      <c r="F186" s="280" t="s">
        <v>998</v>
      </c>
      <c r="G186" s="259"/>
      <c r="H186" s="259" t="s">
        <v>1076</v>
      </c>
      <c r="I186" s="259" t="s">
        <v>1072</v>
      </c>
      <c r="J186" s="259"/>
      <c r="K186" s="302"/>
    </row>
    <row r="187" ht="15" customHeight="1">
      <c r="B187" s="281"/>
      <c r="C187" s="314" t="s">
        <v>1077</v>
      </c>
      <c r="D187" s="259"/>
      <c r="E187" s="259"/>
      <c r="F187" s="280" t="s">
        <v>998</v>
      </c>
      <c r="G187" s="259"/>
      <c r="H187" s="259" t="s">
        <v>1078</v>
      </c>
      <c r="I187" s="259" t="s">
        <v>1079</v>
      </c>
      <c r="J187" s="315" t="s">
        <v>1080</v>
      </c>
      <c r="K187" s="302"/>
    </row>
    <row r="188" ht="15" customHeight="1">
      <c r="B188" s="281"/>
      <c r="C188" s="265" t="s">
        <v>42</v>
      </c>
      <c r="D188" s="259"/>
      <c r="E188" s="259"/>
      <c r="F188" s="280" t="s">
        <v>992</v>
      </c>
      <c r="G188" s="259"/>
      <c r="H188" s="255" t="s">
        <v>1081</v>
      </c>
      <c r="I188" s="259" t="s">
        <v>1082</v>
      </c>
      <c r="J188" s="259"/>
      <c r="K188" s="302"/>
    </row>
    <row r="189" ht="15" customHeight="1">
      <c r="B189" s="281"/>
      <c r="C189" s="265" t="s">
        <v>1083</v>
      </c>
      <c r="D189" s="259"/>
      <c r="E189" s="259"/>
      <c r="F189" s="280" t="s">
        <v>992</v>
      </c>
      <c r="G189" s="259"/>
      <c r="H189" s="259" t="s">
        <v>1084</v>
      </c>
      <c r="I189" s="259" t="s">
        <v>1026</v>
      </c>
      <c r="J189" s="259"/>
      <c r="K189" s="302"/>
    </row>
    <row r="190" ht="15" customHeight="1">
      <c r="B190" s="281"/>
      <c r="C190" s="265" t="s">
        <v>1085</v>
      </c>
      <c r="D190" s="259"/>
      <c r="E190" s="259"/>
      <c r="F190" s="280" t="s">
        <v>992</v>
      </c>
      <c r="G190" s="259"/>
      <c r="H190" s="259" t="s">
        <v>1086</v>
      </c>
      <c r="I190" s="259" t="s">
        <v>1026</v>
      </c>
      <c r="J190" s="259"/>
      <c r="K190" s="302"/>
    </row>
    <row r="191" ht="15" customHeight="1">
      <c r="B191" s="281"/>
      <c r="C191" s="265" t="s">
        <v>1087</v>
      </c>
      <c r="D191" s="259"/>
      <c r="E191" s="259"/>
      <c r="F191" s="280" t="s">
        <v>998</v>
      </c>
      <c r="G191" s="259"/>
      <c r="H191" s="259" t="s">
        <v>1088</v>
      </c>
      <c r="I191" s="259" t="s">
        <v>1026</v>
      </c>
      <c r="J191" s="259"/>
      <c r="K191" s="302"/>
    </row>
    <row r="192" ht="15" customHeight="1">
      <c r="B192" s="308"/>
      <c r="C192" s="316"/>
      <c r="D192" s="290"/>
      <c r="E192" s="290"/>
      <c r="F192" s="290"/>
      <c r="G192" s="290"/>
      <c r="H192" s="290"/>
      <c r="I192" s="290"/>
      <c r="J192" s="290"/>
      <c r="K192" s="309"/>
    </row>
    <row r="193" ht="18.75" customHeight="1">
      <c r="B193" s="255"/>
      <c r="C193" s="259"/>
      <c r="D193" s="259"/>
      <c r="E193" s="259"/>
      <c r="F193" s="280"/>
      <c r="G193" s="259"/>
      <c r="H193" s="259"/>
      <c r="I193" s="259"/>
      <c r="J193" s="259"/>
      <c r="K193" s="255"/>
    </row>
    <row r="194" ht="18.75" customHeight="1">
      <c r="B194" s="255"/>
      <c r="C194" s="259"/>
      <c r="D194" s="259"/>
      <c r="E194" s="259"/>
      <c r="F194" s="280"/>
      <c r="G194" s="259"/>
      <c r="H194" s="259"/>
      <c r="I194" s="259"/>
      <c r="J194" s="259"/>
      <c r="K194" s="255"/>
    </row>
    <row r="195" ht="18.75" customHeight="1">
      <c r="B195" s="266"/>
      <c r="C195" s="266"/>
      <c r="D195" s="266"/>
      <c r="E195" s="266"/>
      <c r="F195" s="266"/>
      <c r="G195" s="266"/>
      <c r="H195" s="266"/>
      <c r="I195" s="266"/>
      <c r="J195" s="266"/>
      <c r="K195" s="266"/>
    </row>
    <row r="196" ht="13.5">
      <c r="B196" s="245"/>
      <c r="C196" s="246"/>
      <c r="D196" s="246"/>
      <c r="E196" s="246"/>
      <c r="F196" s="246"/>
      <c r="G196" s="246"/>
      <c r="H196" s="246"/>
      <c r="I196" s="246"/>
      <c r="J196" s="246"/>
      <c r="K196" s="247"/>
    </row>
    <row r="197" ht="21">
      <c r="B197" s="248"/>
      <c r="C197" s="249" t="s">
        <v>1089</v>
      </c>
      <c r="D197" s="249"/>
      <c r="E197" s="249"/>
      <c r="F197" s="249"/>
      <c r="G197" s="249"/>
      <c r="H197" s="249"/>
      <c r="I197" s="249"/>
      <c r="J197" s="249"/>
      <c r="K197" s="250"/>
    </row>
    <row r="198" ht="25.5" customHeight="1">
      <c r="B198" s="248"/>
      <c r="C198" s="317" t="s">
        <v>1090</v>
      </c>
      <c r="D198" s="317"/>
      <c r="E198" s="317"/>
      <c r="F198" s="317" t="s">
        <v>1091</v>
      </c>
      <c r="G198" s="318"/>
      <c r="H198" s="317" t="s">
        <v>1092</v>
      </c>
      <c r="I198" s="317"/>
      <c r="J198" s="317"/>
      <c r="K198" s="250"/>
    </row>
    <row r="199" ht="5.25" customHeight="1">
      <c r="B199" s="281"/>
      <c r="C199" s="278"/>
      <c r="D199" s="278"/>
      <c r="E199" s="278"/>
      <c r="F199" s="278"/>
      <c r="G199" s="259"/>
      <c r="H199" s="278"/>
      <c r="I199" s="278"/>
      <c r="J199" s="278"/>
      <c r="K199" s="302"/>
    </row>
    <row r="200" ht="15" customHeight="1">
      <c r="B200" s="281"/>
      <c r="C200" s="259" t="s">
        <v>1082</v>
      </c>
      <c r="D200" s="259"/>
      <c r="E200" s="259"/>
      <c r="F200" s="280" t="s">
        <v>43</v>
      </c>
      <c r="G200" s="259"/>
      <c r="H200" s="259" t="s">
        <v>1093</v>
      </c>
      <c r="I200" s="259"/>
      <c r="J200" s="259"/>
      <c r="K200" s="302"/>
    </row>
    <row r="201" ht="15" customHeight="1">
      <c r="B201" s="281"/>
      <c r="C201" s="287"/>
      <c r="D201" s="259"/>
      <c r="E201" s="259"/>
      <c r="F201" s="280" t="s">
        <v>44</v>
      </c>
      <c r="G201" s="259"/>
      <c r="H201" s="259" t="s">
        <v>1094</v>
      </c>
      <c r="I201" s="259"/>
      <c r="J201" s="259"/>
      <c r="K201" s="302"/>
    </row>
    <row r="202" ht="15" customHeight="1">
      <c r="B202" s="281"/>
      <c r="C202" s="287"/>
      <c r="D202" s="259"/>
      <c r="E202" s="259"/>
      <c r="F202" s="280" t="s">
        <v>47</v>
      </c>
      <c r="G202" s="259"/>
      <c r="H202" s="259" t="s">
        <v>1095</v>
      </c>
      <c r="I202" s="259"/>
      <c r="J202" s="259"/>
      <c r="K202" s="302"/>
    </row>
    <row r="203" ht="15" customHeight="1">
      <c r="B203" s="281"/>
      <c r="C203" s="259"/>
      <c r="D203" s="259"/>
      <c r="E203" s="259"/>
      <c r="F203" s="280" t="s">
        <v>45</v>
      </c>
      <c r="G203" s="259"/>
      <c r="H203" s="259" t="s">
        <v>1096</v>
      </c>
      <c r="I203" s="259"/>
      <c r="J203" s="259"/>
      <c r="K203" s="302"/>
    </row>
    <row r="204" ht="15" customHeight="1">
      <c r="B204" s="281"/>
      <c r="C204" s="259"/>
      <c r="D204" s="259"/>
      <c r="E204" s="259"/>
      <c r="F204" s="280" t="s">
        <v>46</v>
      </c>
      <c r="G204" s="259"/>
      <c r="H204" s="259" t="s">
        <v>1097</v>
      </c>
      <c r="I204" s="259"/>
      <c r="J204" s="259"/>
      <c r="K204" s="302"/>
    </row>
    <row r="205" ht="15" customHeight="1">
      <c r="B205" s="281"/>
      <c r="C205" s="259"/>
      <c r="D205" s="259"/>
      <c r="E205" s="259"/>
      <c r="F205" s="280"/>
      <c r="G205" s="259"/>
      <c r="H205" s="259"/>
      <c r="I205" s="259"/>
      <c r="J205" s="259"/>
      <c r="K205" s="302"/>
    </row>
    <row r="206" ht="15" customHeight="1">
      <c r="B206" s="281"/>
      <c r="C206" s="259" t="s">
        <v>1038</v>
      </c>
      <c r="D206" s="259"/>
      <c r="E206" s="259"/>
      <c r="F206" s="280" t="s">
        <v>79</v>
      </c>
      <c r="G206" s="259"/>
      <c r="H206" s="259" t="s">
        <v>1098</v>
      </c>
      <c r="I206" s="259"/>
      <c r="J206" s="259"/>
      <c r="K206" s="302"/>
    </row>
    <row r="207" ht="15" customHeight="1">
      <c r="B207" s="281"/>
      <c r="C207" s="287"/>
      <c r="D207" s="259"/>
      <c r="E207" s="259"/>
      <c r="F207" s="280" t="s">
        <v>935</v>
      </c>
      <c r="G207" s="259"/>
      <c r="H207" s="259" t="s">
        <v>936</v>
      </c>
      <c r="I207" s="259"/>
      <c r="J207" s="259"/>
      <c r="K207" s="302"/>
    </row>
    <row r="208" ht="15" customHeight="1">
      <c r="B208" s="281"/>
      <c r="C208" s="259"/>
      <c r="D208" s="259"/>
      <c r="E208" s="259"/>
      <c r="F208" s="280" t="s">
        <v>933</v>
      </c>
      <c r="G208" s="259"/>
      <c r="H208" s="259" t="s">
        <v>1099</v>
      </c>
      <c r="I208" s="259"/>
      <c r="J208" s="259"/>
      <c r="K208" s="302"/>
    </row>
    <row r="209" ht="15" customHeight="1">
      <c r="B209" s="319"/>
      <c r="C209" s="287"/>
      <c r="D209" s="287"/>
      <c r="E209" s="287"/>
      <c r="F209" s="280" t="s">
        <v>937</v>
      </c>
      <c r="G209" s="265"/>
      <c r="H209" s="306" t="s">
        <v>938</v>
      </c>
      <c r="I209" s="306"/>
      <c r="J209" s="306"/>
      <c r="K209" s="320"/>
    </row>
    <row r="210" ht="15" customHeight="1">
      <c r="B210" s="319"/>
      <c r="C210" s="287"/>
      <c r="D210" s="287"/>
      <c r="E210" s="287"/>
      <c r="F210" s="280" t="s">
        <v>939</v>
      </c>
      <c r="G210" s="265"/>
      <c r="H210" s="306" t="s">
        <v>1100</v>
      </c>
      <c r="I210" s="306"/>
      <c r="J210" s="306"/>
      <c r="K210" s="320"/>
    </row>
    <row r="211" ht="15" customHeight="1">
      <c r="B211" s="319"/>
      <c r="C211" s="287"/>
      <c r="D211" s="287"/>
      <c r="E211" s="287"/>
      <c r="F211" s="321"/>
      <c r="G211" s="265"/>
      <c r="H211" s="322"/>
      <c r="I211" s="322"/>
      <c r="J211" s="322"/>
      <c r="K211" s="320"/>
    </row>
    <row r="212" ht="15" customHeight="1">
      <c r="B212" s="319"/>
      <c r="C212" s="259" t="s">
        <v>1062</v>
      </c>
      <c r="D212" s="287"/>
      <c r="E212" s="287"/>
      <c r="F212" s="280">
        <v>1</v>
      </c>
      <c r="G212" s="265"/>
      <c r="H212" s="306" t="s">
        <v>1101</v>
      </c>
      <c r="I212" s="306"/>
      <c r="J212" s="306"/>
      <c r="K212" s="320"/>
    </row>
    <row r="213" ht="15" customHeight="1">
      <c r="B213" s="319"/>
      <c r="C213" s="287"/>
      <c r="D213" s="287"/>
      <c r="E213" s="287"/>
      <c r="F213" s="280">
        <v>2</v>
      </c>
      <c r="G213" s="265"/>
      <c r="H213" s="306" t="s">
        <v>1102</v>
      </c>
      <c r="I213" s="306"/>
      <c r="J213" s="306"/>
      <c r="K213" s="320"/>
    </row>
    <row r="214" ht="15" customHeight="1">
      <c r="B214" s="319"/>
      <c r="C214" s="287"/>
      <c r="D214" s="287"/>
      <c r="E214" s="287"/>
      <c r="F214" s="280">
        <v>3</v>
      </c>
      <c r="G214" s="265"/>
      <c r="H214" s="306" t="s">
        <v>1103</v>
      </c>
      <c r="I214" s="306"/>
      <c r="J214" s="306"/>
      <c r="K214" s="320"/>
    </row>
    <row r="215" ht="15" customHeight="1">
      <c r="B215" s="319"/>
      <c r="C215" s="287"/>
      <c r="D215" s="287"/>
      <c r="E215" s="287"/>
      <c r="F215" s="280">
        <v>4</v>
      </c>
      <c r="G215" s="265"/>
      <c r="H215" s="306" t="s">
        <v>1104</v>
      </c>
      <c r="I215" s="306"/>
      <c r="J215" s="306"/>
      <c r="K215" s="320"/>
    </row>
    <row r="216" ht="12.75" customHeight="1">
      <c r="B216" s="323"/>
      <c r="C216" s="324"/>
      <c r="D216" s="324"/>
      <c r="E216" s="324"/>
      <c r="F216" s="324"/>
      <c r="G216" s="324"/>
      <c r="H216" s="324"/>
      <c r="I216" s="324"/>
      <c r="J216" s="324"/>
      <c r="K216" s="325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NOVAK\Pavel</dc:creator>
  <cp:lastModifiedBy>NOVAK\Pavel</cp:lastModifiedBy>
  <dcterms:created xsi:type="dcterms:W3CDTF">2018-02-21T09:34:42Z</dcterms:created>
  <dcterms:modified xsi:type="dcterms:W3CDTF">2018-02-21T09:34:59Z</dcterms:modified>
</cp:coreProperties>
</file>