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ROK 2025\MU\05 - 08-2019 REKO MÍST KOMUN V OBCI ŽELÉNK -REV3_AKT\oprava SO 3+souhrn\"/>
    </mc:Choice>
  </mc:AlternateContent>
  <bookViews>
    <workbookView xWindow="0" yWindow="0" windowWidth="0" windowHeight="0"/>
  </bookViews>
  <sheets>
    <sheet name="Rekapitulace stavby" sheetId="1" r:id="rId1"/>
    <sheet name="SO 02 - Objekt SO 02" sheetId="2" r:id="rId2"/>
    <sheet name="SO 02a - Objekt SO 02 - VON" sheetId="3" r:id="rId3"/>
    <sheet name="SO 03 - Objekt SO 03" sheetId="4" r:id="rId4"/>
    <sheet name="SO 03a - Objekt SO 03 - VON" sheetId="5" r:id="rId5"/>
    <sheet name="SO 04 - Objekt SO 04" sheetId="6" r:id="rId6"/>
    <sheet name="SO 04a - Objekt SO 04 - VON" sheetId="7" r:id="rId7"/>
    <sheet name="SO 05 - Objekt SO 05" sheetId="8" r:id="rId8"/>
    <sheet name="SO 05a - Objekt SO 05 - VON" sheetId="9" r:id="rId9"/>
  </sheets>
  <definedNames>
    <definedName name="_xlnm.Print_Area" localSheetId="0">'Rekapitulace stavby'!$D$4:$AO$36,'Rekapitulace stavby'!$C$42:$AQ$67</definedName>
    <definedName name="_xlnm.Print_Titles" localSheetId="0">'Rekapitulace stavby'!$52:$52</definedName>
    <definedName name="_xlnm._FilterDatabase" localSheetId="1" hidden="1">'SO 02 - Objekt SO 02'!$C$95:$K$299</definedName>
    <definedName name="_xlnm.Print_Area" localSheetId="1">'SO 02 - Objekt SO 02'!$C$81:$K$299</definedName>
    <definedName name="_xlnm.Print_Titles" localSheetId="1">'SO 02 - Objekt SO 02'!$95:$95</definedName>
    <definedName name="_xlnm._FilterDatabase" localSheetId="2" hidden="1">'SO 02a - Objekt SO 02 - VON'!$C$85:$K$95</definedName>
    <definedName name="_xlnm.Print_Area" localSheetId="2">'SO 02a - Objekt SO 02 - VON'!$C$71:$K$95</definedName>
    <definedName name="_xlnm.Print_Titles" localSheetId="2">'SO 02a - Objekt SO 02 - VON'!$85:$85</definedName>
    <definedName name="_xlnm._FilterDatabase" localSheetId="3" hidden="1">'SO 03 - Objekt SO 03'!$C$94:$K$255</definedName>
    <definedName name="_xlnm.Print_Area" localSheetId="3">'SO 03 - Objekt SO 03'!$C$80:$K$255</definedName>
    <definedName name="_xlnm.Print_Titles" localSheetId="3">'SO 03 - Objekt SO 03'!$94:$94</definedName>
    <definedName name="_xlnm._FilterDatabase" localSheetId="4" hidden="1">'SO 03a - Objekt SO 03 - VON'!$C$85:$K$95</definedName>
    <definedName name="_xlnm.Print_Area" localSheetId="4">'SO 03a - Objekt SO 03 - VON'!$C$71:$K$95</definedName>
    <definedName name="_xlnm.Print_Titles" localSheetId="4">'SO 03a - Objekt SO 03 - VON'!$85:$85</definedName>
    <definedName name="_xlnm._FilterDatabase" localSheetId="5" hidden="1">'SO 04 - Objekt SO 04'!$C$93:$K$196</definedName>
    <definedName name="_xlnm.Print_Area" localSheetId="5">'SO 04 - Objekt SO 04'!$C$79:$K$196</definedName>
    <definedName name="_xlnm.Print_Titles" localSheetId="5">'SO 04 - Objekt SO 04'!$93:$93</definedName>
    <definedName name="_xlnm._FilterDatabase" localSheetId="6" hidden="1">'SO 04a - Objekt SO 04 - VON'!$C$85:$K$95</definedName>
    <definedName name="_xlnm.Print_Area" localSheetId="6">'SO 04a - Objekt SO 04 - VON'!$C$71:$K$95</definedName>
    <definedName name="_xlnm.Print_Titles" localSheetId="6">'SO 04a - Objekt SO 04 - VON'!$85:$85</definedName>
    <definedName name="_xlnm._FilterDatabase" localSheetId="7" hidden="1">'SO 05 - Objekt SO 05'!$C$93:$K$258</definedName>
    <definedName name="_xlnm.Print_Area" localSheetId="7">'SO 05 - Objekt SO 05'!$C$79:$K$258</definedName>
    <definedName name="_xlnm.Print_Titles" localSheetId="7">'SO 05 - Objekt SO 05'!$93:$93</definedName>
    <definedName name="_xlnm._FilterDatabase" localSheetId="8" hidden="1">'SO 05a - Objekt SO 05 - VON'!$C$85:$K$95</definedName>
    <definedName name="_xlnm.Print_Area" localSheetId="8">'SO 05a - Objekt SO 05 - VON'!$C$71:$K$95</definedName>
    <definedName name="_xlnm.Print_Titles" localSheetId="8">'SO 05a - Objekt SO 05 - VON'!$85:$85</definedName>
  </definedNames>
  <calcPr/>
</workbook>
</file>

<file path=xl/calcChain.xml><?xml version="1.0" encoding="utf-8"?>
<calcChain xmlns="http://schemas.openxmlformats.org/spreadsheetml/2006/main">
  <c i="9" l="1" r="J39"/>
  <c r="J38"/>
  <c i="1" r="AY66"/>
  <c i="9" r="J37"/>
  <c i="1" r="AX66"/>
  <c i="9" r="BI95"/>
  <c r="BH95"/>
  <c r="BG95"/>
  <c r="BF95"/>
  <c r="T95"/>
  <c r="R95"/>
  <c r="P95"/>
  <c r="BI94"/>
  <c r="BH94"/>
  <c r="BG94"/>
  <c r="BF94"/>
  <c r="T94"/>
  <c r="R94"/>
  <c r="P94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J83"/>
  <c r="J82"/>
  <c r="F82"/>
  <c r="F80"/>
  <c r="E78"/>
  <c r="J59"/>
  <c r="J58"/>
  <c r="F58"/>
  <c r="F56"/>
  <c r="E54"/>
  <c r="J20"/>
  <c r="E20"/>
  <c r="F83"/>
  <c r="J19"/>
  <c r="J14"/>
  <c r="J80"/>
  <c r="E7"/>
  <c r="E50"/>
  <c i="8" r="J39"/>
  <c r="J38"/>
  <c i="1" r="AY65"/>
  <c i="8" r="J37"/>
  <c i="1" r="AX65"/>
  <c i="8" r="BI257"/>
  <c r="BH257"/>
  <c r="BG257"/>
  <c r="BF257"/>
  <c r="T257"/>
  <c r="R257"/>
  <c r="P257"/>
  <c r="BI255"/>
  <c r="BH255"/>
  <c r="BG255"/>
  <c r="BF255"/>
  <c r="T255"/>
  <c r="R255"/>
  <c r="P255"/>
  <c r="BI254"/>
  <c r="BH254"/>
  <c r="BG254"/>
  <c r="BF254"/>
  <c r="T254"/>
  <c r="R254"/>
  <c r="P254"/>
  <c r="BI252"/>
  <c r="BH252"/>
  <c r="BG252"/>
  <c r="BF252"/>
  <c r="T252"/>
  <c r="R252"/>
  <c r="P252"/>
  <c r="BI248"/>
  <c r="BH248"/>
  <c r="BG248"/>
  <c r="BF248"/>
  <c r="T248"/>
  <c r="T247"/>
  <c r="R248"/>
  <c r="R247"/>
  <c r="P248"/>
  <c r="P247"/>
  <c r="BI245"/>
  <c r="BH245"/>
  <c r="BG245"/>
  <c r="BF245"/>
  <c r="T245"/>
  <c r="R245"/>
  <c r="P245"/>
  <c r="BI243"/>
  <c r="BH243"/>
  <c r="BG243"/>
  <c r="BF243"/>
  <c r="T243"/>
  <c r="R243"/>
  <c r="P243"/>
  <c r="BI241"/>
  <c r="BH241"/>
  <c r="BG241"/>
  <c r="BF241"/>
  <c r="T241"/>
  <c r="R241"/>
  <c r="P241"/>
  <c r="BI238"/>
  <c r="BH238"/>
  <c r="BG238"/>
  <c r="BF238"/>
  <c r="T238"/>
  <c r="R238"/>
  <c r="P238"/>
  <c r="BI236"/>
  <c r="BH236"/>
  <c r="BG236"/>
  <c r="BF236"/>
  <c r="T236"/>
  <c r="R236"/>
  <c r="P236"/>
  <c r="BI233"/>
  <c r="BH233"/>
  <c r="BG233"/>
  <c r="BF233"/>
  <c r="T233"/>
  <c r="R233"/>
  <c r="P233"/>
  <c r="BI231"/>
  <c r="BH231"/>
  <c r="BG231"/>
  <c r="BF231"/>
  <c r="T231"/>
  <c r="R231"/>
  <c r="P231"/>
  <c r="BI229"/>
  <c r="BH229"/>
  <c r="BG229"/>
  <c r="BF229"/>
  <c r="T229"/>
  <c r="R229"/>
  <c r="P229"/>
  <c r="BI226"/>
  <c r="BH226"/>
  <c r="BG226"/>
  <c r="BF226"/>
  <c r="T226"/>
  <c r="R226"/>
  <c r="P226"/>
  <c r="BI224"/>
  <c r="BH224"/>
  <c r="BG224"/>
  <c r="BF224"/>
  <c r="T224"/>
  <c r="R224"/>
  <c r="P224"/>
  <c r="BI220"/>
  <c r="BH220"/>
  <c r="BG220"/>
  <c r="BF220"/>
  <c r="T220"/>
  <c r="R220"/>
  <c r="P220"/>
  <c r="BI218"/>
  <c r="BH218"/>
  <c r="BG218"/>
  <c r="BF218"/>
  <c r="T218"/>
  <c r="R218"/>
  <c r="P218"/>
  <c r="BI216"/>
  <c r="BH216"/>
  <c r="BG216"/>
  <c r="BF216"/>
  <c r="T216"/>
  <c r="R216"/>
  <c r="P216"/>
  <c r="BI213"/>
  <c r="BH213"/>
  <c r="BG213"/>
  <c r="BF213"/>
  <c r="T213"/>
  <c r="R213"/>
  <c r="P213"/>
  <c r="BI211"/>
  <c r="BH211"/>
  <c r="BG211"/>
  <c r="BF211"/>
  <c r="T211"/>
  <c r="R211"/>
  <c r="P211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3"/>
  <c r="BH203"/>
  <c r="BG203"/>
  <c r="BF203"/>
  <c r="T203"/>
  <c r="R203"/>
  <c r="P203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0"/>
  <c r="BH190"/>
  <c r="BG190"/>
  <c r="BF190"/>
  <c r="T190"/>
  <c r="R190"/>
  <c r="P190"/>
  <c r="BI187"/>
  <c r="BH187"/>
  <c r="BG187"/>
  <c r="BF187"/>
  <c r="T187"/>
  <c r="T186"/>
  <c r="R187"/>
  <c r="R186"/>
  <c r="P187"/>
  <c r="P186"/>
  <c r="BI184"/>
  <c r="BH184"/>
  <c r="BG184"/>
  <c r="BF184"/>
  <c r="T184"/>
  <c r="R184"/>
  <c r="P184"/>
  <c r="BI181"/>
  <c r="BH181"/>
  <c r="BG181"/>
  <c r="BF181"/>
  <c r="T181"/>
  <c r="R181"/>
  <c r="P181"/>
  <c r="BI179"/>
  <c r="BH179"/>
  <c r="BG179"/>
  <c r="BF179"/>
  <c r="T179"/>
  <c r="R179"/>
  <c r="P179"/>
  <c r="BI176"/>
  <c r="BH176"/>
  <c r="BG176"/>
  <c r="BF176"/>
  <c r="T176"/>
  <c r="R176"/>
  <c r="P176"/>
  <c r="BI173"/>
  <c r="BH173"/>
  <c r="BG173"/>
  <c r="BF173"/>
  <c r="T173"/>
  <c r="R173"/>
  <c r="P173"/>
  <c r="BI170"/>
  <c r="BH170"/>
  <c r="BG170"/>
  <c r="BF170"/>
  <c r="T170"/>
  <c r="R170"/>
  <c r="P170"/>
  <c r="BI167"/>
  <c r="BH167"/>
  <c r="BG167"/>
  <c r="BF167"/>
  <c r="T167"/>
  <c r="R167"/>
  <c r="P167"/>
  <c r="BI165"/>
  <c r="BH165"/>
  <c r="BG165"/>
  <c r="BF165"/>
  <c r="T165"/>
  <c r="R165"/>
  <c r="P165"/>
  <c r="BI161"/>
  <c r="BH161"/>
  <c r="BG161"/>
  <c r="BF161"/>
  <c r="T161"/>
  <c r="R161"/>
  <c r="P161"/>
  <c r="BI158"/>
  <c r="BH158"/>
  <c r="BG158"/>
  <c r="BF158"/>
  <c r="T158"/>
  <c r="R158"/>
  <c r="P158"/>
  <c r="BI155"/>
  <c r="BH155"/>
  <c r="BG155"/>
  <c r="BF155"/>
  <c r="T155"/>
  <c r="R155"/>
  <c r="P155"/>
  <c r="BI150"/>
  <c r="BH150"/>
  <c r="BG150"/>
  <c r="BF150"/>
  <c r="T150"/>
  <c r="R150"/>
  <c r="P150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8"/>
  <c r="BH138"/>
  <c r="BG138"/>
  <c r="BF138"/>
  <c r="T138"/>
  <c r="R138"/>
  <c r="P138"/>
  <c r="BI136"/>
  <c r="BH136"/>
  <c r="BG136"/>
  <c r="BF136"/>
  <c r="T136"/>
  <c r="R136"/>
  <c r="P136"/>
  <c r="BI132"/>
  <c r="BH132"/>
  <c r="BG132"/>
  <c r="BF132"/>
  <c r="T132"/>
  <c r="R132"/>
  <c r="P132"/>
  <c r="BI130"/>
  <c r="BH130"/>
  <c r="BG130"/>
  <c r="BF130"/>
  <c r="T130"/>
  <c r="R130"/>
  <c r="P130"/>
  <c r="BI126"/>
  <c r="BH126"/>
  <c r="BG126"/>
  <c r="BF126"/>
  <c r="T126"/>
  <c r="R126"/>
  <c r="P126"/>
  <c r="BI121"/>
  <c r="BH121"/>
  <c r="BG121"/>
  <c r="BF121"/>
  <c r="T121"/>
  <c r="R121"/>
  <c r="P121"/>
  <c r="BI118"/>
  <c r="BH118"/>
  <c r="BG118"/>
  <c r="BF118"/>
  <c r="T118"/>
  <c r="R118"/>
  <c r="P118"/>
  <c r="BI116"/>
  <c r="BH116"/>
  <c r="BG116"/>
  <c r="BF116"/>
  <c r="T116"/>
  <c r="R116"/>
  <c r="P116"/>
  <c r="BI113"/>
  <c r="BH113"/>
  <c r="BG113"/>
  <c r="BF113"/>
  <c r="T113"/>
  <c r="R113"/>
  <c r="P113"/>
  <c r="BI111"/>
  <c r="BH111"/>
  <c r="BG111"/>
  <c r="BF111"/>
  <c r="T111"/>
  <c r="R111"/>
  <c r="P111"/>
  <c r="BI108"/>
  <c r="BH108"/>
  <c r="BG108"/>
  <c r="BF108"/>
  <c r="T108"/>
  <c r="R108"/>
  <c r="P108"/>
  <c r="BI105"/>
  <c r="BH105"/>
  <c r="BG105"/>
  <c r="BF105"/>
  <c r="T105"/>
  <c r="R105"/>
  <c r="P105"/>
  <c r="BI102"/>
  <c r="BH102"/>
  <c r="BG102"/>
  <c r="BF102"/>
  <c r="T102"/>
  <c r="R102"/>
  <c r="P102"/>
  <c r="BI99"/>
  <c r="BH99"/>
  <c r="BG99"/>
  <c r="BF99"/>
  <c r="T99"/>
  <c r="R99"/>
  <c r="P99"/>
  <c r="BI97"/>
  <c r="BH97"/>
  <c r="BG97"/>
  <c r="BF97"/>
  <c r="T97"/>
  <c r="R97"/>
  <c r="P97"/>
  <c r="J91"/>
  <c r="J90"/>
  <c r="F90"/>
  <c r="F88"/>
  <c r="E86"/>
  <c r="J59"/>
  <c r="J58"/>
  <c r="F58"/>
  <c r="F56"/>
  <c r="E54"/>
  <c r="J20"/>
  <c r="E20"/>
  <c r="F91"/>
  <c r="J19"/>
  <c r="J14"/>
  <c r="J88"/>
  <c r="E7"/>
  <c r="E82"/>
  <c i="7" r="J39"/>
  <c r="J38"/>
  <c i="1" r="AY63"/>
  <c i="7" r="J37"/>
  <c i="1" r="AX63"/>
  <c i="7" r="BI95"/>
  <c r="BH95"/>
  <c r="BG95"/>
  <c r="BF95"/>
  <c r="T95"/>
  <c r="R95"/>
  <c r="P95"/>
  <c r="BI94"/>
  <c r="BH94"/>
  <c r="BG94"/>
  <c r="BF94"/>
  <c r="T94"/>
  <c r="R94"/>
  <c r="P94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J83"/>
  <c r="J82"/>
  <c r="F82"/>
  <c r="F80"/>
  <c r="E78"/>
  <c r="J59"/>
  <c r="J58"/>
  <c r="F58"/>
  <c r="F56"/>
  <c r="E54"/>
  <c r="J20"/>
  <c r="E20"/>
  <c r="F59"/>
  <c r="J19"/>
  <c r="J14"/>
  <c r="J56"/>
  <c r="E7"/>
  <c r="E50"/>
  <c i="6" r="J39"/>
  <c r="J38"/>
  <c i="1" r="AY62"/>
  <c i="6" r="J37"/>
  <c i="1" r="AX62"/>
  <c i="6" r="BI195"/>
  <c r="BH195"/>
  <c r="BG195"/>
  <c r="BF195"/>
  <c r="T195"/>
  <c r="R195"/>
  <c r="P195"/>
  <c r="BI193"/>
  <c r="BH193"/>
  <c r="BG193"/>
  <c r="BF193"/>
  <c r="T193"/>
  <c r="R193"/>
  <c r="P193"/>
  <c r="BI192"/>
  <c r="BH192"/>
  <c r="BG192"/>
  <c r="BF192"/>
  <c r="T192"/>
  <c r="R192"/>
  <c r="P192"/>
  <c r="BI190"/>
  <c r="BH190"/>
  <c r="BG190"/>
  <c r="BF190"/>
  <c r="T190"/>
  <c r="R190"/>
  <c r="P190"/>
  <c r="BI186"/>
  <c r="BH186"/>
  <c r="BG186"/>
  <c r="BF186"/>
  <c r="T186"/>
  <c r="T185"/>
  <c r="R186"/>
  <c r="R185"/>
  <c r="P186"/>
  <c r="P185"/>
  <c r="BI183"/>
  <c r="BH183"/>
  <c r="BG183"/>
  <c r="BF183"/>
  <c r="T183"/>
  <c r="R183"/>
  <c r="P183"/>
  <c r="BI180"/>
  <c r="BH180"/>
  <c r="BG180"/>
  <c r="BF180"/>
  <c r="T180"/>
  <c r="R180"/>
  <c r="P180"/>
  <c r="BI178"/>
  <c r="BH178"/>
  <c r="BG178"/>
  <c r="BF178"/>
  <c r="T178"/>
  <c r="R178"/>
  <c r="P178"/>
  <c r="BI175"/>
  <c r="BH175"/>
  <c r="BG175"/>
  <c r="BF175"/>
  <c r="T175"/>
  <c r="R175"/>
  <c r="P175"/>
  <c r="BI173"/>
  <c r="BH173"/>
  <c r="BG173"/>
  <c r="BF173"/>
  <c r="T173"/>
  <c r="R173"/>
  <c r="P173"/>
  <c r="BI172"/>
  <c r="BH172"/>
  <c r="BG172"/>
  <c r="BF172"/>
  <c r="T172"/>
  <c r="R172"/>
  <c r="P172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1"/>
  <c r="BH161"/>
  <c r="BG161"/>
  <c r="BF161"/>
  <c r="T161"/>
  <c r="R161"/>
  <c r="P161"/>
  <c r="BI158"/>
  <c r="BH158"/>
  <c r="BG158"/>
  <c r="BF158"/>
  <c r="T158"/>
  <c r="T157"/>
  <c r="R158"/>
  <c r="R157"/>
  <c r="P158"/>
  <c r="P157"/>
  <c r="BI154"/>
  <c r="BH154"/>
  <c r="BG154"/>
  <c r="BF154"/>
  <c r="T154"/>
  <c r="R154"/>
  <c r="P154"/>
  <c r="BI151"/>
  <c r="BH151"/>
  <c r="BG151"/>
  <c r="BF151"/>
  <c r="T151"/>
  <c r="R151"/>
  <c r="P151"/>
  <c r="BI148"/>
  <c r="BH148"/>
  <c r="BG148"/>
  <c r="BF148"/>
  <c r="T148"/>
  <c r="R148"/>
  <c r="P148"/>
  <c r="BI146"/>
  <c r="BH146"/>
  <c r="BG146"/>
  <c r="BF146"/>
  <c r="T146"/>
  <c r="R146"/>
  <c r="P146"/>
  <c r="BI142"/>
  <c r="BH142"/>
  <c r="BG142"/>
  <c r="BF142"/>
  <c r="T142"/>
  <c r="R142"/>
  <c r="P142"/>
  <c r="BI139"/>
  <c r="BH139"/>
  <c r="BG139"/>
  <c r="BF139"/>
  <c r="T139"/>
  <c r="R139"/>
  <c r="P139"/>
  <c r="BI136"/>
  <c r="BH136"/>
  <c r="BG136"/>
  <c r="BF136"/>
  <c r="T136"/>
  <c r="R136"/>
  <c r="P136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6"/>
  <c r="BH126"/>
  <c r="BG126"/>
  <c r="BF126"/>
  <c r="T126"/>
  <c r="R126"/>
  <c r="P126"/>
  <c r="BI124"/>
  <c r="BH124"/>
  <c r="BG124"/>
  <c r="BF124"/>
  <c r="T124"/>
  <c r="R124"/>
  <c r="P124"/>
  <c r="BI120"/>
  <c r="BH120"/>
  <c r="BG120"/>
  <c r="BF120"/>
  <c r="T120"/>
  <c r="R120"/>
  <c r="P120"/>
  <c r="BI118"/>
  <c r="BH118"/>
  <c r="BG118"/>
  <c r="BF118"/>
  <c r="T118"/>
  <c r="R118"/>
  <c r="P118"/>
  <c r="BI114"/>
  <c r="BH114"/>
  <c r="BG114"/>
  <c r="BF114"/>
  <c r="T114"/>
  <c r="R114"/>
  <c r="P114"/>
  <c r="BI109"/>
  <c r="BH109"/>
  <c r="BG109"/>
  <c r="BF109"/>
  <c r="T109"/>
  <c r="R109"/>
  <c r="P109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99"/>
  <c r="BH99"/>
  <c r="BG99"/>
  <c r="BF99"/>
  <c r="T99"/>
  <c r="R99"/>
  <c r="P99"/>
  <c r="BI97"/>
  <c r="BH97"/>
  <c r="BG97"/>
  <c r="BF97"/>
  <c r="T97"/>
  <c r="R97"/>
  <c r="P97"/>
  <c r="J91"/>
  <c r="J90"/>
  <c r="F90"/>
  <c r="F88"/>
  <c r="E86"/>
  <c r="J59"/>
  <c r="J58"/>
  <c r="F58"/>
  <c r="F56"/>
  <c r="E54"/>
  <c r="J20"/>
  <c r="E20"/>
  <c r="F59"/>
  <c r="J19"/>
  <c r="J14"/>
  <c r="J56"/>
  <c r="E7"/>
  <c r="E82"/>
  <c i="5" r="J39"/>
  <c r="J38"/>
  <c i="1" r="AY60"/>
  <c i="5" r="J37"/>
  <c i="1" r="AX60"/>
  <c i="5" r="BI95"/>
  <c r="BH95"/>
  <c r="BG95"/>
  <c r="BF95"/>
  <c r="T95"/>
  <c r="R95"/>
  <c r="P95"/>
  <c r="BI94"/>
  <c r="BH94"/>
  <c r="BG94"/>
  <c r="BF94"/>
  <c r="T94"/>
  <c r="R94"/>
  <c r="P94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J83"/>
  <c r="J82"/>
  <c r="F82"/>
  <c r="F80"/>
  <c r="E78"/>
  <c r="J59"/>
  <c r="J58"/>
  <c r="F58"/>
  <c r="F56"/>
  <c r="E54"/>
  <c r="J20"/>
  <c r="E20"/>
  <c r="F59"/>
  <c r="J19"/>
  <c r="J14"/>
  <c r="J80"/>
  <c r="E7"/>
  <c r="E74"/>
  <c i="4" r="J39"/>
  <c r="J38"/>
  <c i="1" r="AY59"/>
  <c i="4" r="J37"/>
  <c i="1" r="AX59"/>
  <c i="4" r="BI254"/>
  <c r="BH254"/>
  <c r="BG254"/>
  <c r="BF254"/>
  <c r="T254"/>
  <c r="R254"/>
  <c r="P254"/>
  <c r="BI252"/>
  <c r="BH252"/>
  <c r="BG252"/>
  <c r="BF252"/>
  <c r="T252"/>
  <c r="R252"/>
  <c r="P252"/>
  <c r="BI251"/>
  <c r="BH251"/>
  <c r="BG251"/>
  <c r="BF251"/>
  <c r="T251"/>
  <c r="R251"/>
  <c r="P251"/>
  <c r="BI249"/>
  <c r="BH249"/>
  <c r="BG249"/>
  <c r="BF249"/>
  <c r="T249"/>
  <c r="R249"/>
  <c r="P249"/>
  <c r="BI245"/>
  <c r="BH245"/>
  <c r="BG245"/>
  <c r="BF245"/>
  <c r="T245"/>
  <c r="T244"/>
  <c r="R245"/>
  <c r="R244"/>
  <c r="P245"/>
  <c r="P244"/>
  <c r="BI242"/>
  <c r="BH242"/>
  <c r="BG242"/>
  <c r="BF242"/>
  <c r="T242"/>
  <c r="R242"/>
  <c r="P242"/>
  <c r="BI240"/>
  <c r="BH240"/>
  <c r="BG240"/>
  <c r="BF240"/>
  <c r="T240"/>
  <c r="R240"/>
  <c r="P240"/>
  <c r="BI237"/>
  <c r="BH237"/>
  <c r="BG237"/>
  <c r="BF237"/>
  <c r="T237"/>
  <c r="R237"/>
  <c r="P237"/>
  <c r="BI235"/>
  <c r="BH235"/>
  <c r="BG235"/>
  <c r="BF235"/>
  <c r="T235"/>
  <c r="R235"/>
  <c r="P235"/>
  <c r="BI232"/>
  <c r="BH232"/>
  <c r="BG232"/>
  <c r="BF232"/>
  <c r="T232"/>
  <c r="R232"/>
  <c r="P232"/>
  <c r="BI230"/>
  <c r="BH230"/>
  <c r="BG230"/>
  <c r="BF230"/>
  <c r="T230"/>
  <c r="R230"/>
  <c r="P230"/>
  <c r="BI227"/>
  <c r="BH227"/>
  <c r="BG227"/>
  <c r="BF227"/>
  <c r="T227"/>
  <c r="R227"/>
  <c r="P227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6"/>
  <c r="BH216"/>
  <c r="BG216"/>
  <c r="BF216"/>
  <c r="T216"/>
  <c r="R216"/>
  <c r="P216"/>
  <c r="BI213"/>
  <c r="BH213"/>
  <c r="BG213"/>
  <c r="BF213"/>
  <c r="T213"/>
  <c r="R213"/>
  <c r="P213"/>
  <c r="BI211"/>
  <c r="BH211"/>
  <c r="BG211"/>
  <c r="BF211"/>
  <c r="T211"/>
  <c r="R211"/>
  <c r="P211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1"/>
  <c r="BH201"/>
  <c r="BG201"/>
  <c r="BF201"/>
  <c r="T201"/>
  <c r="R201"/>
  <c r="P201"/>
  <c r="BI200"/>
  <c r="BH200"/>
  <c r="BG200"/>
  <c r="BF200"/>
  <c r="T200"/>
  <c r="R200"/>
  <c r="P200"/>
  <c r="BI198"/>
  <c r="BH198"/>
  <c r="BG198"/>
  <c r="BF198"/>
  <c r="T198"/>
  <c r="R198"/>
  <c r="P198"/>
  <c r="BI195"/>
  <c r="BH195"/>
  <c r="BG195"/>
  <c r="BF195"/>
  <c r="T195"/>
  <c r="R195"/>
  <c r="P195"/>
  <c r="BI192"/>
  <c r="BH192"/>
  <c r="BG192"/>
  <c r="BF192"/>
  <c r="T192"/>
  <c r="R192"/>
  <c r="P192"/>
  <c r="BI190"/>
  <c r="BH190"/>
  <c r="BG190"/>
  <c r="BF190"/>
  <c r="T190"/>
  <c r="R190"/>
  <c r="P190"/>
  <c r="BI187"/>
  <c r="BH187"/>
  <c r="BG187"/>
  <c r="BF187"/>
  <c r="T187"/>
  <c r="R187"/>
  <c r="P187"/>
  <c r="BI183"/>
  <c r="BH183"/>
  <c r="BG183"/>
  <c r="BF183"/>
  <c r="T183"/>
  <c r="R183"/>
  <c r="P183"/>
  <c r="BI180"/>
  <c r="BH180"/>
  <c r="BG180"/>
  <c r="BF180"/>
  <c r="T180"/>
  <c r="R180"/>
  <c r="P180"/>
  <c r="BI175"/>
  <c r="BH175"/>
  <c r="BG175"/>
  <c r="BF175"/>
  <c r="T175"/>
  <c r="R175"/>
  <c r="P175"/>
  <c r="BI172"/>
  <c r="BH172"/>
  <c r="BG172"/>
  <c r="BF172"/>
  <c r="T172"/>
  <c r="R172"/>
  <c r="P172"/>
  <c r="BI170"/>
  <c r="BH170"/>
  <c r="BG170"/>
  <c r="BF170"/>
  <c r="T170"/>
  <c r="R170"/>
  <c r="P170"/>
  <c r="BI166"/>
  <c r="BH166"/>
  <c r="BG166"/>
  <c r="BF166"/>
  <c r="T166"/>
  <c r="R166"/>
  <c r="P166"/>
  <c r="BI163"/>
  <c r="BH163"/>
  <c r="BG163"/>
  <c r="BF163"/>
  <c r="T163"/>
  <c r="R163"/>
  <c r="P163"/>
  <c r="BI160"/>
  <c r="BH160"/>
  <c r="BG160"/>
  <c r="BF160"/>
  <c r="T160"/>
  <c r="R160"/>
  <c r="P160"/>
  <c r="BI155"/>
  <c r="BH155"/>
  <c r="BG155"/>
  <c r="BF155"/>
  <c r="T155"/>
  <c r="R155"/>
  <c r="P155"/>
  <c r="BI151"/>
  <c r="BH151"/>
  <c r="BG151"/>
  <c r="BF151"/>
  <c r="T151"/>
  <c r="T150"/>
  <c r="R151"/>
  <c r="R150"/>
  <c r="P151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1"/>
  <c r="BH141"/>
  <c r="BG141"/>
  <c r="BF141"/>
  <c r="T141"/>
  <c r="R141"/>
  <c r="P141"/>
  <c r="BI139"/>
  <c r="BH139"/>
  <c r="BG139"/>
  <c r="BF139"/>
  <c r="T139"/>
  <c r="R139"/>
  <c r="P139"/>
  <c r="BI132"/>
  <c r="BH132"/>
  <c r="BG132"/>
  <c r="BF132"/>
  <c r="T132"/>
  <c r="R132"/>
  <c r="P132"/>
  <c r="BI130"/>
  <c r="BH130"/>
  <c r="BG130"/>
  <c r="BF130"/>
  <c r="T130"/>
  <c r="R130"/>
  <c r="P130"/>
  <c r="BI126"/>
  <c r="BH126"/>
  <c r="BG126"/>
  <c r="BF126"/>
  <c r="T126"/>
  <c r="R126"/>
  <c r="P126"/>
  <c r="BI118"/>
  <c r="BH118"/>
  <c r="BG118"/>
  <c r="BF118"/>
  <c r="T118"/>
  <c r="R118"/>
  <c r="P118"/>
  <c r="BI112"/>
  <c r="BH112"/>
  <c r="BG112"/>
  <c r="BF112"/>
  <c r="T112"/>
  <c r="R112"/>
  <c r="P112"/>
  <c r="BI109"/>
  <c r="BH109"/>
  <c r="BG109"/>
  <c r="BF109"/>
  <c r="T109"/>
  <c r="R109"/>
  <c r="P109"/>
  <c r="BI107"/>
  <c r="BH107"/>
  <c r="BG107"/>
  <c r="BF107"/>
  <c r="T107"/>
  <c r="R107"/>
  <c r="P107"/>
  <c r="BI105"/>
  <c r="BH105"/>
  <c r="BG105"/>
  <c r="BF105"/>
  <c r="T105"/>
  <c r="R105"/>
  <c r="P105"/>
  <c r="BI103"/>
  <c r="BH103"/>
  <c r="BG103"/>
  <c r="BF103"/>
  <c r="T103"/>
  <c r="R103"/>
  <c r="P103"/>
  <c r="BI100"/>
  <c r="BH100"/>
  <c r="BG100"/>
  <c r="BF100"/>
  <c r="T100"/>
  <c r="R100"/>
  <c r="P100"/>
  <c r="BI98"/>
  <c r="BH98"/>
  <c r="BG98"/>
  <c r="BF98"/>
  <c r="T98"/>
  <c r="R98"/>
  <c r="P98"/>
  <c r="J92"/>
  <c r="J91"/>
  <c r="F91"/>
  <c r="F89"/>
  <c r="E87"/>
  <c r="J59"/>
  <c r="J58"/>
  <c r="F58"/>
  <c r="F56"/>
  <c r="E54"/>
  <c r="J20"/>
  <c r="E20"/>
  <c r="F92"/>
  <c r="J19"/>
  <c r="J14"/>
  <c r="J89"/>
  <c r="E7"/>
  <c r="E50"/>
  <c i="3" r="J39"/>
  <c r="J38"/>
  <c i="1" r="AY57"/>
  <c i="3" r="J37"/>
  <c i="1" r="AX57"/>
  <c i="3" r="BI95"/>
  <c r="BH95"/>
  <c r="BG95"/>
  <c r="BF95"/>
  <c r="T95"/>
  <c r="R95"/>
  <c r="P95"/>
  <c r="BI94"/>
  <c r="BH94"/>
  <c r="BG94"/>
  <c r="BF94"/>
  <c r="T94"/>
  <c r="R94"/>
  <c r="P94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J83"/>
  <c r="J82"/>
  <c r="F82"/>
  <c r="F80"/>
  <c r="E78"/>
  <c r="J59"/>
  <c r="J58"/>
  <c r="F58"/>
  <c r="F56"/>
  <c r="E54"/>
  <c r="J20"/>
  <c r="E20"/>
  <c r="F59"/>
  <c r="J19"/>
  <c r="J14"/>
  <c r="J80"/>
  <c r="E7"/>
  <c r="E74"/>
  <c i="2" r="P276"/>
  <c r="J39"/>
  <c r="J38"/>
  <c i="1" r="AY56"/>
  <c i="2" r="J37"/>
  <c i="1" r="AX56"/>
  <c i="2" r="BI298"/>
  <c r="BH298"/>
  <c r="BG298"/>
  <c r="BF298"/>
  <c r="T298"/>
  <c r="R298"/>
  <c r="P298"/>
  <c r="BI296"/>
  <c r="BH296"/>
  <c r="BG296"/>
  <c r="BF296"/>
  <c r="T296"/>
  <c r="R296"/>
  <c r="P296"/>
  <c r="BI295"/>
  <c r="BH295"/>
  <c r="BG295"/>
  <c r="BF295"/>
  <c r="T295"/>
  <c r="R295"/>
  <c r="P295"/>
  <c r="BI293"/>
  <c r="BH293"/>
  <c r="BG293"/>
  <c r="BF293"/>
  <c r="T293"/>
  <c r="R293"/>
  <c r="P293"/>
  <c r="BI289"/>
  <c r="BH289"/>
  <c r="BG289"/>
  <c r="BF289"/>
  <c r="T289"/>
  <c r="T288"/>
  <c r="R289"/>
  <c r="R288"/>
  <c r="P289"/>
  <c r="P288"/>
  <c r="BI286"/>
  <c r="BH286"/>
  <c r="BG286"/>
  <c r="BF286"/>
  <c r="T286"/>
  <c r="R286"/>
  <c r="P286"/>
  <c r="BI284"/>
  <c r="BH284"/>
  <c r="BG284"/>
  <c r="BF284"/>
  <c r="T284"/>
  <c r="R284"/>
  <c r="P284"/>
  <c r="BI282"/>
  <c r="BH282"/>
  <c r="BG282"/>
  <c r="BF282"/>
  <c r="T282"/>
  <c r="R282"/>
  <c r="P282"/>
  <c r="BI279"/>
  <c r="BH279"/>
  <c r="BG279"/>
  <c r="BF279"/>
  <c r="T279"/>
  <c r="R279"/>
  <c r="P279"/>
  <c r="BI277"/>
  <c r="BH277"/>
  <c r="BG277"/>
  <c r="BF277"/>
  <c r="T277"/>
  <c r="R277"/>
  <c r="P277"/>
  <c r="BI273"/>
  <c r="BH273"/>
  <c r="BG273"/>
  <c r="BF273"/>
  <c r="T273"/>
  <c r="R273"/>
  <c r="P273"/>
  <c r="BI270"/>
  <c r="BH270"/>
  <c r="BG270"/>
  <c r="BF270"/>
  <c r="T270"/>
  <c r="R270"/>
  <c r="P270"/>
  <c r="BI268"/>
  <c r="BH268"/>
  <c r="BG268"/>
  <c r="BF268"/>
  <c r="T268"/>
  <c r="R268"/>
  <c r="P268"/>
  <c r="BI266"/>
  <c r="BH266"/>
  <c r="BG266"/>
  <c r="BF266"/>
  <c r="T266"/>
  <c r="R266"/>
  <c r="P266"/>
  <c r="BI264"/>
  <c r="BH264"/>
  <c r="BG264"/>
  <c r="BF264"/>
  <c r="T264"/>
  <c r="R264"/>
  <c r="P264"/>
  <c r="BI261"/>
  <c r="BH261"/>
  <c r="BG261"/>
  <c r="BF261"/>
  <c r="T261"/>
  <c r="R261"/>
  <c r="P261"/>
  <c r="BI259"/>
  <c r="BH259"/>
  <c r="BG259"/>
  <c r="BF259"/>
  <c r="T259"/>
  <c r="R259"/>
  <c r="P259"/>
  <c r="BI257"/>
  <c r="BH257"/>
  <c r="BG257"/>
  <c r="BF257"/>
  <c r="T257"/>
  <c r="R257"/>
  <c r="P257"/>
  <c r="BI255"/>
  <c r="BH255"/>
  <c r="BG255"/>
  <c r="BF255"/>
  <c r="T255"/>
  <c r="R255"/>
  <c r="P255"/>
  <c r="BI253"/>
  <c r="BH253"/>
  <c r="BG253"/>
  <c r="BF253"/>
  <c r="T253"/>
  <c r="R253"/>
  <c r="P253"/>
  <c r="BI251"/>
  <c r="BH251"/>
  <c r="BG251"/>
  <c r="BF251"/>
  <c r="T251"/>
  <c r="R251"/>
  <c r="P251"/>
  <c r="BI249"/>
  <c r="BH249"/>
  <c r="BG249"/>
  <c r="BF249"/>
  <c r="T249"/>
  <c r="R249"/>
  <c r="P249"/>
  <c r="BI247"/>
  <c r="BH247"/>
  <c r="BG247"/>
  <c r="BF247"/>
  <c r="T247"/>
  <c r="R247"/>
  <c r="P247"/>
  <c r="BI244"/>
  <c r="BH244"/>
  <c r="BG244"/>
  <c r="BF244"/>
  <c r="T244"/>
  <c r="R244"/>
  <c r="P244"/>
  <c r="BI241"/>
  <c r="BH241"/>
  <c r="BG241"/>
  <c r="BF241"/>
  <c r="T241"/>
  <c r="R241"/>
  <c r="P241"/>
  <c r="BI239"/>
  <c r="BH239"/>
  <c r="BG239"/>
  <c r="BF239"/>
  <c r="T239"/>
  <c r="R239"/>
  <c r="P239"/>
  <c r="BI237"/>
  <c r="BH237"/>
  <c r="BG237"/>
  <c r="BF237"/>
  <c r="T237"/>
  <c r="R237"/>
  <c r="P237"/>
  <c r="BI234"/>
  <c r="BH234"/>
  <c r="BG234"/>
  <c r="BF234"/>
  <c r="T234"/>
  <c r="R234"/>
  <c r="P234"/>
  <c r="BI232"/>
  <c r="BH232"/>
  <c r="BG232"/>
  <c r="BF232"/>
  <c r="T232"/>
  <c r="R232"/>
  <c r="P232"/>
  <c r="BI229"/>
  <c r="BH229"/>
  <c r="BG229"/>
  <c r="BF229"/>
  <c r="T229"/>
  <c r="R229"/>
  <c r="P229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16"/>
  <c r="BH216"/>
  <c r="BG216"/>
  <c r="BF216"/>
  <c r="T216"/>
  <c r="R216"/>
  <c r="P216"/>
  <c r="BI214"/>
  <c r="BH214"/>
  <c r="BG214"/>
  <c r="BF214"/>
  <c r="T214"/>
  <c r="R214"/>
  <c r="P214"/>
  <c r="BI211"/>
  <c r="BH211"/>
  <c r="BG211"/>
  <c r="BF211"/>
  <c r="T211"/>
  <c r="R211"/>
  <c r="P211"/>
  <c r="BI208"/>
  <c r="BH208"/>
  <c r="BG208"/>
  <c r="BF208"/>
  <c r="T208"/>
  <c r="R208"/>
  <c r="P208"/>
  <c r="BI205"/>
  <c r="BH205"/>
  <c r="BG205"/>
  <c r="BF205"/>
  <c r="T205"/>
  <c r="R205"/>
  <c r="P205"/>
  <c r="BI202"/>
  <c r="BH202"/>
  <c r="BG202"/>
  <c r="BF202"/>
  <c r="T202"/>
  <c r="R202"/>
  <c r="P202"/>
  <c r="BI199"/>
  <c r="BH199"/>
  <c r="BG199"/>
  <c r="BF199"/>
  <c r="T199"/>
  <c r="R199"/>
  <c r="P199"/>
  <c r="BI196"/>
  <c r="BH196"/>
  <c r="BG196"/>
  <c r="BF196"/>
  <c r="T196"/>
  <c r="R196"/>
  <c r="P196"/>
  <c r="BI188"/>
  <c r="BH188"/>
  <c r="BG188"/>
  <c r="BF188"/>
  <c r="T188"/>
  <c r="R188"/>
  <c r="P188"/>
  <c r="BI184"/>
  <c r="BH184"/>
  <c r="BG184"/>
  <c r="BF184"/>
  <c r="T184"/>
  <c r="T183"/>
  <c r="R184"/>
  <c r="R183"/>
  <c r="P184"/>
  <c r="P183"/>
  <c r="BI180"/>
  <c r="BH180"/>
  <c r="BG180"/>
  <c r="BF180"/>
  <c r="T180"/>
  <c r="T179"/>
  <c r="R180"/>
  <c r="R179"/>
  <c r="P180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3"/>
  <c r="BH163"/>
  <c r="BG163"/>
  <c r="BF163"/>
  <c r="T163"/>
  <c r="R163"/>
  <c r="P163"/>
  <c r="BI160"/>
  <c r="BH160"/>
  <c r="BG160"/>
  <c r="BF160"/>
  <c r="T160"/>
  <c r="R160"/>
  <c r="P160"/>
  <c r="BI152"/>
  <c r="BH152"/>
  <c r="BG152"/>
  <c r="BF152"/>
  <c r="T152"/>
  <c r="R152"/>
  <c r="P152"/>
  <c r="BI150"/>
  <c r="BH150"/>
  <c r="BG150"/>
  <c r="BF150"/>
  <c r="T150"/>
  <c r="R150"/>
  <c r="P150"/>
  <c r="BI146"/>
  <c r="BH146"/>
  <c r="BG146"/>
  <c r="BF146"/>
  <c r="T146"/>
  <c r="R146"/>
  <c r="P146"/>
  <c r="BI137"/>
  <c r="BH137"/>
  <c r="BG137"/>
  <c r="BF137"/>
  <c r="T137"/>
  <c r="R137"/>
  <c r="P137"/>
  <c r="BI130"/>
  <c r="BH130"/>
  <c r="BG130"/>
  <c r="BF130"/>
  <c r="T130"/>
  <c r="R130"/>
  <c r="P130"/>
  <c r="BI128"/>
  <c r="BH128"/>
  <c r="BG128"/>
  <c r="BF128"/>
  <c r="T128"/>
  <c r="R128"/>
  <c r="P128"/>
  <c r="BI125"/>
  <c r="BH125"/>
  <c r="BG125"/>
  <c r="BF125"/>
  <c r="T125"/>
  <c r="R125"/>
  <c r="P125"/>
  <c r="BI122"/>
  <c r="BH122"/>
  <c r="BG122"/>
  <c r="BF122"/>
  <c r="T122"/>
  <c r="R122"/>
  <c r="P122"/>
  <c r="BI118"/>
  <c r="BH118"/>
  <c r="BG118"/>
  <c r="BF118"/>
  <c r="T118"/>
  <c r="R118"/>
  <c r="P118"/>
  <c r="BI116"/>
  <c r="BH116"/>
  <c r="BG116"/>
  <c r="BF116"/>
  <c r="T116"/>
  <c r="R116"/>
  <c r="P116"/>
  <c r="BI114"/>
  <c r="BH114"/>
  <c r="BG114"/>
  <c r="BF114"/>
  <c r="T114"/>
  <c r="R114"/>
  <c r="P114"/>
  <c r="BI112"/>
  <c r="BH112"/>
  <c r="BG112"/>
  <c r="BF112"/>
  <c r="T112"/>
  <c r="R112"/>
  <c r="P112"/>
  <c r="BI109"/>
  <c r="BH109"/>
  <c r="BG109"/>
  <c r="BF109"/>
  <c r="T109"/>
  <c r="R109"/>
  <c r="P109"/>
  <c r="BI106"/>
  <c r="BH106"/>
  <c r="BG106"/>
  <c r="BF106"/>
  <c r="T106"/>
  <c r="R106"/>
  <c r="P106"/>
  <c r="BI104"/>
  <c r="BH104"/>
  <c r="BG104"/>
  <c r="BF104"/>
  <c r="T104"/>
  <c r="R104"/>
  <c r="P104"/>
  <c r="BI99"/>
  <c r="BH99"/>
  <c r="BG99"/>
  <c r="BF99"/>
  <c r="T99"/>
  <c r="R99"/>
  <c r="P99"/>
  <c r="J93"/>
  <c r="J92"/>
  <c r="F92"/>
  <c r="F90"/>
  <c r="E88"/>
  <c r="J59"/>
  <c r="J58"/>
  <c r="F58"/>
  <c r="F56"/>
  <c r="E54"/>
  <c r="J20"/>
  <c r="E20"/>
  <c r="F93"/>
  <c r="J19"/>
  <c r="J14"/>
  <c r="J56"/>
  <c r="E7"/>
  <c r="E50"/>
  <c i="1" r="L50"/>
  <c r="AM50"/>
  <c r="AM49"/>
  <c r="L49"/>
  <c r="AM47"/>
  <c r="L47"/>
  <c r="L45"/>
  <c r="L44"/>
  <c i="2" r="J296"/>
  <c r="BK211"/>
  <c r="J247"/>
  <c r="BK214"/>
  <c r="J150"/>
  <c r="BK266"/>
  <c r="J216"/>
  <c r="BK150"/>
  <c r="BK282"/>
  <c r="J224"/>
  <c r="J109"/>
  <c r="J277"/>
  <c r="J232"/>
  <c r="J257"/>
  <c r="J160"/>
  <c i="1" r="AS58"/>
  <c i="3" r="BK91"/>
  <c r="BK94"/>
  <c i="4" r="BK237"/>
  <c r="BK180"/>
  <c r="J252"/>
  <c r="J211"/>
  <c r="J105"/>
  <c r="J221"/>
  <c r="J175"/>
  <c r="J251"/>
  <c r="BK98"/>
  <c r="BK206"/>
  <c r="J166"/>
  <c r="BK245"/>
  <c r="BK132"/>
  <c r="BK166"/>
  <c i="5" r="BK95"/>
  <c r="BK91"/>
  <c i="6" r="BK173"/>
  <c r="BK109"/>
  <c r="J142"/>
  <c r="BK151"/>
  <c r="J175"/>
  <c r="BK154"/>
  <c r="J168"/>
  <c r="J166"/>
  <c i="7" r="J92"/>
  <c r="J90"/>
  <c i="8" r="J187"/>
  <c r="J196"/>
  <c r="BK257"/>
  <c r="J200"/>
  <c r="BK158"/>
  <c r="J252"/>
  <c r="J176"/>
  <c r="BK229"/>
  <c r="J155"/>
  <c r="J241"/>
  <c r="BK165"/>
  <c r="BK118"/>
  <c r="J190"/>
  <c r="J238"/>
  <c r="BK161"/>
  <c i="9" r="BK94"/>
  <c r="J90"/>
  <c i="2" r="J289"/>
  <c r="BK249"/>
  <c r="J282"/>
  <c r="BK232"/>
  <c r="BK205"/>
  <c r="BK122"/>
  <c r="BK244"/>
  <c r="J163"/>
  <c r="BK106"/>
  <c r="J208"/>
  <c r="J104"/>
  <c r="J264"/>
  <c r="BK188"/>
  <c r="J239"/>
  <c r="BK128"/>
  <c r="J99"/>
  <c r="BK273"/>
  <c r="BK163"/>
  <c i="3" r="BK89"/>
  <c r="BK90"/>
  <c r="J95"/>
  <c i="4" r="J200"/>
  <c r="BK141"/>
  <c r="BK221"/>
  <c r="BK183"/>
  <c r="J249"/>
  <c r="BK200"/>
  <c r="BK112"/>
  <c r="BK103"/>
  <c r="J183"/>
  <c r="BK225"/>
  <c r="BK172"/>
  <c r="J107"/>
  <c r="BK175"/>
  <c r="BK211"/>
  <c i="5" r="J92"/>
  <c r="J95"/>
  <c i="6" r="J190"/>
  <c r="J133"/>
  <c r="J183"/>
  <c r="BK161"/>
  <c r="BK168"/>
  <c r="BK102"/>
  <c r="J124"/>
  <c r="BK192"/>
  <c r="J102"/>
  <c r="J158"/>
  <c r="J131"/>
  <c i="7" r="BK90"/>
  <c r="BK89"/>
  <c i="8" r="BK254"/>
  <c r="BK170"/>
  <c r="BK97"/>
  <c r="BK179"/>
  <c r="J132"/>
  <c r="BK231"/>
  <c r="BK116"/>
  <c r="J220"/>
  <c r="J204"/>
  <c r="J208"/>
  <c r="BK155"/>
  <c r="BK236"/>
  <c r="J173"/>
  <c r="J108"/>
  <c r="BK167"/>
  <c i="9" r="BK89"/>
  <c i="2" r="J298"/>
  <c r="J266"/>
  <c r="BK125"/>
  <c r="BK224"/>
  <c r="BK175"/>
  <c r="J128"/>
  <c r="BK234"/>
  <c r="J152"/>
  <c r="BK112"/>
  <c r="J205"/>
  <c r="J173"/>
  <c r="BK251"/>
  <c r="J125"/>
  <c r="J237"/>
  <c r="BK130"/>
  <c r="J293"/>
  <c r="BK264"/>
  <c r="J188"/>
  <c r="BK104"/>
  <c i="3" r="BK95"/>
  <c r="J92"/>
  <c i="4" r="BK205"/>
  <c r="J240"/>
  <c r="BK195"/>
  <c r="J130"/>
  <c r="BK198"/>
  <c r="BK130"/>
  <c r="J112"/>
  <c r="BK216"/>
  <c r="J245"/>
  <c r="J190"/>
  <c r="J132"/>
  <c r="BK227"/>
  <c r="BK100"/>
  <c i="5" r="J94"/>
  <c r="BK92"/>
  <c r="J88"/>
  <c i="6" r="BK167"/>
  <c r="BK120"/>
  <c r="J173"/>
  <c r="J120"/>
  <c r="BK142"/>
  <c r="J118"/>
  <c r="BK193"/>
  <c r="J104"/>
  <c r="J151"/>
  <c r="BK114"/>
  <c i="7" r="J91"/>
  <c i="8" r="J111"/>
  <c r="BK150"/>
  <c r="BK252"/>
  <c r="J194"/>
  <c r="BK121"/>
  <c r="BK204"/>
  <c r="J118"/>
  <c r="J231"/>
  <c r="BK113"/>
  <c r="J167"/>
  <c r="BK108"/>
  <c r="J158"/>
  <c r="J245"/>
  <c r="BK198"/>
  <c r="J116"/>
  <c i="9" r="J88"/>
  <c r="J91"/>
  <c i="2" r="J295"/>
  <c r="BK270"/>
  <c r="BK208"/>
  <c r="BK257"/>
  <c r="BK216"/>
  <c r="BK152"/>
  <c r="BK277"/>
  <c r="J180"/>
  <c r="J130"/>
  <c r="J261"/>
  <c r="J184"/>
  <c r="J249"/>
  <c r="J270"/>
  <c r="J170"/>
  <c r="J241"/>
  <c r="J166"/>
  <c r="J114"/>
  <c r="BK284"/>
  <c r="J226"/>
  <c r="BK114"/>
  <c i="3" r="J91"/>
  <c i="4" r="BK252"/>
  <c r="J201"/>
  <c r="J148"/>
  <c r="BK223"/>
  <c r="J155"/>
  <c r="J235"/>
  <c r="J192"/>
  <c r="J100"/>
  <c r="J232"/>
  <c r="BK151"/>
  <c r="BK213"/>
  <c r="J187"/>
  <c r="BK139"/>
  <c r="J237"/>
  <c r="BK155"/>
  <c r="BK190"/>
  <c i="5" r="BK88"/>
  <c r="BK94"/>
  <c i="6" r="BK180"/>
  <c r="BK136"/>
  <c r="J172"/>
  <c r="BK183"/>
  <c r="J109"/>
  <c r="J136"/>
  <c r="J106"/>
  <c r="BK97"/>
  <c r="BK169"/>
  <c r="BK124"/>
  <c i="7" r="J94"/>
  <c r="J88"/>
  <c i="8" r="J203"/>
  <c r="BK130"/>
  <c r="BK190"/>
  <c r="J141"/>
  <c r="J226"/>
  <c r="BK145"/>
  <c r="BK245"/>
  <c r="J181"/>
  <c r="J243"/>
  <c r="J138"/>
  <c r="J97"/>
  <c r="J150"/>
  <c r="J254"/>
  <c r="BK181"/>
  <c i="9" r="J92"/>
  <c r="J94"/>
  <c i="2" r="BK295"/>
  <c r="J273"/>
  <c r="BK146"/>
  <c r="BK239"/>
  <c r="J202"/>
  <c r="J279"/>
  <c r="J222"/>
  <c r="J175"/>
  <c r="BK253"/>
  <c r="J168"/>
  <c r="J137"/>
  <c r="J177"/>
  <c r="BK137"/>
  <c r="J112"/>
  <c r="BK279"/>
  <c r="J199"/>
  <c i="3" r="J90"/>
  <c r="J94"/>
  <c i="4" r="J213"/>
  <c r="J109"/>
  <c r="BK219"/>
  <c r="J146"/>
  <c r="BK230"/>
  <c r="J163"/>
  <c r="BK118"/>
  <c r="J223"/>
  <c r="BK105"/>
  <c r="J230"/>
  <c r="J195"/>
  <c r="J151"/>
  <c r="BK254"/>
  <c r="J160"/>
  <c r="J118"/>
  <c i="6" r="J146"/>
  <c r="J180"/>
  <c r="BK126"/>
  <c r="J178"/>
  <c r="BK129"/>
  <c r="J126"/>
  <c r="BK195"/>
  <c r="J154"/>
  <c i="7" r="BK95"/>
  <c r="BK91"/>
  <c i="8" r="J233"/>
  <c r="J161"/>
  <c r="BK226"/>
  <c r="J184"/>
  <c r="BK203"/>
  <c r="BK138"/>
  <c r="BK238"/>
  <c r="BK208"/>
  <c r="BK105"/>
  <c r="J213"/>
  <c r="BK126"/>
  <c r="BK141"/>
  <c r="J229"/>
  <c i="9" r="BK88"/>
  <c i="2" r="BK293"/>
  <c r="BK255"/>
  <c r="BK99"/>
  <c r="J253"/>
  <c r="BK196"/>
  <c i="1" r="AS64"/>
  <c i="2" r="BK116"/>
  <c r="BK226"/>
  <c r="BK166"/>
  <c r="J234"/>
  <c r="J244"/>
  <c r="J116"/>
  <c r="BK170"/>
  <c r="BK109"/>
  <c r="BK268"/>
  <c r="BK184"/>
  <c i="3" r="J88"/>
  <c r="BK88"/>
  <c i="4" r="BK208"/>
  <c r="BK160"/>
  <c r="J227"/>
  <c r="J216"/>
  <c r="BK144"/>
  <c r="J206"/>
  <c r="BK126"/>
  <c r="BK109"/>
  <c r="BK192"/>
  <c r="BK251"/>
  <c r="BK210"/>
  <c r="J180"/>
  <c r="BK232"/>
  <c r="BK148"/>
  <c r="J126"/>
  <c i="5" r="J90"/>
  <c r="BK90"/>
  <c i="6" r="J165"/>
  <c r="BK131"/>
  <c r="BK178"/>
  <c r="BK190"/>
  <c r="J195"/>
  <c r="J129"/>
  <c r="BK158"/>
  <c r="J169"/>
  <c r="J167"/>
  <c r="BK165"/>
  <c r="BK104"/>
  <c i="7" r="J89"/>
  <c r="BK92"/>
  <c i="8" r="J224"/>
  <c r="BK200"/>
  <c r="BK99"/>
  <c r="BK220"/>
  <c r="BK176"/>
  <c r="J255"/>
  <c r="BK194"/>
  <c r="BK136"/>
  <c r="BK218"/>
  <c r="BK147"/>
  <c r="BK216"/>
  <c r="J143"/>
  <c r="BK224"/>
  <c r="J165"/>
  <c r="BK255"/>
  <c r="J216"/>
  <c r="J105"/>
  <c i="9" r="BK92"/>
  <c r="BK95"/>
  <c i="2" r="BK296"/>
  <c r="J284"/>
  <c r="BK237"/>
  <c r="BK261"/>
  <c r="BK222"/>
  <c r="BK168"/>
  <c r="J259"/>
  <c r="BK177"/>
  <c r="J118"/>
  <c r="BK259"/>
  <c r="BK160"/>
  <c r="J196"/>
  <c r="J255"/>
  <c r="J229"/>
  <c r="J214"/>
  <c r="J122"/>
  <c r="BK286"/>
  <c r="J211"/>
  <c i="3" r="BK92"/>
  <c r="J89"/>
  <c i="4" r="BK170"/>
  <c r="J225"/>
  <c r="BK187"/>
  <c r="J98"/>
  <c r="BK204"/>
  <c r="J103"/>
  <c r="BK249"/>
  <c r="J204"/>
  <c r="BK235"/>
  <c r="J208"/>
  <c r="J141"/>
  <c r="BK240"/>
  <c r="BK146"/>
  <c r="BK107"/>
  <c i="5" r="J89"/>
  <c i="6" r="J186"/>
  <c r="J148"/>
  <c r="J114"/>
  <c r="BK146"/>
  <c r="BK186"/>
  <c r="BK99"/>
  <c r="BK133"/>
  <c r="BK106"/>
  <c r="BK175"/>
  <c r="BK148"/>
  <c i="7" r="BK88"/>
  <c i="8" r="J145"/>
  <c r="BK111"/>
  <c r="BK241"/>
  <c r="BK173"/>
  <c r="J257"/>
  <c r="BK187"/>
  <c r="J102"/>
  <c r="BK206"/>
  <c r="J99"/>
  <c r="J206"/>
  <c r="J130"/>
  <c r="BK211"/>
  <c r="J147"/>
  <c r="BK213"/>
  <c r="BK143"/>
  <c i="9" r="BK91"/>
  <c r="BK90"/>
  <c i="2" r="BK298"/>
  <c r="J286"/>
  <c r="BK180"/>
  <c r="BK229"/>
  <c r="BK173"/>
  <c r="J106"/>
  <c r="J251"/>
  <c r="BK202"/>
  <c i="1" r="AS61"/>
  <c i="2" r="BK247"/>
  <c r="J268"/>
  <c r="J146"/>
  <c r="BK199"/>
  <c r="BK289"/>
  <c r="BK241"/>
  <c r="BK118"/>
  <c i="1" r="AS55"/>
  <c i="4" r="BK242"/>
  <c r="J172"/>
  <c r="J242"/>
  <c r="J198"/>
  <c r="J139"/>
  <c r="J219"/>
  <c r="J170"/>
  <c r="J254"/>
  <c r="J144"/>
  <c r="J205"/>
  <c r="BK163"/>
  <c r="BK201"/>
  <c r="J210"/>
  <c i="5" r="J91"/>
  <c r="BK89"/>
  <c i="6" r="BK166"/>
  <c r="BK118"/>
  <c r="J97"/>
  <c r="J139"/>
  <c r="BK172"/>
  <c r="J192"/>
  <c r="J161"/>
  <c r="J99"/>
  <c r="J193"/>
  <c r="BK139"/>
  <c i="7" r="BK94"/>
  <c r="J95"/>
  <c i="8" r="BK233"/>
  <c r="BK102"/>
  <c r="J121"/>
  <c r="BK243"/>
  <c r="J198"/>
  <c r="J136"/>
  <c r="J248"/>
  <c r="J179"/>
  <c r="BK248"/>
  <c r="J211"/>
  <c r="BK132"/>
  <c r="J236"/>
  <c r="J170"/>
  <c r="J113"/>
  <c r="BK184"/>
  <c r="J126"/>
  <c r="J218"/>
  <c r="BK196"/>
  <c i="9" r="J95"/>
  <c r="J89"/>
  <c i="2" l="1" r="P98"/>
  <c r="R187"/>
  <c r="BK236"/>
  <c r="J236"/>
  <c r="J70"/>
  <c r="R276"/>
  <c i="4" r="P154"/>
  <c i="2" r="BK98"/>
  <c r="J98"/>
  <c r="J65"/>
  <c r="BK276"/>
  <c r="J276"/>
  <c r="J71"/>
  <c r="P292"/>
  <c r="P291"/>
  <c i="3" r="R87"/>
  <c r="R86"/>
  <c i="4" r="T154"/>
  <c r="P197"/>
  <c r="BK234"/>
  <c r="J234"/>
  <c r="J70"/>
  <c i="6" r="R135"/>
  <c r="BK177"/>
  <c r="J177"/>
  <c r="J69"/>
  <c i="7" r="T87"/>
  <c r="T86"/>
  <c i="8" r="P96"/>
  <c r="T189"/>
  <c i="2" r="BK187"/>
  <c r="J187"/>
  <c r="J68"/>
  <c r="T187"/>
  <c r="BK231"/>
  <c r="J231"/>
  <c r="J69"/>
  <c i="4" r="T97"/>
  <c r="R212"/>
  <c i="5" r="R87"/>
  <c r="R86"/>
  <c i="6" r="T135"/>
  <c r="BK189"/>
  <c r="BK188"/>
  <c r="J188"/>
  <c r="J71"/>
  <c i="8" r="T96"/>
  <c r="BK189"/>
  <c r="J189"/>
  <c r="J68"/>
  <c i="2" r="R98"/>
  <c r="R236"/>
  <c r="R292"/>
  <c r="R291"/>
  <c i="3" r="T87"/>
  <c r="T86"/>
  <c i="4" r="R97"/>
  <c r="BK197"/>
  <c r="J197"/>
  <c r="J68"/>
  <c r="T197"/>
  <c r="T234"/>
  <c r="T248"/>
  <c r="T247"/>
  <c i="6" r="P96"/>
  <c r="BK160"/>
  <c r="J160"/>
  <c r="J68"/>
  <c r="T177"/>
  <c r="P189"/>
  <c r="P188"/>
  <c i="8" r="BK96"/>
  <c r="J96"/>
  <c r="J65"/>
  <c r="R149"/>
  <c r="BK235"/>
  <c r="J235"/>
  <c r="J69"/>
  <c i="2" r="P236"/>
  <c i="3" r="BK87"/>
  <c r="BK86"/>
  <c r="J86"/>
  <c r="J63"/>
  <c i="4" r="BK154"/>
  <c r="J154"/>
  <c r="J67"/>
  <c r="P212"/>
  <c i="6" r="R96"/>
  <c r="R160"/>
  <c i="7" r="R87"/>
  <c r="R86"/>
  <c i="8" r="P149"/>
  <c r="P235"/>
  <c r="R251"/>
  <c r="R250"/>
  <c i="2" r="P187"/>
  <c r="P231"/>
  <c r="R231"/>
  <c r="T231"/>
  <c r="T276"/>
  <c r="T292"/>
  <c r="T291"/>
  <c i="4" r="R154"/>
  <c r="R197"/>
  <c r="P234"/>
  <c r="BK248"/>
  <c r="BK247"/>
  <c r="J247"/>
  <c r="J72"/>
  <c i="5" r="T87"/>
  <c r="T86"/>
  <c i="6" r="T96"/>
  <c r="P160"/>
  <c r="R177"/>
  <c r="T189"/>
  <c r="T188"/>
  <c i="7" r="P87"/>
  <c r="P86"/>
  <c i="1" r="AU63"/>
  <c i="8" r="T149"/>
  <c r="R235"/>
  <c r="P251"/>
  <c r="P250"/>
  <c i="2" r="T98"/>
  <c r="T97"/>
  <c r="T96"/>
  <c r="T236"/>
  <c r="BK292"/>
  <c r="BK291"/>
  <c r="J291"/>
  <c r="J73"/>
  <c i="3" r="P87"/>
  <c r="P86"/>
  <c i="1" r="AU57"/>
  <c i="4" r="BK97"/>
  <c r="BK212"/>
  <c r="J212"/>
  <c r="J69"/>
  <c r="R234"/>
  <c r="P248"/>
  <c r="P247"/>
  <c i="5" r="BK87"/>
  <c r="BK86"/>
  <c r="J86"/>
  <c i="6" r="BK135"/>
  <c r="J135"/>
  <c r="J66"/>
  <c r="T160"/>
  <c r="R189"/>
  <c r="R188"/>
  <c i="8" r="BK149"/>
  <c r="J149"/>
  <c r="J66"/>
  <c r="P189"/>
  <c r="T235"/>
  <c r="T251"/>
  <c r="T250"/>
  <c i="9" r="BK87"/>
  <c r="BK86"/>
  <c r="J86"/>
  <c r="R87"/>
  <c r="R86"/>
  <c i="4" r="P97"/>
  <c r="P96"/>
  <c r="P95"/>
  <c i="1" r="AU59"/>
  <c i="4" r="T212"/>
  <c r="R248"/>
  <c r="R247"/>
  <c i="5" r="P87"/>
  <c r="P86"/>
  <c i="1" r="AU60"/>
  <c i="6" r="BK96"/>
  <c r="J96"/>
  <c r="J65"/>
  <c r="P135"/>
  <c r="P177"/>
  <c i="7" r="BK87"/>
  <c r="J87"/>
  <c r="J64"/>
  <c i="8" r="R96"/>
  <c r="R95"/>
  <c r="R94"/>
  <c r="R189"/>
  <c r="BK251"/>
  <c r="J251"/>
  <c r="J72"/>
  <c i="9" r="P87"/>
  <c r="P86"/>
  <c i="1" r="AU66"/>
  <c i="9" r="T87"/>
  <c r="T86"/>
  <c i="2" r="BK288"/>
  <c r="J288"/>
  <c r="J72"/>
  <c i="8" r="BK186"/>
  <c r="J186"/>
  <c r="J67"/>
  <c i="2" r="BK179"/>
  <c r="J179"/>
  <c r="J66"/>
  <c r="BK183"/>
  <c r="J183"/>
  <c r="J67"/>
  <c i="4" r="BK150"/>
  <c r="J150"/>
  <c r="J66"/>
  <c i="6" r="BK185"/>
  <c r="J185"/>
  <c r="J70"/>
  <c i="4" r="BK244"/>
  <c r="J244"/>
  <c r="J71"/>
  <c i="6" r="BK157"/>
  <c r="J157"/>
  <c r="J67"/>
  <c i="8" r="BK247"/>
  <c r="J247"/>
  <c r="J70"/>
  <c r="BK95"/>
  <c r="J95"/>
  <c r="J64"/>
  <c i="9" r="J56"/>
  <c i="8" r="BK250"/>
  <c r="J250"/>
  <c r="J71"/>
  <c i="9" r="F59"/>
  <c r="BE90"/>
  <c r="BE92"/>
  <c r="BE94"/>
  <c r="BE88"/>
  <c r="BE89"/>
  <c r="BE95"/>
  <c r="E74"/>
  <c r="BE91"/>
  <c i="7" r="BK86"/>
  <c r="J86"/>
  <c r="J63"/>
  <c i="8" r="E50"/>
  <c r="BE130"/>
  <c r="BE132"/>
  <c r="BE138"/>
  <c r="BE150"/>
  <c r="BE158"/>
  <c r="BE187"/>
  <c r="BE220"/>
  <c r="BE231"/>
  <c r="BE257"/>
  <c r="F59"/>
  <c r="BE136"/>
  <c r="BE167"/>
  <c r="BE181"/>
  <c r="BE194"/>
  <c r="BE200"/>
  <c r="BE206"/>
  <c r="BE216"/>
  <c r="BE226"/>
  <c r="BE233"/>
  <c r="BE141"/>
  <c r="BE179"/>
  <c r="BE190"/>
  <c r="BE238"/>
  <c r="BE245"/>
  <c r="BE254"/>
  <c r="J56"/>
  <c r="BE126"/>
  <c r="BE203"/>
  <c r="BE241"/>
  <c r="BE155"/>
  <c r="BE161"/>
  <c r="BE165"/>
  <c r="BE170"/>
  <c r="BE208"/>
  <c r="BE97"/>
  <c r="BE99"/>
  <c r="BE102"/>
  <c r="BE105"/>
  <c r="BE108"/>
  <c r="BE111"/>
  <c r="BE113"/>
  <c r="BE145"/>
  <c r="BE224"/>
  <c r="BE229"/>
  <c r="BE236"/>
  <c r="BE255"/>
  <c r="BE143"/>
  <c r="BE184"/>
  <c r="BE204"/>
  <c r="BE211"/>
  <c r="BE213"/>
  <c r="BE218"/>
  <c r="BE248"/>
  <c r="BE252"/>
  <c r="BE116"/>
  <c r="BE118"/>
  <c r="BE121"/>
  <c r="BE147"/>
  <c r="BE173"/>
  <c r="BE176"/>
  <c r="BE196"/>
  <c r="BE198"/>
  <c r="BE243"/>
  <c i="6" r="J189"/>
  <c r="J72"/>
  <c i="7" r="F83"/>
  <c r="E74"/>
  <c r="BE94"/>
  <c r="BE95"/>
  <c i="6" r="BK95"/>
  <c r="J95"/>
  <c r="J64"/>
  <c i="7" r="J80"/>
  <c r="BE88"/>
  <c r="BE89"/>
  <c r="BE90"/>
  <c r="BE92"/>
  <c r="BE91"/>
  <c i="5" r="J63"/>
  <c r="J87"/>
  <c r="J64"/>
  <c i="6" r="BE129"/>
  <c r="BE146"/>
  <c r="BE168"/>
  <c r="BE161"/>
  <c r="BE190"/>
  <c r="BE192"/>
  <c r="BE109"/>
  <c r="BE114"/>
  <c r="BE118"/>
  <c r="BE186"/>
  <c r="F91"/>
  <c r="BE120"/>
  <c r="BE126"/>
  <c r="BE131"/>
  <c r="BE151"/>
  <c r="BE175"/>
  <c r="BE178"/>
  <c r="BE183"/>
  <c r="BE195"/>
  <c r="J88"/>
  <c r="BE97"/>
  <c r="BE133"/>
  <c r="BE154"/>
  <c r="BE166"/>
  <c r="BE167"/>
  <c r="BE169"/>
  <c r="BE180"/>
  <c r="BE193"/>
  <c r="E50"/>
  <c r="BE99"/>
  <c r="BE136"/>
  <c r="BE158"/>
  <c r="BE172"/>
  <c r="BE173"/>
  <c r="BE104"/>
  <c r="BE106"/>
  <c r="BE148"/>
  <c r="BE165"/>
  <c r="BE102"/>
  <c r="BE124"/>
  <c r="BE139"/>
  <c r="BE142"/>
  <c i="4" r="J248"/>
  <c r="J73"/>
  <c i="5" r="J56"/>
  <c i="4" r="J97"/>
  <c r="J65"/>
  <c i="5" r="E50"/>
  <c r="F83"/>
  <c r="BE91"/>
  <c r="BE90"/>
  <c r="BE89"/>
  <c r="BE92"/>
  <c r="BE88"/>
  <c r="BE94"/>
  <c r="BE95"/>
  <c i="3" r="J87"/>
  <c r="J64"/>
  <c i="4" r="BE103"/>
  <c r="BE130"/>
  <c r="BE144"/>
  <c r="BE201"/>
  <c r="BE216"/>
  <c r="BE219"/>
  <c r="E83"/>
  <c r="BE105"/>
  <c r="BE107"/>
  <c r="BE151"/>
  <c r="BE200"/>
  <c r="BE225"/>
  <c r="BE252"/>
  <c r="F59"/>
  <c r="BE112"/>
  <c r="BE118"/>
  <c r="BE160"/>
  <c r="BE170"/>
  <c r="BE183"/>
  <c r="BE232"/>
  <c r="BE249"/>
  <c r="BE141"/>
  <c r="BE187"/>
  <c r="BE190"/>
  <c r="BE198"/>
  <c r="BE205"/>
  <c r="BE211"/>
  <c r="BE213"/>
  <c r="BE227"/>
  <c r="BE230"/>
  <c r="BE237"/>
  <c r="J56"/>
  <c r="BE98"/>
  <c r="BE240"/>
  <c r="BE109"/>
  <c r="BE132"/>
  <c r="BE146"/>
  <c r="BE148"/>
  <c r="BE195"/>
  <c r="BE242"/>
  <c r="BE251"/>
  <c r="BE254"/>
  <c r="BE100"/>
  <c r="BE172"/>
  <c r="BE175"/>
  <c r="BE180"/>
  <c r="BE192"/>
  <c r="BE206"/>
  <c r="BE208"/>
  <c r="BE210"/>
  <c r="BE126"/>
  <c r="BE139"/>
  <c r="BE155"/>
  <c r="BE163"/>
  <c r="BE166"/>
  <c r="BE204"/>
  <c r="BE221"/>
  <c r="BE223"/>
  <c r="BE235"/>
  <c r="BE245"/>
  <c i="3" r="F83"/>
  <c r="BE90"/>
  <c i="2" r="J292"/>
  <c r="J74"/>
  <c i="3" r="J56"/>
  <c r="BE95"/>
  <c r="BE94"/>
  <c r="E50"/>
  <c r="BE88"/>
  <c r="BE89"/>
  <c r="BE91"/>
  <c r="BE92"/>
  <c i="2" r="BK97"/>
  <c r="BK96"/>
  <c r="J96"/>
  <c r="J63"/>
  <c r="E84"/>
  <c r="BE130"/>
  <c r="BE137"/>
  <c r="BE168"/>
  <c r="BE180"/>
  <c r="BE232"/>
  <c r="BE234"/>
  <c r="BE261"/>
  <c r="BE266"/>
  <c r="BE270"/>
  <c r="BE284"/>
  <c r="BE289"/>
  <c r="BE222"/>
  <c r="F59"/>
  <c r="BE104"/>
  <c r="BE106"/>
  <c r="BE128"/>
  <c r="BE152"/>
  <c r="BE202"/>
  <c r="BE205"/>
  <c r="BE208"/>
  <c r="BE237"/>
  <c r="BE239"/>
  <c r="BE273"/>
  <c r="BE150"/>
  <c r="BE166"/>
  <c r="BE199"/>
  <c r="BE211"/>
  <c r="BE214"/>
  <c r="BE216"/>
  <c r="BE241"/>
  <c r="BE257"/>
  <c r="J90"/>
  <c r="BE99"/>
  <c r="BE114"/>
  <c r="BE116"/>
  <c r="BE122"/>
  <c r="BE125"/>
  <c r="BE146"/>
  <c r="BE173"/>
  <c r="BE175"/>
  <c r="BE196"/>
  <c r="BE247"/>
  <c r="BE249"/>
  <c r="BE264"/>
  <c r="BE160"/>
  <c r="BE170"/>
  <c r="BE224"/>
  <c r="BE253"/>
  <c r="BE255"/>
  <c r="BE268"/>
  <c r="BE109"/>
  <c r="BE112"/>
  <c r="BE118"/>
  <c r="BE163"/>
  <c r="BE184"/>
  <c r="BE188"/>
  <c r="BE244"/>
  <c r="BE259"/>
  <c r="BE177"/>
  <c r="BE226"/>
  <c r="BE229"/>
  <c r="BE251"/>
  <c r="BE277"/>
  <c r="BE279"/>
  <c r="BE282"/>
  <c r="BE286"/>
  <c r="BE293"/>
  <c r="BE295"/>
  <c r="BE296"/>
  <c r="BE298"/>
  <c r="F36"/>
  <c i="1" r="BA56"/>
  <c i="6" r="F38"/>
  <c i="1" r="BC62"/>
  <c i="9" r="F38"/>
  <c i="1" r="BC66"/>
  <c i="9" r="J32"/>
  <c i="3" r="F37"/>
  <c i="1" r="BB57"/>
  <c i="3" r="J36"/>
  <c i="1" r="AW57"/>
  <c i="4" r="F38"/>
  <c i="1" r="BC59"/>
  <c i="4" r="F36"/>
  <c i="1" r="BA59"/>
  <c i="5" r="F39"/>
  <c i="1" r="BD60"/>
  <c i="7" r="F37"/>
  <c i="1" r="BB63"/>
  <c i="7" r="J36"/>
  <c i="1" r="AW63"/>
  <c i="8" r="F37"/>
  <c i="1" r="BB65"/>
  <c i="2" r="F37"/>
  <c i="1" r="BB56"/>
  <c i="5" r="F36"/>
  <c i="1" r="BA60"/>
  <c i="6" r="F37"/>
  <c i="1" r="BB62"/>
  <c i="8" r="F39"/>
  <c i="1" r="BD65"/>
  <c r="AS54"/>
  <c i="3" r="F36"/>
  <c i="1" r="BA57"/>
  <c i="4" r="J36"/>
  <c i="1" r="AW59"/>
  <c i="3" r="J32"/>
  <c i="5" r="J36"/>
  <c i="1" r="AW60"/>
  <c i="6" r="F39"/>
  <c i="1" r="BD62"/>
  <c i="8" r="F38"/>
  <c i="1" r="BC65"/>
  <c i="2" r="J36"/>
  <c i="1" r="AW56"/>
  <c i="5" r="F37"/>
  <c i="1" r="BB60"/>
  <c i="7" r="F36"/>
  <c i="1" r="BA63"/>
  <c i="7" r="F39"/>
  <c i="1" r="BD63"/>
  <c i="7" r="F38"/>
  <c i="1" r="BC63"/>
  <c i="8" r="J36"/>
  <c i="1" r="AW65"/>
  <c i="3" r="F38"/>
  <c i="1" r="BC57"/>
  <c i="3" r="F39"/>
  <c i="1" r="BD57"/>
  <c i="4" r="F39"/>
  <c i="1" r="BD59"/>
  <c i="4" r="F37"/>
  <c i="1" r="BB59"/>
  <c i="8" r="F36"/>
  <c i="1" r="BA65"/>
  <c i="5" r="J32"/>
  <c i="2" r="F38"/>
  <c i="1" r="BC56"/>
  <c i="6" r="F36"/>
  <c i="1" r="BA62"/>
  <c i="9" r="F36"/>
  <c i="1" r="BA66"/>
  <c i="9" r="J36"/>
  <c i="1" r="AW66"/>
  <c i="2" r="F39"/>
  <c i="1" r="BD56"/>
  <c i="5" r="F38"/>
  <c i="1" r="BC60"/>
  <c i="6" r="J36"/>
  <c i="1" r="AW62"/>
  <c i="9" r="F39"/>
  <c i="1" r="BD66"/>
  <c i="9" r="F37"/>
  <c i="1" r="BB66"/>
  <c i="6" l="1" r="T95"/>
  <c r="T94"/>
  <c i="4" r="T96"/>
  <c r="T95"/>
  <c i="2" r="R97"/>
  <c r="R96"/>
  <c i="8" r="P95"/>
  <c r="P94"/>
  <c i="1" r="AU65"/>
  <c i="6" r="R95"/>
  <c r="R94"/>
  <c r="P95"/>
  <c r="P94"/>
  <c i="1" r="AU62"/>
  <c i="8" r="T95"/>
  <c r="T94"/>
  <c i="4" r="BK96"/>
  <c r="BK95"/>
  <c r="J95"/>
  <c r="R96"/>
  <c r="R95"/>
  <c i="2" r="P97"/>
  <c r="P96"/>
  <c i="1" r="AU56"/>
  <c r="AG66"/>
  <c r="AG60"/>
  <c i="9" r="J63"/>
  <c r="J87"/>
  <c r="J64"/>
  <c i="8" r="BK94"/>
  <c r="J94"/>
  <c i="6" r="BK94"/>
  <c r="J94"/>
  <c i="1" r="AG57"/>
  <c i="2" r="J97"/>
  <c r="J64"/>
  <c i="4" r="J32"/>
  <c i="1" r="AG59"/>
  <c r="BD55"/>
  <c i="4" r="J35"/>
  <c i="1" r="AV59"/>
  <c r="AT59"/>
  <c r="AN59"/>
  <c i="8" r="J32"/>
  <c i="1" r="AG65"/>
  <c r="AG64"/>
  <c r="AU64"/>
  <c r="BA55"/>
  <c i="3" r="J35"/>
  <c i="1" r="AV57"/>
  <c r="AT57"/>
  <c r="AN57"/>
  <c i="5" r="F35"/>
  <c i="1" r="AZ60"/>
  <c i="6" r="F35"/>
  <c i="1" r="AZ62"/>
  <c r="BA64"/>
  <c r="AW64"/>
  <c i="9" r="J35"/>
  <c i="1" r="AV66"/>
  <c r="AT66"/>
  <c r="AN66"/>
  <c i="9" r="F35"/>
  <c i="1" r="AZ66"/>
  <c r="BC55"/>
  <c r="BA58"/>
  <c r="AW58"/>
  <c i="5" r="J35"/>
  <c i="1" r="AV60"/>
  <c r="AT60"/>
  <c r="AN60"/>
  <c r="BD61"/>
  <c i="6" r="J32"/>
  <c i="1" r="AG62"/>
  <c i="7" r="F35"/>
  <c i="1" r="AZ63"/>
  <c i="8" r="J35"/>
  <c i="1" r="AV65"/>
  <c r="AT65"/>
  <c r="AU55"/>
  <c r="BB55"/>
  <c r="AX55"/>
  <c i="2" r="J32"/>
  <c i="1" r="AG56"/>
  <c r="AG55"/>
  <c r="BC58"/>
  <c r="AY58"/>
  <c i="6" r="J35"/>
  <c i="1" r="AV62"/>
  <c r="AT62"/>
  <c r="BD64"/>
  <c r="BB64"/>
  <c r="AX64"/>
  <c r="BC64"/>
  <c r="AY64"/>
  <c r="AU61"/>
  <c i="2" r="J35"/>
  <c i="1" r="AV56"/>
  <c r="AT56"/>
  <c r="AU58"/>
  <c i="3" r="F35"/>
  <c i="1" r="AZ57"/>
  <c i="4" r="F35"/>
  <c i="1" r="AZ59"/>
  <c i="2" r="F35"/>
  <c i="1" r="AZ56"/>
  <c r="BB58"/>
  <c r="AX58"/>
  <c r="BD58"/>
  <c r="BB61"/>
  <c r="AX61"/>
  <c r="BC61"/>
  <c r="AY61"/>
  <c r="BA61"/>
  <c r="AW61"/>
  <c i="7" r="J35"/>
  <c i="1" r="AV63"/>
  <c r="AT63"/>
  <c i="7" r="J32"/>
  <c i="1" r="AG63"/>
  <c i="8" r="F35"/>
  <c i="1" r="AZ65"/>
  <c i="4" l="1" r="J63"/>
  <c r="J96"/>
  <c r="J64"/>
  <c i="1" r="AN65"/>
  <c i="8" r="J63"/>
  <c i="9" r="J41"/>
  <c i="1" r="AN63"/>
  <c i="8" r="J41"/>
  <c i="1" r="AN62"/>
  <c i="6" r="J63"/>
  <c i="7" r="J41"/>
  <c i="6" r="J41"/>
  <c i="5" r="J41"/>
  <c i="4" r="J41"/>
  <c i="1" r="AN56"/>
  <c i="3" r="J41"/>
  <c i="2" r="J41"/>
  <c i="1" r="AU54"/>
  <c r="AG58"/>
  <c r="AW55"/>
  <c r="AG61"/>
  <c r="BB54"/>
  <c r="W31"/>
  <c r="AZ61"/>
  <c r="AV61"/>
  <c r="AT61"/>
  <c r="AZ55"/>
  <c r="BD54"/>
  <c r="W33"/>
  <c r="AZ58"/>
  <c r="AV58"/>
  <c r="AT58"/>
  <c r="AN58"/>
  <c r="AY55"/>
  <c r="BA54"/>
  <c r="AW54"/>
  <c r="AK30"/>
  <c r="AZ64"/>
  <c r="AV64"/>
  <c r="AT64"/>
  <c r="AN64"/>
  <c r="BC54"/>
  <c r="AY54"/>
  <c l="1" r="AN61"/>
  <c r="AG54"/>
  <c r="AK26"/>
  <c r="AV55"/>
  <c r="AT55"/>
  <c r="AN55"/>
  <c r="AX54"/>
  <c r="W30"/>
  <c r="W32"/>
  <c r="AZ54"/>
  <c r="W29"/>
  <c l="1" r="AV54"/>
  <c r="AK29"/>
  <c r="AK35"/>
  <c l="1"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<sst xmlns="http://schemas.openxmlformats.org/spreadsheetml/2006/main">
  <si>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</si>
  <si>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</si>
  <si>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</si>
  <si>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</si>
  <si>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</si>
  <si>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{6e86d149-8c76-41d0-a90d-3349a2d02c97}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</si>
  <si>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</si>
  <si>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</si>
  <si>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</si>
  <si>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</si>
  <si>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</si>
  <si>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</si>
  <si>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</si>
  <si>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</si>
  <si>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08-2019_REV8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</si>
  <si>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</si>
  <si>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</si>
  <si>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REKONSTRUKCE MÍSTNÍCH KOMUNIKACÍ V OBCI ŽELÉNKY</t>
  </si>
  <si>
    <t>KSO:</t>
  </si>
  <si>
    <t/>
  </si>
  <si>
    <t>CC-CZ:</t>
  </si>
  <si>
    <t>Místo:</t>
  </si>
  <si>
    <t xml:space="preserve"> </t>
  </si>
  <si>
    <t>Datum:</t>
  </si>
  <si>
    <t>4. 8. 2025</t>
  </si>
  <si>
    <t>Zadavatel:</t>
  </si>
  <si>
    <t>IČ:</t>
  </si>
  <si>
    <t>Obec Zabrušany</t>
  </si>
  <si>
    <t>DIČ:</t>
  </si>
  <si>
    <t>Účastník:</t>
  </si>
  <si>
    <t>Vyplň údaj</t>
  </si>
  <si>
    <t>Projektant:</t>
  </si>
  <si>
    <t>Ing. Michal Urbanský</t>
  </si>
  <si>
    <t>True</t>
  </si>
  <si>
    <t>Zpracovatel:</t>
  </si>
  <si>
    <t xml:space="preserve">Dopravně-inženýrská projekční kancelář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</si>
  <si>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</si>
  <si>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https://podminky.urs.cz.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</si>
  <si>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</si>
  <si>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</si>
  <si>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</si>
  <si>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</si>
  <si>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</si>
  <si>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</si>
  <si>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</si>
  <si>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</si>
  <si>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</si>
  <si>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</si>
  <si>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</si>
  <si>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</si>
  <si>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</si>
  <si>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</si>
  <si>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</si>
  <si>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</si>
  <si>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</si>
  <si>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</si>
  <si>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</si>
  <si>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</si>
  <si>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</si>
  <si>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</si>
  <si>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</si>
  <si>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</si>
  <si>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</si>
  <si>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</si>
  <si>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</si>
  <si>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</si>
  <si>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</si>
  <si>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</si>
  <si>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</si>
  <si>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</si>
  <si>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</si>
  <si>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</si>
  <si>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</si>
  <si>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</si>
  <si>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</si>
  <si>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</si>
  <si>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08-2019-02-REV6</t>
  </si>
  <si>
    <t>STA</t>
  </si>
  <si>
    <t>1</t>
  </si>
  <si>
    <t>{d5316915-ab5d-4c3d-8f5c-59108cabf500}</t>
  </si>
  <si>
    <t>2</t>
  </si>
  <si>
    <t>/</t>
  </si>
  <si>
    <t>SO 02</t>
  </si>
  <si>
    <t>Objekt SO 02</t>
  </si>
  <si>
    <t>Soupis</t>
  </si>
  <si>
    <t>{e7e65452-a916-4e09-b226-56d455c051a6}</t>
  </si>
  <si>
    <t>SO 02a</t>
  </si>
  <si>
    <t>Objekt SO 02 - VON</t>
  </si>
  <si>
    <t>{0345e57c-6cc5-43ee-9e92-404bd9b42d60}</t>
  </si>
  <si>
    <t>08-2019-03-REV7</t>
  </si>
  <si>
    <t>{2b398c76-d1d4-42d2-bb46-a1cf5baa9fee}</t>
  </si>
  <si>
    <t>SO 03</t>
  </si>
  <si>
    <t>Objekt SO 03</t>
  </si>
  <si>
    <t>{0ee93491-915d-4289-8a6e-92e2c992f348}</t>
  </si>
  <si>
    <t>SO 03a</t>
  </si>
  <si>
    <t>Objekt SO 03 - VON</t>
  </si>
  <si>
    <t>{eebeea8c-67a2-4104-9bcd-569433f11a66}</t>
  </si>
  <si>
    <t>08-2019-04-REV6</t>
  </si>
  <si>
    <t>{69253ef7-1912-4d15-9280-ab4ee2c2963b}</t>
  </si>
  <si>
    <t>SO 04</t>
  </si>
  <si>
    <t>Objekt SO 04</t>
  </si>
  <si>
    <t>{fcd21679-5f10-408d-8212-e797bcaea9f5}</t>
  </si>
  <si>
    <t>SO 04a</t>
  </si>
  <si>
    <t>Objekt SO 04 - VON</t>
  </si>
  <si>
    <t>{8cf8cd87-dbbe-445d-880c-5bfcb744f29f}</t>
  </si>
  <si>
    <t>08-2019-05-REV6</t>
  </si>
  <si>
    <t>{eabe3447-451c-4ab2-810c-f0d719d16eba}</t>
  </si>
  <si>
    <t>SO 05</t>
  </si>
  <si>
    <t>Objekt SO 05</t>
  </si>
  <si>
    <t>{992c1c2c-6bca-4ec3-9fc9-6a0ead164537}</t>
  </si>
  <si>
    <t>SO 05a</t>
  </si>
  <si>
    <t>Objekt SO 05 - VON</t>
  </si>
  <si>
    <t>{e7c28cb8-096a-47af-b913-2bce57ada3fb}</t>
  </si>
  <si>
    <t>KRYCÍ LIST SOUPISU PRACÍ</t>
  </si>
  <si>
    <t>Objekt:</t>
  </si>
  <si>
    <t>08-2019-02-REV6 - REKONSTRUKCE MÍSTNÍCH KOMUNIKACÍ V OBCI ŽELÉNKY</t>
  </si>
  <si>
    <t>Soupis:</t>
  </si>
  <si>
    <t>SO 02 - Objekt SO 02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</si>
  <si>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</si>
  <si>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</si>
  <si>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</si>
  <si>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</si>
  <si>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</si>
  <si>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</si>
  <si>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</si>
  <si>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</si>
  <si>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</si>
  <si>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</si>
  <si>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</si>
  <si>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</si>
  <si>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</si>
  <si>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M - Práce a dodávky M</t>
  </si>
  <si>
    <t xml:space="preserve">    46-M - Zemní práce při extr.mont.pracích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</si>
  <si>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</si>
  <si>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</si>
  <si>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</si>
  <si>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</si>
  <si>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</si>
  <si>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</si>
  <si>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</si>
  <si>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</si>
  <si>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</si>
  <si>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</si>
  <si>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</si>
  <si>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</si>
  <si>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</si>
  <si>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</si>
  <si>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</si>
  <si>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</si>
  <si>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</si>
  <si>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</si>
  <si>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113106132</t>
  </si>
  <si>
    <t>Rozebrání dlažeb komunikací pro pěší s přemístěním hmot na skládku na vzdálenost do 3 m nebo s naložením na dopravní prostředek s ložem z kameniva nebo živice a s jakoukoliv výplní spár strojně plochy jednotlivě do 50 m2 z betonových, kameninových nebo dlaždic, desek nebo tvarovek</t>
  </si>
  <si>
    <t>m2</t>
  </si>
  <si>
    <t>CS ÚRS 2025 02</t>
  </si>
  <si>
    <t>4</t>
  </si>
  <si>
    <t>-683390690</t>
  </si>
  <si>
    <t>Online PSC</t>
  </si>
  <si>
    <t>https://podminky.urs.cz/item/CS_URS_2025_02/113106132</t>
  </si>
  <si>
    <t>VV</t>
  </si>
  <si>
    <t>"bourání stávajících betonových chodníků" 23,0</t>
  </si>
  <si>
    <t>"předláždění betonových chodníků" 3,0</t>
  </si>
  <si>
    <t>Součet</t>
  </si>
  <si>
    <t>113107242</t>
  </si>
  <si>
    <t>Odstranění podkladů nebo krytů strojně plochy jednotlivě přes 200 m2 s přemístěním hmot na skládku na vzdálenost do 20 m nebo s naložením na dopravní prostředek živičných, o tl. vrstvy přes 50 do 100 mm</t>
  </si>
  <si>
    <t>-1618709824</t>
  </si>
  <si>
    <t>https://podminky.urs.cz/item/CS_URS_2025_02/113107242</t>
  </si>
  <si>
    <t>3</t>
  </si>
  <si>
    <t>113107322</t>
  </si>
  <si>
    <t>Odstranění podkladů nebo krytů strojně plochy jednotlivě do 50 m2 s přemístěním hmot na skládku na vzdálenost do 3 m nebo s naložením na dopravní prostředek z kameniva hrubého drceného, o tl. vrstvy přes 100 do 200 mm</t>
  </si>
  <si>
    <t>-281991084</t>
  </si>
  <si>
    <t>https://podminky.urs.cz/item/CS_URS_2025_02/113107322</t>
  </si>
  <si>
    <t>"bourání stávajících betonových chodníků - podkl." 23,0</t>
  </si>
  <si>
    <t>113107332</t>
  </si>
  <si>
    <t>Odstranění podkladů nebo krytů strojně plochy jednotlivě do 50 m2 s přemístěním hmot na skládku na vzdálenost do 3 m nebo s naložením na dopravní prostředek z betonu prostého, o tl. vrstvy přes 150 do 300 mm</t>
  </si>
  <si>
    <t>842127426</t>
  </si>
  <si>
    <t>https://podminky.urs.cz/item/CS_URS_2025_02/113107332</t>
  </si>
  <si>
    <t>"bourání podkladních betonů tl. 200mm" 20,0</t>
  </si>
  <si>
    <t>5</t>
  </si>
  <si>
    <t>113202111</t>
  </si>
  <si>
    <t>Vytrhání obrub s vybouráním lože, s přemístěním hmot na skládku na vzdálenost do 3 m nebo s naložením na dopravní prostředek z krajníků nebo obrubníků stojatých</t>
  </si>
  <si>
    <t>m</t>
  </si>
  <si>
    <t>-545744971</t>
  </si>
  <si>
    <t>https://podminky.urs.cz/item/CS_URS_2025_02/113202111</t>
  </si>
  <si>
    <t>6</t>
  </si>
  <si>
    <t>121151103</t>
  </si>
  <si>
    <t>Sejmutí ornice strojně při souvislé ploše do 100 m2, tl. vrstvy do 200 mm</t>
  </si>
  <si>
    <t>-939050567</t>
  </si>
  <si>
    <t>https://podminky.urs.cz/item/CS_URS_2025_02/121151103</t>
  </si>
  <si>
    <t>7</t>
  </si>
  <si>
    <t>122351102</t>
  </si>
  <si>
    <t>Odkopávky a prokopávky nezapažené strojně v hornině třídy těžitelnosti II skupiny 4 přes 20 do 50 m3</t>
  </si>
  <si>
    <t>m3</t>
  </si>
  <si>
    <t>-723450233</t>
  </si>
  <si>
    <t>https://podminky.urs.cz/item/CS_URS_2025_02/122351102</t>
  </si>
  <si>
    <t>8</t>
  </si>
  <si>
    <t>132351101</t>
  </si>
  <si>
    <t>Hloubení nezapažených rýh šířky do 800 mm strojně s urovnáním dna do předepsaného profilu a spádu v hornině třídy těžitelnosti II skupiny 4 do 20 m3</t>
  </si>
  <si>
    <t>1739932016</t>
  </si>
  <si>
    <t>https://podminky.urs.cz/item/CS_URS_2025_02/132351101</t>
  </si>
  <si>
    <t>pro drény</t>
  </si>
  <si>
    <t>28,0*0,5*0,4</t>
  </si>
  <si>
    <t>9</t>
  </si>
  <si>
    <t>132351251</t>
  </si>
  <si>
    <t>Hloubení nezapažených rýh šířky přes 800 do 2 000 mm strojně s urovnáním dna do předepsaného profilu a spádu v hornině třídy těžitelnosti II skupiny 4 do 20 m3</t>
  </si>
  <si>
    <t>1901326814</t>
  </si>
  <si>
    <t>https://podminky.urs.cz/item/CS_URS_2025_02/132351251</t>
  </si>
  <si>
    <t>"přípojky" 13,0*1,2*2,0</t>
  </si>
  <si>
    <t>10</t>
  </si>
  <si>
    <t>151101101</t>
  </si>
  <si>
    <t>Zřízení pažení a rozepření stěn rýh pro podzemní vedení příložné pro jakoukoliv mezerovitost, hloubky do 2 m</t>
  </si>
  <si>
    <t>-726581371</t>
  </si>
  <si>
    <t>https://podminky.urs.cz/item/CS_URS_2025_02/151101101</t>
  </si>
  <si>
    <t>"přípojky" 13,0*2*2</t>
  </si>
  <si>
    <t>11</t>
  </si>
  <si>
    <t>151101111</t>
  </si>
  <si>
    <t>Odstranění pažení a rozepření stěn rýh pro podzemní vedení s uložením materiálu na vzdálenost do 3 m od kraje výkopu příložné, hloubky do 2 m</t>
  </si>
  <si>
    <t>-22243570</t>
  </si>
  <si>
    <t>https://podminky.urs.cz/item/CS_URS_2025_02/151101111</t>
  </si>
  <si>
    <t>162751137</t>
  </si>
  <si>
    <t>Vodorovné přemístění výkopku nebo sypaniny po suchu na obvyklém dopravním prostředku, bez naložení výkopku, avšak se složením bez rozhrnutí z horniny třídy těžitelnosti II skupiny 4 a 5 na vzdálenost přes 9 000 do 10 000 m</t>
  </si>
  <si>
    <t>379806348</t>
  </si>
  <si>
    <t>https://podminky.urs.cz/item/CS_URS_2025_02/162751137</t>
  </si>
  <si>
    <t>"výkop" 30,0</t>
  </si>
  <si>
    <t>"přípojky - přebytek" 31,2-23,01</t>
  </si>
  <si>
    <t>13</t>
  </si>
  <si>
    <t>162751139</t>
  </si>
  <si>
    <t>Vodorovné přemístění výkopku nebo sypaniny po suchu na obvyklém dopravním prostředku, bez naložení výkopku, avšak se složením bez rozhrnutí z horniny třídy těžitelnosti II skupiny 4 a 5 na vzdálenost Příplatek k ceně za každých dalších i započatých 1 000 m</t>
  </si>
  <si>
    <t>-313408242</t>
  </si>
  <si>
    <t>https://podminky.urs.cz/item/CS_URS_2025_02/162751139</t>
  </si>
  <si>
    <t>do 15km</t>
  </si>
  <si>
    <t>43,79*14 'Přepočtené koeficientem množství</t>
  </si>
  <si>
    <t>14</t>
  </si>
  <si>
    <t>171152101</t>
  </si>
  <si>
    <t>Uložení sypaniny do zhutněných násypů pro silnice, dálnice a letiště s rozprostřením sypaniny ve vrstvách, s hrubým urovnáním a uzavřením povrchu násypu z hornin soudržných</t>
  </si>
  <si>
    <t>-1111306824</t>
  </si>
  <si>
    <t>https://podminky.urs.cz/item/CS_URS_2025_02/171152101</t>
  </si>
  <si>
    <t>násypy a zásypy ze ŠD</t>
  </si>
  <si>
    <t>50,0</t>
  </si>
  <si>
    <t>15</t>
  </si>
  <si>
    <t>M</t>
  </si>
  <si>
    <t>58344197</t>
  </si>
  <si>
    <t>štěrkodrť frakce 0/63</t>
  </si>
  <si>
    <t>t</t>
  </si>
  <si>
    <t>1631106773</t>
  </si>
  <si>
    <t>50*1,8 'Přepočtené koeficientem množství</t>
  </si>
  <si>
    <t>16</t>
  </si>
  <si>
    <t>171201231</t>
  </si>
  <si>
    <t>Poplatek za uložení stavebního odpadu na recyklační skládce (skládkovné) zeminy a kamení zatříděného do Katalogu odpadů pod kódem 17 05 04</t>
  </si>
  <si>
    <t>-1458332934</t>
  </si>
  <si>
    <t>https://podminky.urs.cz/item/CS_URS_2025_02/171201231</t>
  </si>
  <si>
    <t>43,79*1,7 'Přepočtené koeficientem množství</t>
  </si>
  <si>
    <t>17</t>
  </si>
  <si>
    <t>174101101</t>
  </si>
  <si>
    <t>Zásyp sypaninou z jakékoliv horniny strojně s uložením výkopku ve vrstvách se zhutněním jam, šachet, rýh nebo kolem objektů v těchto vykopávkách</t>
  </si>
  <si>
    <t>68000096</t>
  </si>
  <si>
    <t>https://podminky.urs.cz/item/CS_URS_2025_02/174101101</t>
  </si>
  <si>
    <t>"přípojky" 31,2-1,56-6,63</t>
  </si>
  <si>
    <t>18</t>
  </si>
  <si>
    <t>175151101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</si>
  <si>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</si>
  <si>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-773930700</t>
  </si>
  <si>
    <t>https://podminky.urs.cz/item/CS_URS_2025_02/175151101</t>
  </si>
  <si>
    <t>"přípojky" 13,0*1,2*0,425</t>
  </si>
  <si>
    <t>19</t>
  </si>
  <si>
    <t>583373310</t>
  </si>
  <si>
    <t>štěrkopísek frakce 0/22</t>
  </si>
  <si>
    <t>-692267222</t>
  </si>
  <si>
    <t>6,63*2 'Přepočtené koeficientem množství</t>
  </si>
  <si>
    <t>20</t>
  </si>
  <si>
    <t>181351003</t>
  </si>
  <si>
    <t>Rozprostření a urovnání ornice v rovině nebo ve svahu sklonu do 1:5 strojně při souvislé ploše do 100 m2, tl. vrstvy do 200 mm</t>
  </si>
  <si>
    <t>2022767026</t>
  </si>
  <si>
    <t>https://podminky.urs.cz/item/CS_URS_2025_02/181351003</t>
  </si>
  <si>
    <t>10364101</t>
  </si>
  <si>
    <t>zemina pro terénní úpravy - ornice</t>
  </si>
  <si>
    <t>-473979869</t>
  </si>
  <si>
    <t>31,0*0,1-1,0</t>
  </si>
  <si>
    <t>2,1*1,6 'Přepočtené koeficientem množství</t>
  </si>
  <si>
    <t>22</t>
  </si>
  <si>
    <t>181411131</t>
  </si>
  <si>
    <t>Založení trávníku na půdě předem připravené plochy do 1000 m2 výsevem včetně utažení parkového v rovině nebo na svahu do 1:5</t>
  </si>
  <si>
    <t>-2093146825</t>
  </si>
  <si>
    <t>https://podminky.urs.cz/item/CS_URS_2025_02/181411131</t>
  </si>
  <si>
    <t>23</t>
  </si>
  <si>
    <t>00572410</t>
  </si>
  <si>
    <t>osivo směs travní parková</t>
  </si>
  <si>
    <t>kg</t>
  </si>
  <si>
    <t>1721791972</t>
  </si>
  <si>
    <t>31*0,0315 'Přepočtené koeficientem množství</t>
  </si>
  <si>
    <t>24</t>
  </si>
  <si>
    <t>181951114</t>
  </si>
  <si>
    <t>Úprava pláně vyrovnáním výškových rozdílů strojně v hornině třídy těžitelnosti II, skupiny 4 a 5 se zhutněním</t>
  </si>
  <si>
    <t>494202121</t>
  </si>
  <si>
    <t>https://podminky.urs.cz/item/CS_URS_2025_02/181951114</t>
  </si>
  <si>
    <t>Zakládání</t>
  </si>
  <si>
    <t>25</t>
  </si>
  <si>
    <t>212752701</t>
  </si>
  <si>
    <t>Trativody z drenážních trubek pro liniové stavby a komunikace se zřízením štěrkového lože pod trubky a s jejich obsypem v otevřeném výkopu trubka tunelová jednovrstvá PVC-U SN 4 perforace 220° DN 100</t>
  </si>
  <si>
    <t>922298273</t>
  </si>
  <si>
    <t>https://podminky.urs.cz/item/CS_URS_2025_02/212752701</t>
  </si>
  <si>
    <t>P</t>
  </si>
  <si>
    <t>Poznámka k položce:_x000d_
V cenách souboru cen jsou započteny náklady na:_x000d_
materiál_x000d_
podsyp ze štěrkopísku tl. 100 mm,_x000d_
obsyp DN +150 mm nad potrubí a do stran.</t>
  </si>
  <si>
    <t>Vodorovné konstrukce</t>
  </si>
  <si>
    <t>26</t>
  </si>
  <si>
    <t>451573111</t>
  </si>
  <si>
    <t>Lože pod potrubí, stoky a drobné objekty v otevřeném výkopu z písku a štěrkopísku do 63 mm</t>
  </si>
  <si>
    <t>-1678641520</t>
  </si>
  <si>
    <t>https://podminky.urs.cz/item/CS_URS_2025_02/451573111</t>
  </si>
  <si>
    <t>"přípojky" 13,0*1,2*0,1</t>
  </si>
  <si>
    <t>Komunikace pozemní</t>
  </si>
  <si>
    <t>27</t>
  </si>
  <si>
    <t>564851111</t>
  </si>
  <si>
    <t>Podklad ze štěrkodrti ŠD s rozprostřením a zhutněním plochy přes 100 m2, po zhutnění tl. 150 mm</t>
  </si>
  <si>
    <t>-673107401</t>
  </si>
  <si>
    <t>https://podminky.urs.cz/item/CS_URS_2025_02/564851111</t>
  </si>
  <si>
    <t xml:space="preserve">"konstrukce vozovky-asf. povrch-tl.   410 mm" 770,0*2</t>
  </si>
  <si>
    <t>"konstrukce chodníků - bet.dlažba tl.240mm" 67,0</t>
  </si>
  <si>
    <t>"konstrukce chodníků - bet.dlažba tl.240mm - reliéfní" 2,0</t>
  </si>
  <si>
    <t>"konstrukce chodníků - předláždění - bet.dlažba tl.240mm" 3,0</t>
  </si>
  <si>
    <t>"konstrukce parkovacích zálivů-žulová dlažba-kce. tl. 430 mm" 146,0*2</t>
  </si>
  <si>
    <t>28</t>
  </si>
  <si>
    <t>564861111</t>
  </si>
  <si>
    <t>Podklad ze štěrkodrti ŠD s rozprostřením a zhutněním plochy přes 100 m2, po zhutnění tl. 200 mm</t>
  </si>
  <si>
    <t>83555751</t>
  </si>
  <si>
    <t>https://podminky.urs.cz/item/CS_URS_2025_02/564861111</t>
  </si>
  <si>
    <t>"konstrukce pojiížděných chodníků bet. dlažba - tl. 320mm" 24,0</t>
  </si>
  <si>
    <t>29</t>
  </si>
  <si>
    <t>565155121</t>
  </si>
  <si>
    <t>Asfaltový beton vrstva podkladní ACP 16 z nemodifikovaného asfaltu s rozprostřením a zhutněním ACP 16 S v pruhu šířky přes 3 m, po zhutnění tl. 70 mm</t>
  </si>
  <si>
    <t>1390689378</t>
  </si>
  <si>
    <t>https://podminky.urs.cz/item/CS_URS_2025_02/565155121</t>
  </si>
  <si>
    <t xml:space="preserve">"konstrukce vozovky-asf. povrch-tl.   410 mm" 770,0</t>
  </si>
  <si>
    <t>30</t>
  </si>
  <si>
    <t>573211107</t>
  </si>
  <si>
    <t>Postřik spojovací PS bez posypu kamenivem z asfaltu silničního, v množství 0,30 kg/m2</t>
  </si>
  <si>
    <t>-60384963</t>
  </si>
  <si>
    <t>https://podminky.urs.cz/item/CS_URS_2025_02/573211107</t>
  </si>
  <si>
    <t>31</t>
  </si>
  <si>
    <t>573211108</t>
  </si>
  <si>
    <t>Postřik spojovací PS bez posypu kamenivem z asfaltu silničního, v množství 0,40 kg/m2</t>
  </si>
  <si>
    <t>-504853002</t>
  </si>
  <si>
    <t>https://podminky.urs.cz/item/CS_URS_2025_02/573211108</t>
  </si>
  <si>
    <t>32</t>
  </si>
  <si>
    <t>577134121</t>
  </si>
  <si>
    <t>Asfaltový beton vrstva obrusná ACO 11 z nemodifikovaného asfaltu s rozprostřením a se zhutněním ACO 11+ v pruhu šířky přes 3 m, po zhutnění tl. 40 mm</t>
  </si>
  <si>
    <t>97829064</t>
  </si>
  <si>
    <t>https://podminky.urs.cz/item/CS_URS_2025_02/577134121</t>
  </si>
  <si>
    <t>33</t>
  </si>
  <si>
    <t>591211111</t>
  </si>
  <si>
    <t>Kladení dlažby z kostek s provedením lože do tl. 50 mm, s vyplněním spár, s dvojím beraněním a se smetením přebytečného materiálu na krajnici drobných z kamene, do lože z kameniva</t>
  </si>
  <si>
    <t>-525978890</t>
  </si>
  <si>
    <t>https://podminky.urs.cz/item/CS_URS_2025_02/591211111</t>
  </si>
  <si>
    <t>"konstrukce park zálivu - žul.dlažba tl.430mm" 146,0</t>
  </si>
  <si>
    <t>34</t>
  </si>
  <si>
    <t>58381007</t>
  </si>
  <si>
    <t>kostka štípaná dlažební žula drobná 8/10</t>
  </si>
  <si>
    <t>672555493</t>
  </si>
  <si>
    <t>146*1,02 'Přepočtené koeficientem množství</t>
  </si>
  <si>
    <t>35</t>
  </si>
  <si>
    <t>596211111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</si>
  <si>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přes 50 do 100 m2</t>
  </si>
  <si>
    <t>1698621103</t>
  </si>
  <si>
    <t>https://podminky.urs.cz/item/CS_URS_2025_02/596211111</t>
  </si>
  <si>
    <t>"předláždění stáv. chodníků" 3,0</t>
  </si>
  <si>
    <t>36</t>
  </si>
  <si>
    <t>59245018</t>
  </si>
  <si>
    <t>dlažba skladebná betonová 200x100mm tl 60mm přírodní</t>
  </si>
  <si>
    <t>-548304032</t>
  </si>
  <si>
    <t>67*1,03 'Přepočtené koeficientem množství</t>
  </si>
  <si>
    <t>37</t>
  </si>
  <si>
    <t>59245006</t>
  </si>
  <si>
    <t>dlažba pro nevidomé betonová 200x100mm tl 60mm barevná</t>
  </si>
  <si>
    <t>807991043</t>
  </si>
  <si>
    <t>2*1,03 'Přepočtené koeficientem množství</t>
  </si>
  <si>
    <t>38</t>
  </si>
  <si>
    <t>596211210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</si>
  <si>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80 mm skupiny A, pro plochy do 50 m2</t>
  </si>
  <si>
    <t>-1257628864</t>
  </si>
  <si>
    <t>https://podminky.urs.cz/item/CS_URS_2025_02/596211210</t>
  </si>
  <si>
    <t>"konstrukce chodníků tl. 320mm" 24,0</t>
  </si>
  <si>
    <t>39</t>
  </si>
  <si>
    <t>59245005</t>
  </si>
  <si>
    <t>dlažba skladebná betonová 200x100mm tl 80mm barevná</t>
  </si>
  <si>
    <t>1887275956</t>
  </si>
  <si>
    <t>24*1,03 'Přepočtené koeficientem množství</t>
  </si>
  <si>
    <t>Trubní vedení</t>
  </si>
  <si>
    <t>40</t>
  </si>
  <si>
    <t>871313121</t>
  </si>
  <si>
    <t>Montáž kanalizačního potrubí z tvrdého PVC-U hladkého plnostěnného tuhost SN 8 DN 160</t>
  </si>
  <si>
    <t>580556914</t>
  </si>
  <si>
    <t>https://podminky.urs.cz/item/CS_URS_2025_02/871313121</t>
  </si>
  <si>
    <t>41</t>
  </si>
  <si>
    <t>899132111</t>
  </si>
  <si>
    <t>Výměna (výšková úprava) poklopu kanalizačního s rámem samonivelačním s ošetřením podkladních vrstev hloubky do 25 cm</t>
  </si>
  <si>
    <t>kus</t>
  </si>
  <si>
    <t>-961270478</t>
  </si>
  <si>
    <t>https://podminky.urs.cz/item/CS_URS_2025_02/899132111</t>
  </si>
  <si>
    <t>Ostatní konstrukce a práce, bourání</t>
  </si>
  <si>
    <t>42</t>
  </si>
  <si>
    <t>915231111</t>
  </si>
  <si>
    <t>Vodorovné dopravní značení stříkaným plastem přechody pro chodce, šipky, symboly nápisy bílé základní</t>
  </si>
  <si>
    <t>-437912220</t>
  </si>
  <si>
    <t>https://podminky.urs.cz/item/CS_URS_2025_02/915231111</t>
  </si>
  <si>
    <t>43</t>
  </si>
  <si>
    <t>915621111</t>
  </si>
  <si>
    <t>Předznačení pro vodorovné značení stříkané barvou nebo prováděné z nátěrových hmot plošné šipky, symboly, nápisy</t>
  </si>
  <si>
    <t>-607711535</t>
  </si>
  <si>
    <t>https://podminky.urs.cz/item/CS_URS_2025_02/915621111</t>
  </si>
  <si>
    <t>44</t>
  </si>
  <si>
    <t>916131213</t>
  </si>
  <si>
    <t>Osazení silničního obrubníku betonového se zřízením lože, s vyplněním a zatřením spár cementovou maltou stojatého s boční opěrou z betonu prostého, do lože z betonu prostého</t>
  </si>
  <si>
    <t>-2026227484</t>
  </si>
  <si>
    <t>https://podminky.urs.cz/item/CS_URS_2025_02/916131213</t>
  </si>
  <si>
    <t>8,0+8,0+147,0+15,0+2+2+50,0+85,0</t>
  </si>
  <si>
    <t>45</t>
  </si>
  <si>
    <t>59217030</t>
  </si>
  <si>
    <t>obrubník silniční betonový přechodový 1000x150x150-250mm</t>
  </si>
  <si>
    <t>-899281941</t>
  </si>
  <si>
    <t>8+8</t>
  </si>
  <si>
    <t>16*1,01 'Přepočtené koeficientem množství</t>
  </si>
  <si>
    <t>46</t>
  </si>
  <si>
    <t>59217031</t>
  </si>
  <si>
    <t>obrubník silniční betonový 1000x150x250mm</t>
  </si>
  <si>
    <t>1992203763</t>
  </si>
  <si>
    <t>147*1,01 'Přepočtené koeficientem množství</t>
  </si>
  <si>
    <t>47</t>
  </si>
  <si>
    <t>59217026</t>
  </si>
  <si>
    <t>obrubník silniční betonový 500x150x250mm</t>
  </si>
  <si>
    <t>-471353280</t>
  </si>
  <si>
    <t>15*1,01 'Přepočtené koeficientem množství</t>
  </si>
  <si>
    <t>48</t>
  </si>
  <si>
    <t>59217016</t>
  </si>
  <si>
    <t>obrubník betonový chodníkový 1000x80x250mm</t>
  </si>
  <si>
    <t>-758136081</t>
  </si>
  <si>
    <t>85*1,01 'Přepočtené koeficientem množství</t>
  </si>
  <si>
    <t>49</t>
  </si>
  <si>
    <t>59217029</t>
  </si>
  <si>
    <t>obrubník silniční betonový nájezdový 1000x150x150mm</t>
  </si>
  <si>
    <t>1470306844</t>
  </si>
  <si>
    <t>50*1,01 'Přepočtené koeficientem množství</t>
  </si>
  <si>
    <t>50</t>
  </si>
  <si>
    <t>BET.M25R11</t>
  </si>
  <si>
    <t>obrubník silniční obloukový betonový poloměr 1,vnější/25cm přírodní</t>
  </si>
  <si>
    <t>1328497889</t>
  </si>
  <si>
    <t>2*1,01 'Přepočtené koeficientem množství</t>
  </si>
  <si>
    <t>51</t>
  </si>
  <si>
    <t>BET.M25R51</t>
  </si>
  <si>
    <t>obrubník silniční obloukový betonový poloměr 0,5,vnější/25cm přírodní</t>
  </si>
  <si>
    <t>-1666130719</t>
  </si>
  <si>
    <t>52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</si>
  <si>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</si>
  <si>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</si>
  <si>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1057076103</t>
  </si>
  <si>
    <t>https://podminky.urs.cz/item/CS_URS_2025_02/916231213</t>
  </si>
  <si>
    <t>53</t>
  </si>
  <si>
    <t>59217002</t>
  </si>
  <si>
    <t>obrubník zahradní betonový šedý 1000x50x200mm</t>
  </si>
  <si>
    <t>-1898245727</t>
  </si>
  <si>
    <t>Poznámka k položce:_x000d_
„ Všechny silniční obruby musí z betonu třídy min. 31/45 XF4 dle TKP 18“</t>
  </si>
  <si>
    <t>40*1,01 'Přepočtené koeficientem množství</t>
  </si>
  <si>
    <t>54</t>
  </si>
  <si>
    <t>919122132</t>
  </si>
  <si>
    <t>Utěsnění dilatačních spár zálivkou za tepla v cementobetonovém nebo živičném krytu včetně adhezního nátěru s těsnicím profilem pod zálivkou, pro komůrky šířky 20 mm, hloubky 40 mm</t>
  </si>
  <si>
    <t>244922545</t>
  </si>
  <si>
    <t>https://podminky.urs.cz/item/CS_URS_2025_02/919122132</t>
  </si>
  <si>
    <t>55</t>
  </si>
  <si>
    <t>919726123</t>
  </si>
  <si>
    <t>Geotextilie netkaná pro ochranu, separaci nebo filtraci měrná hmotnost přes 300 do 500 g/m2</t>
  </si>
  <si>
    <t>-1367595713</t>
  </si>
  <si>
    <t>https://podminky.urs.cz/item/CS_URS_2025_02/919726123</t>
  </si>
  <si>
    <t>56</t>
  </si>
  <si>
    <t>919735123</t>
  </si>
  <si>
    <t>Řezání stávajícího betonového krytu nebo podkladu hloubky přes 100 do 150 mm</t>
  </si>
  <si>
    <t>573272077</t>
  </si>
  <si>
    <t>https://podminky.urs.cz/item/CS_URS_2025_02/919735123</t>
  </si>
  <si>
    <t>57</t>
  </si>
  <si>
    <t>935113111</t>
  </si>
  <si>
    <t>Osazení odvodňovacího žlabu s krycím roštem polymerbetonového šířky do 210 mm</t>
  </si>
  <si>
    <t>-2057379894</t>
  </si>
  <si>
    <t>https://podminky.urs.cz/item/CS_URS_2025_02/935113111</t>
  </si>
  <si>
    <t>"viz PD - kladecí plán" 5,5+13,5</t>
  </si>
  <si>
    <t>58</t>
  </si>
  <si>
    <t>56241027R</t>
  </si>
  <si>
    <t>betonový žlab vyztužený vlákny, s ochrannou ocelovou hranou, světlá šířka 150mm, s vnitřním spádem dna,_x000d_
odtok žlabovou vpustí</t>
  </si>
  <si>
    <t>-842953017</t>
  </si>
  <si>
    <t>Poznámka k položce:_x000d_
sestava viz PD - kladecí plán - betonové žlaby, žlabové vpusti,kalové koše, litinové rošty, čelní nebo koncové desky</t>
  </si>
  <si>
    <t>5,5+13,5</t>
  </si>
  <si>
    <t>997</t>
  </si>
  <si>
    <t>Přesun sutě</t>
  </si>
  <si>
    <t>59</t>
  </si>
  <si>
    <t>997221561</t>
  </si>
  <si>
    <t>Vodorovná doprava suti bez naložení, ale se složením a s hrubým urovnáním z kusových materiálů, na vzdálenost do 1 km</t>
  </si>
  <si>
    <t>275481118</t>
  </si>
  <si>
    <t>https://podminky.urs.cz/item/CS_URS_2025_02/997221561</t>
  </si>
  <si>
    <t>60</t>
  </si>
  <si>
    <t>997221569</t>
  </si>
  <si>
    <t>Vodorovná doprava suti bez naložení, ale se složením a s hrubým urovnáním z kusových materiálů, na vzdálenost Příplatek k ceně za každý další započatý 1 km přes 1 km</t>
  </si>
  <si>
    <t>-663857059</t>
  </si>
  <si>
    <t>https://podminky.urs.cz/item/CS_URS_2025_02/997221569</t>
  </si>
  <si>
    <t>238,28*14 'Přepočtené koeficientem množství</t>
  </si>
  <si>
    <t>61</t>
  </si>
  <si>
    <t>997221861</t>
  </si>
  <si>
    <t>Poplatek za uložení stavebního odpadu na recyklační skládce (skládkovné) z prostého betonu zatříděného do Katalogu odpadů pod kódem 17 01 01</t>
  </si>
  <si>
    <t>1990772153</t>
  </si>
  <si>
    <t>https://podminky.urs.cz/item/CS_URS_2025_02/997221861</t>
  </si>
  <si>
    <t>62</t>
  </si>
  <si>
    <t>997221875</t>
  </si>
  <si>
    <t>Poplatek za uložení stavebního odpadu na recyklační skládce (skládkovné) asfaltového bez obsahu dehtu zatříděného do Katalogu odpadů pod kódem 17 03 02</t>
  </si>
  <si>
    <t>-1398284315</t>
  </si>
  <si>
    <t>https://podminky.urs.cz/item/CS_URS_2025_02/997221875</t>
  </si>
  <si>
    <t>63</t>
  </si>
  <si>
    <t>997221873</t>
  </si>
  <si>
    <t>1089807166</t>
  </si>
  <si>
    <t>https://podminky.urs.cz/item/CS_URS_2025_02/997221873</t>
  </si>
  <si>
    <t>998</t>
  </si>
  <si>
    <t>Přesun hmot</t>
  </si>
  <si>
    <t>64</t>
  </si>
  <si>
    <t>998225111</t>
  </si>
  <si>
    <t>Přesun hmot pro komunikace s krytem z kameniva, monolitickým betonovým nebo živičným dopravní vzdálenost do 200 m jakékoliv délky objektu</t>
  </si>
  <si>
    <t>-1224437654</t>
  </si>
  <si>
    <t>https://podminky.urs.cz/item/CS_URS_2025_02/998225111</t>
  </si>
  <si>
    <t>Práce a dodávky M</t>
  </si>
  <si>
    <t>46-M</t>
  </si>
  <si>
    <t>Zemní práce při extr.mont.pracích</t>
  </si>
  <si>
    <t>65</t>
  </si>
  <si>
    <t>460520164</t>
  </si>
  <si>
    <t>Montáž trubek ochranných uložených volně do rýhy plastových tuhých, vnitřního průměru přes 90 do 110 mm</t>
  </si>
  <si>
    <t>-2080413563</t>
  </si>
  <si>
    <t>https://podminky.urs.cz/item/CS_URS_2025_02/460520164</t>
  </si>
  <si>
    <t>66</t>
  </si>
  <si>
    <t>1253369R</t>
  </si>
  <si>
    <t>dělená chránička PE 160/110 x 1000 mm</t>
  </si>
  <si>
    <t>256</t>
  </si>
  <si>
    <t>564319331</t>
  </si>
  <si>
    <t>67</t>
  </si>
  <si>
    <t>460461142</t>
  </si>
  <si>
    <t>Zásyp kabelových rýh strojně v omezeném prostoru s přemístěním sypaniny ze vzdálenosti do 10 m, s uložením výkopku ve vrstvách včetně zhutnění a urovnání povrchu šířky 35 cm hloubky 40 cm v hornině třídy těžitelnosti I skupiny 3</t>
  </si>
  <si>
    <t>365190362</t>
  </si>
  <si>
    <t>https://podminky.urs.cz/item/CS_URS_2025_02/460461142</t>
  </si>
  <si>
    <t>68</t>
  </si>
  <si>
    <t>-622826247</t>
  </si>
  <si>
    <t>7*1,8 'Přepočtené koeficientem množství</t>
  </si>
  <si>
    <t>SO 02a - Objekt SO 02 - VON</t>
  </si>
  <si>
    <t>VRN - Vedlejší rozpočtové náklady</t>
  </si>
  <si>
    <t>VRN</t>
  </si>
  <si>
    <t>Vedlejší rozpočtové náklady</t>
  </si>
  <si>
    <t>01000100</t>
  </si>
  <si>
    <t>Geodetické vytýčení stavby</t>
  </si>
  <si>
    <t>kpl</t>
  </si>
  <si>
    <t>-262711030</t>
  </si>
  <si>
    <t>013244000</t>
  </si>
  <si>
    <t>Realizační dokumentace stavby</t>
  </si>
  <si>
    <t>1024</t>
  </si>
  <si>
    <t>823308638</t>
  </si>
  <si>
    <t>041403000</t>
  </si>
  <si>
    <t>Koordinátor BOZP na staveništi</t>
  </si>
  <si>
    <t>1734017213</t>
  </si>
  <si>
    <t>013254000</t>
  </si>
  <si>
    <t>Dokumentace stavby (výkresová a textová) skutečného provedení stavby</t>
  </si>
  <si>
    <t>1656545468</t>
  </si>
  <si>
    <t>030001000</t>
  </si>
  <si>
    <t>Zařízení staveniště</t>
  </si>
  <si>
    <t>-1831885926</t>
  </si>
  <si>
    <t>Poznámka k položce:_x000d_
Náklady na provoz a údržbu vybavení staveniště</t>
  </si>
  <si>
    <t>034403000</t>
  </si>
  <si>
    <t>Dopravně inženýrská opatření</t>
  </si>
  <si>
    <t>-143985703</t>
  </si>
  <si>
    <t>043134000</t>
  </si>
  <si>
    <t>Zkoušky zátěžové</t>
  </si>
  <si>
    <t>254369940</t>
  </si>
  <si>
    <t>08-2019-03-REV7 - REKONSTRUKCE MÍSTNÍCH KOMUNIKACÍ V OBCI ŽELÉNKY</t>
  </si>
  <si>
    <t>SO 03 - Objekt SO 03</t>
  </si>
  <si>
    <t>111251101</t>
  </si>
  <si>
    <t>Odstranění křovin a stromů s odstraněním kořenů strojně průměru kmene do 100 mm v rovině nebo ve svahu sklonu terénu do 1:5, při celkové ploše do 100 m2</t>
  </si>
  <si>
    <t>-1376745129</t>
  </si>
  <si>
    <t>https://podminky.urs.cz/item/CS_URS_2025_02/111251101</t>
  </si>
  <si>
    <t>"bourání podkladních betonů tl. 200mm" 18,0</t>
  </si>
  <si>
    <t>113154543</t>
  </si>
  <si>
    <t>Frézování živičného podkladu nebo krytu s naložením hmot na dopravní prostředek plochy přes 500 do 2 000 m2 pruhu šířky přes 1 m, tloušťky vrstvy 50 mm</t>
  </si>
  <si>
    <t>758166178</t>
  </si>
  <si>
    <t>https://podminky.urs.cz/item/CS_URS_2025_02/113154543</t>
  </si>
  <si>
    <t>122351103</t>
  </si>
  <si>
    <t>Odkopávky a prokopávky nezapažené strojně v hornině třídy těžitelnosti II skupiny 4 přes 50 do 100 m3</t>
  </si>
  <si>
    <t>-486561116</t>
  </si>
  <si>
    <t>https://podminky.urs.cz/item/CS_URS_2025_02/122351103</t>
  </si>
  <si>
    <t>132153301</t>
  </si>
  <si>
    <t>Hloubení rýh pro drény rýhovačem ve sklonu terénu do 15° v jakémkoliv množství, s úpravou do předepsaného spádu, v suchu, mokru i ve vodě sběrné i svodné DN do 200 v horninách třídy těžitelnosti I a II, skupiny 1 až 4 hloubky do 1 m</t>
  </si>
  <si>
    <t>-75602660</t>
  </si>
  <si>
    <t>https://podminky.urs.cz/item/CS_URS_2025_02/132153301</t>
  </si>
  <si>
    <t>"drenážní rýha" 95,0</t>
  </si>
  <si>
    <t>"drenážní rýha" 95,0*0,5*0,5</t>
  </si>
  <si>
    <t>61,94*14 'Přepočtené koeficientem množství</t>
  </si>
  <si>
    <t>171151103</t>
  </si>
  <si>
    <t>Uložení sypanin do násypů strojně s rozprostřením sypaniny ve vrstvách a s hrubým urovnáním zhutněných z hornin soudržných jakékoliv třídy těžitelnosti</t>
  </si>
  <si>
    <t>https://podminky.urs.cz/item/CS_URS_2025_02/171151103</t>
  </si>
  <si>
    <t>63,0</t>
  </si>
  <si>
    <t>63*1,8 'Přepočtené koeficientem množství</t>
  </si>
  <si>
    <t>2052112025</t>
  </si>
  <si>
    <t>61,94*1,7 'Přepočtené koeficientem množství</t>
  </si>
  <si>
    <t>181351103</t>
  </si>
  <si>
    <t>Rozprostření a urovnání ornice v rovině nebo ve svahu sklonu do 1:5 strojně při souvislé ploše přes 100 do 500 m2, tl. vrstvy do 200 mm</t>
  </si>
  <si>
    <t>https://podminky.urs.cz/item/CS_URS_2025_02/181351103</t>
  </si>
  <si>
    <t>155,0*0,1</t>
  </si>
  <si>
    <t>15,5*1,6 'Přepočtené koeficientem množství</t>
  </si>
  <si>
    <t>155*0,0315 'Přepočtené koeficientem množství</t>
  </si>
  <si>
    <t>211521111</t>
  </si>
  <si>
    <t>Výplň kamenivem do rýh odvodňovacích žeber nebo trativodů bez zhutnění, s úpravou povrchu výplně kamenivem hrubým drceným frakce 63 až 125 mm</t>
  </si>
  <si>
    <t>1644821106</t>
  </si>
  <si>
    <t>https://podminky.urs.cz/item/CS_URS_2025_02/211521111</t>
  </si>
  <si>
    <t xml:space="preserve">"konstrukce vozovky-asf. povrch-tl.   410 mm" 450,0*2</t>
  </si>
  <si>
    <t>"konstrukce chodníků - bet.dlažba tl.240mm" 4,0</t>
  </si>
  <si>
    <t>"konstrukce pojiížděných chodníků bet. dlažba - tl. 320mm" 46,0</t>
  </si>
  <si>
    <t xml:space="preserve">"konstrukce vozovky-asf. povrch-tl.   410 mm" 450,0</t>
  </si>
  <si>
    <t>569903311</t>
  </si>
  <si>
    <t>Zřízení zemních krajnic z hornin jakékoliv třídy se zhutněním</t>
  </si>
  <si>
    <t>1384293156</t>
  </si>
  <si>
    <t>https://podminky.urs.cz/item/CS_URS_2025_02/569903311</t>
  </si>
  <si>
    <t>0,15m3/m</t>
  </si>
  <si>
    <t>360,0*0,15</t>
  </si>
  <si>
    <t>58344171</t>
  </si>
  <si>
    <t>štěrkodrť frakce 0/32</t>
  </si>
  <si>
    <t>291118555</t>
  </si>
  <si>
    <t>54*1,8 'Přepočtené koeficientem množství</t>
  </si>
  <si>
    <t>"obnova vozovky" 810,0</t>
  </si>
  <si>
    <t>577144121</t>
  </si>
  <si>
    <t>Asfaltový beton vrstva obrusná ACO 11 z nemodifikovaného asfaltu s rozprostřením a se zhutněním ACO 11+ v pruhu šířky přes 3 m, po zhutnění tl. 50 mm</t>
  </si>
  <si>
    <t>931013111</t>
  </si>
  <si>
    <t>https://podminky.urs.cz/item/CS_URS_2025_02/577144121</t>
  </si>
  <si>
    <t>obnova vozovky - ACO 11 - 50-100mm</t>
  </si>
  <si>
    <t>810,0*2</t>
  </si>
  <si>
    <t>596211110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</si>
  <si>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do 50 m2</t>
  </si>
  <si>
    <t>-1200018928</t>
  </si>
  <si>
    <t>https://podminky.urs.cz/item/CS_URS_2025_02/596211110</t>
  </si>
  <si>
    <t>4*1,03 'Přepočtené koeficientem množství</t>
  </si>
  <si>
    <t>"konstrukce chodníků tl. 320mm" 46,0</t>
  </si>
  <si>
    <t>46*1,03 'Přepočtené koeficientem množství</t>
  </si>
  <si>
    <t>895941301</t>
  </si>
  <si>
    <t>Osazení vpusti uliční z betonových dílců DN 450 dno s výtokem</t>
  </si>
  <si>
    <t>-986961821</t>
  </si>
  <si>
    <t>https://podminky.urs.cz/item/CS_URS_2025_02/895941301</t>
  </si>
  <si>
    <t>592238500</t>
  </si>
  <si>
    <t>dno pro uliční vpusť s výtokovým otvorem betonové 450x330x50mm</t>
  </si>
  <si>
    <t>826548039</t>
  </si>
  <si>
    <t>895941314</t>
  </si>
  <si>
    <t>Osazení vpusti uliční z betonových dílců DN 450 skruž horní 570 mm</t>
  </si>
  <si>
    <t>2003922612</t>
  </si>
  <si>
    <t>https://podminky.urs.cz/item/CS_URS_2025_02/895941314</t>
  </si>
  <si>
    <t>1+1</t>
  </si>
  <si>
    <t>59223858</t>
  </si>
  <si>
    <t>skruž betonová horní pro uliční vpusť 450x570x50mm</t>
  </si>
  <si>
    <t>-938294082</t>
  </si>
  <si>
    <t>592238640</t>
  </si>
  <si>
    <t>prstenec pro uliční vpusť vyrovnávací betonový 390x60x130mm</t>
  </si>
  <si>
    <t>-178643241</t>
  </si>
  <si>
    <t>899204112</t>
  </si>
  <si>
    <t>Osazení mříží litinových včetně rámů a košů na bahno pro třídu zatížení D400, E600</t>
  </si>
  <si>
    <t>-278646076</t>
  </si>
  <si>
    <t>https://podminky.urs.cz/item/CS_URS_2025_02/899204112</t>
  </si>
  <si>
    <t>592238740</t>
  </si>
  <si>
    <t>koš vysoký pro uliční vpusti žárově Pz plech pro rám 500/300mm</t>
  </si>
  <si>
    <t>-1452717818</t>
  </si>
  <si>
    <t>59224481</t>
  </si>
  <si>
    <t>mříž vtoková s rámem pro uliční vpusť 500x500, zatížení 40 tun</t>
  </si>
  <si>
    <t>-1313876697</t>
  </si>
  <si>
    <t>3,0+2,0+52,0+5,0+20,0</t>
  </si>
  <si>
    <t>3+2</t>
  </si>
  <si>
    <t>5*1,01 'Přepočtené koeficientem množství</t>
  </si>
  <si>
    <t>52*1,01 'Přepočtené koeficientem množství</t>
  </si>
  <si>
    <t>20*1,01 'Přepočtené koeficientem množství</t>
  </si>
  <si>
    <t>12*1,01 'Přepočtené koeficientem množství</t>
  </si>
  <si>
    <t>124,745*14 'Přepočtené koeficientem množství</t>
  </si>
  <si>
    <t>460461143</t>
  </si>
  <si>
    <t>Zásyp kabelových rýh strojně v omezeném prostoru s přemístěním sypaniny ze vzdálenosti do 10 m, s uložením výkopku ve vrstvách včetně zhutnění a urovnání povrchu šířky 35 cm hloubky 40 cm v hornině třídy těžitelnosti II skupiny 4</t>
  </si>
  <si>
    <t>https://podminky.urs.cz/item/CS_URS_2025_02/460461143</t>
  </si>
  <si>
    <t>SO 03a - Objekt SO 03 - VON</t>
  </si>
  <si>
    <t>08-2019-04-REV6 - REKONSTRUKCE MÍSTNÍCH KOMUNIKACÍ V OBCI ŽELÉNKY</t>
  </si>
  <si>
    <t>SO 04 - Objekt SO 04</t>
  </si>
  <si>
    <t>"bourání podkladních betonů tl. 200mm" 10,0</t>
  </si>
  <si>
    <t>121151113</t>
  </si>
  <si>
    <t>Sejmutí ornice strojně při souvislé ploše přes 100 do 500 m2, tl. vrstvy do 200 mm</t>
  </si>
  <si>
    <t>-1762666387</t>
  </si>
  <si>
    <t>https://podminky.urs.cz/item/CS_URS_2025_02/121151113</t>
  </si>
  <si>
    <t>122351104</t>
  </si>
  <si>
    <t>Odkopávky a prokopávky nezapažené strojně v hornině třídy těžitelnosti II skupiny 4 přes 100 do 500 m3</t>
  </si>
  <si>
    <t>https://podminky.urs.cz/item/CS_URS_2025_02/122351104</t>
  </si>
  <si>
    <t>"výkop" 316,0</t>
  </si>
  <si>
    <t>316*14 'Přepočtené koeficientem množství</t>
  </si>
  <si>
    <t>44,0</t>
  </si>
  <si>
    <t>44*1,8 'Přepočtené koeficientem množství</t>
  </si>
  <si>
    <t>316*1,7 'Přepočtené koeficientem množství</t>
  </si>
  <si>
    <t>173,0*0,1-1,1</t>
  </si>
  <si>
    <t>16,2*1,6 'Přepočtené koeficientem množství</t>
  </si>
  <si>
    <t>173*0,0315 'Přepočtené koeficientem množství</t>
  </si>
  <si>
    <t xml:space="preserve">"konstrukce vozovky-asf. povrch-tl.   410 mm" 877,0*2</t>
  </si>
  <si>
    <t xml:space="preserve">"konstrukce vozovky-asf. povrch-tl.   410 mm" 877,0</t>
  </si>
  <si>
    <t>444,0*0,15</t>
  </si>
  <si>
    <t>66,6*1,8 'Přepočtené koeficientem množství</t>
  </si>
  <si>
    <t xml:space="preserve">"konstrukce vozovky-asf. povrch-tl.   410 mm" 870,0</t>
  </si>
  <si>
    <t>914111111</t>
  </si>
  <si>
    <t>Montáž svislé dopravní značky základní velikosti do 1 m2 objímkami na sloupky nebo konzoly</t>
  </si>
  <si>
    <t>-1217283630</t>
  </si>
  <si>
    <t>https://podminky.urs.cz/item/CS_URS_2025_02/914111111</t>
  </si>
  <si>
    <t>viz PD</t>
  </si>
  <si>
    <t>40445647</t>
  </si>
  <si>
    <t>dodatkové tabulky E1, E2a,b , E6, E9, E10 E12c, E17 500x500mm</t>
  </si>
  <si>
    <t>-711636012</t>
  </si>
  <si>
    <t>40445622</t>
  </si>
  <si>
    <t>informativní značky provozní IP1-IP3, IP4b-IP7, IP10a, b 750x750mm</t>
  </si>
  <si>
    <t>101805508</t>
  </si>
  <si>
    <t>40445612</t>
  </si>
  <si>
    <t>značky upravující přednost P2, P3, P8 750mm</t>
  </si>
  <si>
    <t>348794151</t>
  </si>
  <si>
    <t>40445608</t>
  </si>
  <si>
    <t>značky upravující přednost P1, P4 700mm</t>
  </si>
  <si>
    <t>1503736632</t>
  </si>
  <si>
    <t>914511111</t>
  </si>
  <si>
    <t>Montáž sloupku dopravních značek délky do 3,5 m do betonového základu</t>
  </si>
  <si>
    <t>-161750937</t>
  </si>
  <si>
    <t>https://podminky.urs.cz/item/CS_URS_2025_02/914511111</t>
  </si>
  <si>
    <t>"nové" 4</t>
  </si>
  <si>
    <t>40445225</t>
  </si>
  <si>
    <t>sloupek pro dopravní značku Zn D 60mm v 3,5m</t>
  </si>
  <si>
    <t>-969709165</t>
  </si>
  <si>
    <t>12,45*14 'Přepočtené koeficientem množství</t>
  </si>
  <si>
    <t>SO 04a - Objekt SO 04 - VON</t>
  </si>
  <si>
    <t>08-2019-05-REV6 - REKONSTRUKCE MÍSTNÍCH KOMUNIKACÍ V OBCI ŽELÉNKY</t>
  </si>
  <si>
    <t>SO 05 - Objekt SO 05</t>
  </si>
  <si>
    <t>113106134</t>
  </si>
  <si>
    <t>Rozebrání dlažeb komunikací pro pěší s přemístěním hmot na skládku na vzdálenost do 3 m nebo s naložením na dopravní prostředek s ložem z kameniva nebo živice a s jakoukoliv výplní spár strojně plochy jednotlivě do 50 m2 ze zámkové dlažby</t>
  </si>
  <si>
    <t>1289810523</t>
  </si>
  <si>
    <t>https://podminky.urs.cz/item/CS_URS_2025_02/113106134</t>
  </si>
  <si>
    <t>"rozebrání dl. chodníků tl. 60 mm" 105,0</t>
  </si>
  <si>
    <t>113107162</t>
  </si>
  <si>
    <t>Odstranění podkladů nebo krytů strojně plochy jednotlivě přes 50 m2 do 200 m2 s přemístěním hmot na skládku na vzdálenost do 20 m nebo s naložením na dopravní prostředek z kameniva hrubého drceného, o tl. vrstvy přes 100 do 200 mm</t>
  </si>
  <si>
    <t>1571557024</t>
  </si>
  <si>
    <t>https://podminky.urs.cz/item/CS_URS_2025_02/113107162</t>
  </si>
  <si>
    <t>"rozebrání podkladu dl. chodníků" 105,0</t>
  </si>
  <si>
    <t>113107232</t>
  </si>
  <si>
    <t>Odstranění podkladů nebo krytů strojně plochy jednotlivě přes 200 m2 s přemístěním hmot na skládku na vzdálenost do 20 m nebo s naložením na dopravní prostředek z betonu prostého, o tl. vrstvy přes 150 do 300 mm</t>
  </si>
  <si>
    <t>106068555</t>
  </si>
  <si>
    <t>https://podminky.urs.cz/item/CS_URS_2025_02/113107232</t>
  </si>
  <si>
    <t>"bourání podkladních betonů tl. 200mm" 300,0</t>
  </si>
  <si>
    <t>-1844479618</t>
  </si>
  <si>
    <t>"bourání stáv. asf. vozovek tl. 100 mm" 2833,0</t>
  </si>
  <si>
    <t>-855102847</t>
  </si>
  <si>
    <t>185,0</t>
  </si>
  <si>
    <t>122351105</t>
  </si>
  <si>
    <t>Odkopávky a prokopávky nezapažené strojně v hornině třídy těžitelnosti II skupiny 4 přes 500 do 1 000 m3</t>
  </si>
  <si>
    <t>https://podminky.urs.cz/item/CS_URS_2025_02/122351105</t>
  </si>
  <si>
    <t>"výkop" 859,0</t>
  </si>
  <si>
    <t>859*14 'Přepočtené koeficientem množství</t>
  </si>
  <si>
    <t>140,0</t>
  </si>
  <si>
    <t>140*1,8 'Přepočtené koeficientem množství</t>
  </si>
  <si>
    <t>180876666</t>
  </si>
  <si>
    <t>859*1,8 'Přepočtené koeficientem množství</t>
  </si>
  <si>
    <t>181301111</t>
  </si>
  <si>
    <t>Rozprostření a urovnání ornice v rovině nebo ve svahu sklonu do 1:5 strojně při souvislé ploše přes 500 m2, tl. vrstvy do 200 mm</t>
  </si>
  <si>
    <t>-1850078352</t>
  </si>
  <si>
    <t>https://podminky.urs.cz/item/CS_URS_2025_02/181301111</t>
  </si>
  <si>
    <t>655,0*0,1-185,0*0,1</t>
  </si>
  <si>
    <t>47*1,6 'Přepočtené koeficientem množství</t>
  </si>
  <si>
    <t>655*0,0315 'Přepočtené koeficientem množství</t>
  </si>
  <si>
    <t>182201101</t>
  </si>
  <si>
    <t>Svahování trvalých svahů do projektovaných profilů strojně s potřebným přemístěním výkopku při svahování násypů v jakékoliv hornině</t>
  </si>
  <si>
    <t>812994915</t>
  </si>
  <si>
    <t>https://podminky.urs.cz/item/CS_URS_2025_02/182201101</t>
  </si>
  <si>
    <t xml:space="preserve">"konstrukce vozovky-asf. povrch-tl.   410 mm" 2720,0*2</t>
  </si>
  <si>
    <t>"konstrukce park zálivu - žul.dlažba tl.430mm" 78,0*2</t>
  </si>
  <si>
    <t>"konstrukce chodníkových přejezdů bet. dlažba - tl. 320mm" 78,0</t>
  </si>
  <si>
    <t xml:space="preserve">"konstrukce vozovky-asf. povrch-tl.  410 mm" 2720,0</t>
  </si>
  <si>
    <t>695,0*0,15</t>
  </si>
  <si>
    <t>104,25*1,8 'Přepočtené koeficientem množství</t>
  </si>
  <si>
    <t xml:space="preserve">"konstrukce vozovky-asf. povrch-tl.   410 mm" 2720,0</t>
  </si>
  <si>
    <t>-1852439084</t>
  </si>
  <si>
    <t>"konstrukce park zálivu - žul.dlažba tl.430mm" 78,0</t>
  </si>
  <si>
    <t>-902304728</t>
  </si>
  <si>
    <t>78*1,02 'Přepočtené koeficientem množství</t>
  </si>
  <si>
    <t>78*1,03 'Přepočtené koeficientem množství</t>
  </si>
  <si>
    <t>-1118579282</t>
  </si>
  <si>
    <t>40445609R</t>
  </si>
  <si>
    <t>značky dopravní</t>
  </si>
  <si>
    <t>1628906629</t>
  </si>
  <si>
    <t>"viz PD" 9</t>
  </si>
  <si>
    <t>914431112</t>
  </si>
  <si>
    <t>Montáž dopravního zrcadla na sloupky nebo konzoly velikosti do 1 m2</t>
  </si>
  <si>
    <t>-2111858526</t>
  </si>
  <si>
    <t>https://podminky.urs.cz/item/CS_URS_2025_02/914431112</t>
  </si>
  <si>
    <t>40445201</t>
  </si>
  <si>
    <t>zrcadlo dopravní kruhové D 800mm</t>
  </si>
  <si>
    <t>1084840688</t>
  </si>
  <si>
    <t>Poznámka k položce:_x000d_
v PD d=1m</t>
  </si>
  <si>
    <t>-1522909928</t>
  </si>
  <si>
    <t>3+1</t>
  </si>
  <si>
    <t>-905763592</t>
  </si>
  <si>
    <t>859547616</t>
  </si>
  <si>
    <t>553666105</t>
  </si>
  <si>
    <t>205,0+2,0+85,0+4,0+80,0</t>
  </si>
  <si>
    <t>205*1,01 'Přepočtené koeficientem množství</t>
  </si>
  <si>
    <t>-1554720099</t>
  </si>
  <si>
    <t>156516910</t>
  </si>
  <si>
    <t>-591515603</t>
  </si>
  <si>
    <t>80*1,01 'Přepočtené koeficientem množství</t>
  </si>
  <si>
    <t>59217078</t>
  </si>
  <si>
    <t>obrubník silniční obloukový betonový R 0,5-2m 150x250mm</t>
  </si>
  <si>
    <t>1622410775</t>
  </si>
  <si>
    <t>R 0,5</t>
  </si>
  <si>
    <t>4,0</t>
  </si>
  <si>
    <t>4*1,01 'Přepočtené koeficientem množství</t>
  </si>
  <si>
    <t>45*1,01 'Přepočtené koeficientem množství</t>
  </si>
  <si>
    <t>1915104416</t>
  </si>
  <si>
    <t>896,49*14 'Přepočtené koeficientem množství</t>
  </si>
  <si>
    <t>111296071</t>
  </si>
  <si>
    <t>14*1,8 'Přepočtené koeficientem množství</t>
  </si>
  <si>
    <t>SO 05a - Objekt SO 05 - VON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</si>
</sst>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8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horizontal="right"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4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29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1" fillId="0" borderId="19" xfId="0" applyNumberFormat="1" applyFont="1" applyBorder="1" applyAlignment="1" applyProtection="1">
      <alignment vertical="center"/>
    </xf>
    <xf numFmtId="4" fontId="1" fillId="0" borderId="20" xfId="0" applyNumberFormat="1" applyFont="1" applyBorder="1" applyAlignment="1" applyProtection="1">
      <alignment vertical="center"/>
    </xf>
    <xf numFmtId="166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39" fillId="0" borderId="0" xfId="0" applyFont="1" applyAlignment="1" applyProtection="1">
      <alignment vertical="center" wrapText="1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styles" Target="styles.xml" /><Relationship Id="rId11" Type="http://schemas.openxmlformats.org/officeDocument/2006/relationships/theme" Target="theme/theme1.xml" /><Relationship Id="rId12" Type="http://schemas.openxmlformats.org/officeDocument/2006/relationships/calcChain" Target="calcChain.xml" /><Relationship Id="rId13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3106132" TargetMode="External" /><Relationship Id="rId2" Type="http://schemas.openxmlformats.org/officeDocument/2006/relationships/hyperlink" Target="https://podminky.urs.cz/item/CS_URS_2025_02/113107242" TargetMode="External" /><Relationship Id="rId3" Type="http://schemas.openxmlformats.org/officeDocument/2006/relationships/hyperlink" Target="https://podminky.urs.cz/item/CS_URS_2025_02/113107322" TargetMode="External" /><Relationship Id="rId4" Type="http://schemas.openxmlformats.org/officeDocument/2006/relationships/hyperlink" Target="https://podminky.urs.cz/item/CS_URS_2025_02/113107332" TargetMode="External" /><Relationship Id="rId5" Type="http://schemas.openxmlformats.org/officeDocument/2006/relationships/hyperlink" Target="https://podminky.urs.cz/item/CS_URS_2025_02/113202111" TargetMode="External" /><Relationship Id="rId6" Type="http://schemas.openxmlformats.org/officeDocument/2006/relationships/hyperlink" Target="https://podminky.urs.cz/item/CS_URS_2025_02/121151103" TargetMode="External" /><Relationship Id="rId7" Type="http://schemas.openxmlformats.org/officeDocument/2006/relationships/hyperlink" Target="https://podminky.urs.cz/item/CS_URS_2025_02/122351102" TargetMode="External" /><Relationship Id="rId8" Type="http://schemas.openxmlformats.org/officeDocument/2006/relationships/hyperlink" Target="https://podminky.urs.cz/item/CS_URS_2025_02/132351101" TargetMode="External" /><Relationship Id="rId9" Type="http://schemas.openxmlformats.org/officeDocument/2006/relationships/hyperlink" Target="https://podminky.urs.cz/item/CS_URS_2025_02/132351251" TargetMode="External" /><Relationship Id="rId10" Type="http://schemas.openxmlformats.org/officeDocument/2006/relationships/hyperlink" Target="https://podminky.urs.cz/item/CS_URS_2025_02/151101101" TargetMode="External" /><Relationship Id="rId11" Type="http://schemas.openxmlformats.org/officeDocument/2006/relationships/hyperlink" Target="https://podminky.urs.cz/item/CS_URS_2025_02/151101111" TargetMode="External" /><Relationship Id="rId12" Type="http://schemas.openxmlformats.org/officeDocument/2006/relationships/hyperlink" Target="https://podminky.urs.cz/item/CS_URS_2025_02/162751137" TargetMode="External" /><Relationship Id="rId13" Type="http://schemas.openxmlformats.org/officeDocument/2006/relationships/hyperlink" Target="https://podminky.urs.cz/item/CS_URS_2025_02/162751139" TargetMode="External" /><Relationship Id="rId14" Type="http://schemas.openxmlformats.org/officeDocument/2006/relationships/hyperlink" Target="https://podminky.urs.cz/item/CS_URS_2025_02/171152101" TargetMode="External" /><Relationship Id="rId15" Type="http://schemas.openxmlformats.org/officeDocument/2006/relationships/hyperlink" Target="https://podminky.urs.cz/item/CS_URS_2025_02/171201231" TargetMode="External" /><Relationship Id="rId16" Type="http://schemas.openxmlformats.org/officeDocument/2006/relationships/hyperlink" Target="https://podminky.urs.cz/item/CS_URS_2025_02/174101101" TargetMode="External" /><Relationship Id="rId17" Type="http://schemas.openxmlformats.org/officeDocument/2006/relationships/hyperlink" Target="https://podminky.urs.cz/item/CS_URS_2025_02/175151101" TargetMode="External" /><Relationship Id="rId18" Type="http://schemas.openxmlformats.org/officeDocument/2006/relationships/hyperlink" Target="https://podminky.urs.cz/item/CS_URS_2025_02/181351003" TargetMode="External" /><Relationship Id="rId19" Type="http://schemas.openxmlformats.org/officeDocument/2006/relationships/hyperlink" Target="https://podminky.urs.cz/item/CS_URS_2025_02/181411131" TargetMode="External" /><Relationship Id="rId20" Type="http://schemas.openxmlformats.org/officeDocument/2006/relationships/hyperlink" Target="https://podminky.urs.cz/item/CS_URS_2025_02/181951114" TargetMode="External" /><Relationship Id="rId21" Type="http://schemas.openxmlformats.org/officeDocument/2006/relationships/hyperlink" Target="https://podminky.urs.cz/item/CS_URS_2025_02/212752701" TargetMode="External" /><Relationship Id="rId22" Type="http://schemas.openxmlformats.org/officeDocument/2006/relationships/hyperlink" Target="https://podminky.urs.cz/item/CS_URS_2025_02/451573111" TargetMode="External" /><Relationship Id="rId23" Type="http://schemas.openxmlformats.org/officeDocument/2006/relationships/hyperlink" Target="https://podminky.urs.cz/item/CS_URS_2025_02/564851111" TargetMode="External" /><Relationship Id="rId24" Type="http://schemas.openxmlformats.org/officeDocument/2006/relationships/hyperlink" Target="https://podminky.urs.cz/item/CS_URS_2025_02/564861111" TargetMode="External" /><Relationship Id="rId25" Type="http://schemas.openxmlformats.org/officeDocument/2006/relationships/hyperlink" Target="https://podminky.urs.cz/item/CS_URS_2025_02/565155121" TargetMode="External" /><Relationship Id="rId26" Type="http://schemas.openxmlformats.org/officeDocument/2006/relationships/hyperlink" Target="https://podminky.urs.cz/item/CS_URS_2025_02/573211107" TargetMode="External" /><Relationship Id="rId27" Type="http://schemas.openxmlformats.org/officeDocument/2006/relationships/hyperlink" Target="https://podminky.urs.cz/item/CS_URS_2025_02/573211108" TargetMode="External" /><Relationship Id="rId28" Type="http://schemas.openxmlformats.org/officeDocument/2006/relationships/hyperlink" Target="https://podminky.urs.cz/item/CS_URS_2025_02/577134121" TargetMode="External" /><Relationship Id="rId29" Type="http://schemas.openxmlformats.org/officeDocument/2006/relationships/hyperlink" Target="https://podminky.urs.cz/item/CS_URS_2025_02/591211111" TargetMode="External" /><Relationship Id="rId30" Type="http://schemas.openxmlformats.org/officeDocument/2006/relationships/hyperlink" Target="https://podminky.urs.cz/item/CS_URS_2025_02/596211111" TargetMode="External" /><Relationship Id="rId31" Type="http://schemas.openxmlformats.org/officeDocument/2006/relationships/hyperlink" Target="https://podminky.urs.cz/item/CS_URS_2025_02/596211210" TargetMode="External" /><Relationship Id="rId32" Type="http://schemas.openxmlformats.org/officeDocument/2006/relationships/hyperlink" Target="https://podminky.urs.cz/item/CS_URS_2025_02/871313121" TargetMode="External" /><Relationship Id="rId33" Type="http://schemas.openxmlformats.org/officeDocument/2006/relationships/hyperlink" Target="https://podminky.urs.cz/item/CS_URS_2025_02/899132111" TargetMode="External" /><Relationship Id="rId34" Type="http://schemas.openxmlformats.org/officeDocument/2006/relationships/hyperlink" Target="https://podminky.urs.cz/item/CS_URS_2025_02/915231111" TargetMode="External" /><Relationship Id="rId35" Type="http://schemas.openxmlformats.org/officeDocument/2006/relationships/hyperlink" Target="https://podminky.urs.cz/item/CS_URS_2025_02/915621111" TargetMode="External" /><Relationship Id="rId36" Type="http://schemas.openxmlformats.org/officeDocument/2006/relationships/hyperlink" Target="https://podminky.urs.cz/item/CS_URS_2025_02/916131213" TargetMode="External" /><Relationship Id="rId37" Type="http://schemas.openxmlformats.org/officeDocument/2006/relationships/hyperlink" Target="https://podminky.urs.cz/item/CS_URS_2025_02/916231213" TargetMode="External" /><Relationship Id="rId38" Type="http://schemas.openxmlformats.org/officeDocument/2006/relationships/hyperlink" Target="https://podminky.urs.cz/item/CS_URS_2025_02/919122132" TargetMode="External" /><Relationship Id="rId39" Type="http://schemas.openxmlformats.org/officeDocument/2006/relationships/hyperlink" Target="https://podminky.urs.cz/item/CS_URS_2025_02/919726123" TargetMode="External" /><Relationship Id="rId40" Type="http://schemas.openxmlformats.org/officeDocument/2006/relationships/hyperlink" Target="https://podminky.urs.cz/item/CS_URS_2025_02/919735123" TargetMode="External" /><Relationship Id="rId41" Type="http://schemas.openxmlformats.org/officeDocument/2006/relationships/hyperlink" Target="https://podminky.urs.cz/item/CS_URS_2025_02/935113111" TargetMode="External" /><Relationship Id="rId42" Type="http://schemas.openxmlformats.org/officeDocument/2006/relationships/hyperlink" Target="https://podminky.urs.cz/item/CS_URS_2025_02/997221561" TargetMode="External" /><Relationship Id="rId43" Type="http://schemas.openxmlformats.org/officeDocument/2006/relationships/hyperlink" Target="https://podminky.urs.cz/item/CS_URS_2025_02/997221569" TargetMode="External" /><Relationship Id="rId44" Type="http://schemas.openxmlformats.org/officeDocument/2006/relationships/hyperlink" Target="https://podminky.urs.cz/item/CS_URS_2025_02/997221861" TargetMode="External" /><Relationship Id="rId45" Type="http://schemas.openxmlformats.org/officeDocument/2006/relationships/hyperlink" Target="https://podminky.urs.cz/item/CS_URS_2025_02/997221875" TargetMode="External" /><Relationship Id="rId46" Type="http://schemas.openxmlformats.org/officeDocument/2006/relationships/hyperlink" Target="https://podminky.urs.cz/item/CS_URS_2025_02/997221873" TargetMode="External" /><Relationship Id="rId47" Type="http://schemas.openxmlformats.org/officeDocument/2006/relationships/hyperlink" Target="https://podminky.urs.cz/item/CS_URS_2025_02/998225111" TargetMode="External" /><Relationship Id="rId48" Type="http://schemas.openxmlformats.org/officeDocument/2006/relationships/hyperlink" Target="https://podminky.urs.cz/item/CS_URS_2025_02/460520164" TargetMode="External" /><Relationship Id="rId49" Type="http://schemas.openxmlformats.org/officeDocument/2006/relationships/hyperlink" Target="https://podminky.urs.cz/item/CS_URS_2025_02/460461142" TargetMode="External" /><Relationship Id="rId50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1251101" TargetMode="External" /><Relationship Id="rId2" Type="http://schemas.openxmlformats.org/officeDocument/2006/relationships/hyperlink" Target="https://podminky.urs.cz/item/CS_URS_2025_02/113107332" TargetMode="External" /><Relationship Id="rId3" Type="http://schemas.openxmlformats.org/officeDocument/2006/relationships/hyperlink" Target="https://podminky.urs.cz/item/CS_URS_2025_02/113154543" TargetMode="External" /><Relationship Id="rId4" Type="http://schemas.openxmlformats.org/officeDocument/2006/relationships/hyperlink" Target="https://podminky.urs.cz/item/CS_URS_2025_02/113202111" TargetMode="External" /><Relationship Id="rId5" Type="http://schemas.openxmlformats.org/officeDocument/2006/relationships/hyperlink" Target="https://podminky.urs.cz/item/CS_URS_2025_02/122351103" TargetMode="External" /><Relationship Id="rId6" Type="http://schemas.openxmlformats.org/officeDocument/2006/relationships/hyperlink" Target="https://podminky.urs.cz/item/CS_URS_2025_02/132153301" TargetMode="External" /><Relationship Id="rId7" Type="http://schemas.openxmlformats.org/officeDocument/2006/relationships/hyperlink" Target="https://podminky.urs.cz/item/CS_URS_2025_02/162751137" TargetMode="External" /><Relationship Id="rId8" Type="http://schemas.openxmlformats.org/officeDocument/2006/relationships/hyperlink" Target="https://podminky.urs.cz/item/CS_URS_2025_02/162751139" TargetMode="External" /><Relationship Id="rId9" Type="http://schemas.openxmlformats.org/officeDocument/2006/relationships/hyperlink" Target="https://podminky.urs.cz/item/CS_URS_2025_02/171151103" TargetMode="External" /><Relationship Id="rId10" Type="http://schemas.openxmlformats.org/officeDocument/2006/relationships/hyperlink" Target="https://podminky.urs.cz/item/CS_URS_2025_02/171201231" TargetMode="External" /><Relationship Id="rId11" Type="http://schemas.openxmlformats.org/officeDocument/2006/relationships/hyperlink" Target="https://podminky.urs.cz/item/CS_URS_2025_02/181351103" TargetMode="External" /><Relationship Id="rId12" Type="http://schemas.openxmlformats.org/officeDocument/2006/relationships/hyperlink" Target="https://podminky.urs.cz/item/CS_URS_2025_02/181411131" TargetMode="External" /><Relationship Id="rId13" Type="http://schemas.openxmlformats.org/officeDocument/2006/relationships/hyperlink" Target="https://podminky.urs.cz/item/CS_URS_2025_02/181951114" TargetMode="External" /><Relationship Id="rId14" Type="http://schemas.openxmlformats.org/officeDocument/2006/relationships/hyperlink" Target="https://podminky.urs.cz/item/CS_URS_2025_02/211521111" TargetMode="External" /><Relationship Id="rId15" Type="http://schemas.openxmlformats.org/officeDocument/2006/relationships/hyperlink" Target="https://podminky.urs.cz/item/CS_URS_2025_02/564851111" TargetMode="External" /><Relationship Id="rId16" Type="http://schemas.openxmlformats.org/officeDocument/2006/relationships/hyperlink" Target="https://podminky.urs.cz/item/CS_URS_2025_02/564861111" TargetMode="External" /><Relationship Id="rId17" Type="http://schemas.openxmlformats.org/officeDocument/2006/relationships/hyperlink" Target="https://podminky.urs.cz/item/CS_URS_2025_02/565155121" TargetMode="External" /><Relationship Id="rId18" Type="http://schemas.openxmlformats.org/officeDocument/2006/relationships/hyperlink" Target="https://podminky.urs.cz/item/CS_URS_2025_02/569903311" TargetMode="External" /><Relationship Id="rId19" Type="http://schemas.openxmlformats.org/officeDocument/2006/relationships/hyperlink" Target="https://podminky.urs.cz/item/CS_URS_2025_02/573211107" TargetMode="External" /><Relationship Id="rId20" Type="http://schemas.openxmlformats.org/officeDocument/2006/relationships/hyperlink" Target="https://podminky.urs.cz/item/CS_URS_2025_02/573211108" TargetMode="External" /><Relationship Id="rId21" Type="http://schemas.openxmlformats.org/officeDocument/2006/relationships/hyperlink" Target="https://podminky.urs.cz/item/CS_URS_2025_02/577134121" TargetMode="External" /><Relationship Id="rId22" Type="http://schemas.openxmlformats.org/officeDocument/2006/relationships/hyperlink" Target="https://podminky.urs.cz/item/CS_URS_2025_02/577144121" TargetMode="External" /><Relationship Id="rId23" Type="http://schemas.openxmlformats.org/officeDocument/2006/relationships/hyperlink" Target="https://podminky.urs.cz/item/CS_URS_2025_02/596211110" TargetMode="External" /><Relationship Id="rId24" Type="http://schemas.openxmlformats.org/officeDocument/2006/relationships/hyperlink" Target="https://podminky.urs.cz/item/CS_URS_2025_02/596211210" TargetMode="External" /><Relationship Id="rId25" Type="http://schemas.openxmlformats.org/officeDocument/2006/relationships/hyperlink" Target="https://podminky.urs.cz/item/CS_URS_2025_02/895941301" TargetMode="External" /><Relationship Id="rId26" Type="http://schemas.openxmlformats.org/officeDocument/2006/relationships/hyperlink" Target="https://podminky.urs.cz/item/CS_URS_2025_02/895941314" TargetMode="External" /><Relationship Id="rId27" Type="http://schemas.openxmlformats.org/officeDocument/2006/relationships/hyperlink" Target="https://podminky.urs.cz/item/CS_URS_2025_02/899132111" TargetMode="External" /><Relationship Id="rId28" Type="http://schemas.openxmlformats.org/officeDocument/2006/relationships/hyperlink" Target="https://podminky.urs.cz/item/CS_URS_2025_02/899204112" TargetMode="External" /><Relationship Id="rId29" Type="http://schemas.openxmlformats.org/officeDocument/2006/relationships/hyperlink" Target="https://podminky.urs.cz/item/CS_URS_2025_02/916131213" TargetMode="External" /><Relationship Id="rId30" Type="http://schemas.openxmlformats.org/officeDocument/2006/relationships/hyperlink" Target="https://podminky.urs.cz/item/CS_URS_2025_02/916231213" TargetMode="External" /><Relationship Id="rId31" Type="http://schemas.openxmlformats.org/officeDocument/2006/relationships/hyperlink" Target="https://podminky.urs.cz/item/CS_URS_2025_02/919122132" TargetMode="External" /><Relationship Id="rId32" Type="http://schemas.openxmlformats.org/officeDocument/2006/relationships/hyperlink" Target="https://podminky.urs.cz/item/CS_URS_2025_02/919735123" TargetMode="External" /><Relationship Id="rId33" Type="http://schemas.openxmlformats.org/officeDocument/2006/relationships/hyperlink" Target="https://podminky.urs.cz/item/CS_URS_2025_02/997221561" TargetMode="External" /><Relationship Id="rId34" Type="http://schemas.openxmlformats.org/officeDocument/2006/relationships/hyperlink" Target="https://podminky.urs.cz/item/CS_URS_2025_02/997221569" TargetMode="External" /><Relationship Id="rId35" Type="http://schemas.openxmlformats.org/officeDocument/2006/relationships/hyperlink" Target="https://podminky.urs.cz/item/CS_URS_2025_02/997221861" TargetMode="External" /><Relationship Id="rId36" Type="http://schemas.openxmlformats.org/officeDocument/2006/relationships/hyperlink" Target="https://podminky.urs.cz/item/CS_URS_2025_02/997221875" TargetMode="External" /><Relationship Id="rId37" Type="http://schemas.openxmlformats.org/officeDocument/2006/relationships/hyperlink" Target="https://podminky.urs.cz/item/CS_URS_2025_02/998225111" TargetMode="External" /><Relationship Id="rId38" Type="http://schemas.openxmlformats.org/officeDocument/2006/relationships/hyperlink" Target="https://podminky.urs.cz/item/CS_URS_2025_02/460520164" TargetMode="External" /><Relationship Id="rId39" Type="http://schemas.openxmlformats.org/officeDocument/2006/relationships/hyperlink" Target="https://podminky.urs.cz/item/CS_URS_2025_02/460461143" TargetMode="External" /><Relationship Id="rId40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1251101" TargetMode="External" /><Relationship Id="rId2" Type="http://schemas.openxmlformats.org/officeDocument/2006/relationships/hyperlink" Target="https://podminky.urs.cz/item/CS_URS_2025_02/113107332" TargetMode="External" /><Relationship Id="rId3" Type="http://schemas.openxmlformats.org/officeDocument/2006/relationships/hyperlink" Target="https://podminky.urs.cz/item/CS_URS_2025_02/121151113" TargetMode="External" /><Relationship Id="rId4" Type="http://schemas.openxmlformats.org/officeDocument/2006/relationships/hyperlink" Target="https://podminky.urs.cz/item/CS_URS_2025_02/122351104" TargetMode="External" /><Relationship Id="rId5" Type="http://schemas.openxmlformats.org/officeDocument/2006/relationships/hyperlink" Target="https://podminky.urs.cz/item/CS_URS_2025_02/162751137" TargetMode="External" /><Relationship Id="rId6" Type="http://schemas.openxmlformats.org/officeDocument/2006/relationships/hyperlink" Target="https://podminky.urs.cz/item/CS_URS_2025_02/162751139" TargetMode="External" /><Relationship Id="rId7" Type="http://schemas.openxmlformats.org/officeDocument/2006/relationships/hyperlink" Target="https://podminky.urs.cz/item/CS_URS_2025_02/171151103" TargetMode="External" /><Relationship Id="rId8" Type="http://schemas.openxmlformats.org/officeDocument/2006/relationships/hyperlink" Target="https://podminky.urs.cz/item/CS_URS_2025_02/171201231" TargetMode="External" /><Relationship Id="rId9" Type="http://schemas.openxmlformats.org/officeDocument/2006/relationships/hyperlink" Target="https://podminky.urs.cz/item/CS_URS_2025_02/181351103" TargetMode="External" /><Relationship Id="rId10" Type="http://schemas.openxmlformats.org/officeDocument/2006/relationships/hyperlink" Target="https://podminky.urs.cz/item/CS_URS_2025_02/181411131" TargetMode="External" /><Relationship Id="rId11" Type="http://schemas.openxmlformats.org/officeDocument/2006/relationships/hyperlink" Target="https://podminky.urs.cz/item/CS_URS_2025_02/181951114" TargetMode="External" /><Relationship Id="rId12" Type="http://schemas.openxmlformats.org/officeDocument/2006/relationships/hyperlink" Target="https://podminky.urs.cz/item/CS_URS_2025_02/564851111" TargetMode="External" /><Relationship Id="rId13" Type="http://schemas.openxmlformats.org/officeDocument/2006/relationships/hyperlink" Target="https://podminky.urs.cz/item/CS_URS_2025_02/565155121" TargetMode="External" /><Relationship Id="rId14" Type="http://schemas.openxmlformats.org/officeDocument/2006/relationships/hyperlink" Target="https://podminky.urs.cz/item/CS_URS_2025_02/569903311" TargetMode="External" /><Relationship Id="rId15" Type="http://schemas.openxmlformats.org/officeDocument/2006/relationships/hyperlink" Target="https://podminky.urs.cz/item/CS_URS_2025_02/573211107" TargetMode="External" /><Relationship Id="rId16" Type="http://schemas.openxmlformats.org/officeDocument/2006/relationships/hyperlink" Target="https://podminky.urs.cz/item/CS_URS_2025_02/573211108" TargetMode="External" /><Relationship Id="rId17" Type="http://schemas.openxmlformats.org/officeDocument/2006/relationships/hyperlink" Target="https://podminky.urs.cz/item/CS_URS_2025_02/577134121" TargetMode="External" /><Relationship Id="rId18" Type="http://schemas.openxmlformats.org/officeDocument/2006/relationships/hyperlink" Target="https://podminky.urs.cz/item/CS_URS_2025_02/899132111" TargetMode="External" /><Relationship Id="rId19" Type="http://schemas.openxmlformats.org/officeDocument/2006/relationships/hyperlink" Target="https://podminky.urs.cz/item/CS_URS_2025_02/914111111" TargetMode="External" /><Relationship Id="rId20" Type="http://schemas.openxmlformats.org/officeDocument/2006/relationships/hyperlink" Target="https://podminky.urs.cz/item/CS_URS_2025_02/914511111" TargetMode="External" /><Relationship Id="rId21" Type="http://schemas.openxmlformats.org/officeDocument/2006/relationships/hyperlink" Target="https://podminky.urs.cz/item/CS_URS_2025_02/919122132" TargetMode="External" /><Relationship Id="rId22" Type="http://schemas.openxmlformats.org/officeDocument/2006/relationships/hyperlink" Target="https://podminky.urs.cz/item/CS_URS_2025_02/919735123" TargetMode="External" /><Relationship Id="rId23" Type="http://schemas.openxmlformats.org/officeDocument/2006/relationships/hyperlink" Target="https://podminky.urs.cz/item/CS_URS_2025_02/997221561" TargetMode="External" /><Relationship Id="rId24" Type="http://schemas.openxmlformats.org/officeDocument/2006/relationships/hyperlink" Target="https://podminky.urs.cz/item/CS_URS_2025_02/997221569" TargetMode="External" /><Relationship Id="rId25" Type="http://schemas.openxmlformats.org/officeDocument/2006/relationships/hyperlink" Target="https://podminky.urs.cz/item/CS_URS_2025_02/997221861" TargetMode="External" /><Relationship Id="rId26" Type="http://schemas.openxmlformats.org/officeDocument/2006/relationships/hyperlink" Target="https://podminky.urs.cz/item/CS_URS_2025_02/998225111" TargetMode="External" /><Relationship Id="rId27" Type="http://schemas.openxmlformats.org/officeDocument/2006/relationships/hyperlink" Target="https://podminky.urs.cz/item/CS_URS_2025_02/460520164" TargetMode="External" /><Relationship Id="rId28" Type="http://schemas.openxmlformats.org/officeDocument/2006/relationships/hyperlink" Target="https://podminky.urs.cz/item/CS_URS_2025_02/460461143" TargetMode="External" /><Relationship Id="rId29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1251101" TargetMode="External" /><Relationship Id="rId2" Type="http://schemas.openxmlformats.org/officeDocument/2006/relationships/hyperlink" Target="https://podminky.urs.cz/item/CS_URS_2025_02/113106134" TargetMode="External" /><Relationship Id="rId3" Type="http://schemas.openxmlformats.org/officeDocument/2006/relationships/hyperlink" Target="https://podminky.urs.cz/item/CS_URS_2025_02/113107162" TargetMode="External" /><Relationship Id="rId4" Type="http://schemas.openxmlformats.org/officeDocument/2006/relationships/hyperlink" Target="https://podminky.urs.cz/item/CS_URS_2025_02/113107232" TargetMode="External" /><Relationship Id="rId5" Type="http://schemas.openxmlformats.org/officeDocument/2006/relationships/hyperlink" Target="https://podminky.urs.cz/item/CS_URS_2025_02/113107242" TargetMode="External" /><Relationship Id="rId6" Type="http://schemas.openxmlformats.org/officeDocument/2006/relationships/hyperlink" Target="https://podminky.urs.cz/item/CS_URS_2025_02/113202111" TargetMode="External" /><Relationship Id="rId7" Type="http://schemas.openxmlformats.org/officeDocument/2006/relationships/hyperlink" Target="https://podminky.urs.cz/item/CS_URS_2025_02/121151113" TargetMode="External" /><Relationship Id="rId8" Type="http://schemas.openxmlformats.org/officeDocument/2006/relationships/hyperlink" Target="https://podminky.urs.cz/item/CS_URS_2025_02/122351105" TargetMode="External" /><Relationship Id="rId9" Type="http://schemas.openxmlformats.org/officeDocument/2006/relationships/hyperlink" Target="https://podminky.urs.cz/item/CS_URS_2025_02/162751137" TargetMode="External" /><Relationship Id="rId10" Type="http://schemas.openxmlformats.org/officeDocument/2006/relationships/hyperlink" Target="https://podminky.urs.cz/item/CS_URS_2025_02/162751139" TargetMode="External" /><Relationship Id="rId11" Type="http://schemas.openxmlformats.org/officeDocument/2006/relationships/hyperlink" Target="https://podminky.urs.cz/item/CS_URS_2025_02/171152101" TargetMode="External" /><Relationship Id="rId12" Type="http://schemas.openxmlformats.org/officeDocument/2006/relationships/hyperlink" Target="https://podminky.urs.cz/item/CS_URS_2025_02/171201231" TargetMode="External" /><Relationship Id="rId13" Type="http://schemas.openxmlformats.org/officeDocument/2006/relationships/hyperlink" Target="https://podminky.urs.cz/item/CS_URS_2025_02/181301111" TargetMode="External" /><Relationship Id="rId14" Type="http://schemas.openxmlformats.org/officeDocument/2006/relationships/hyperlink" Target="https://podminky.urs.cz/item/CS_URS_2025_02/181411131" TargetMode="External" /><Relationship Id="rId15" Type="http://schemas.openxmlformats.org/officeDocument/2006/relationships/hyperlink" Target="https://podminky.urs.cz/item/CS_URS_2025_02/181951114" TargetMode="External" /><Relationship Id="rId16" Type="http://schemas.openxmlformats.org/officeDocument/2006/relationships/hyperlink" Target="https://podminky.urs.cz/item/CS_URS_2025_02/182201101" TargetMode="External" /><Relationship Id="rId17" Type="http://schemas.openxmlformats.org/officeDocument/2006/relationships/hyperlink" Target="https://podminky.urs.cz/item/CS_URS_2025_02/564851111" TargetMode="External" /><Relationship Id="rId18" Type="http://schemas.openxmlformats.org/officeDocument/2006/relationships/hyperlink" Target="https://podminky.urs.cz/item/CS_URS_2025_02/564861111" TargetMode="External" /><Relationship Id="rId19" Type="http://schemas.openxmlformats.org/officeDocument/2006/relationships/hyperlink" Target="https://podminky.urs.cz/item/CS_URS_2025_02/565155121" TargetMode="External" /><Relationship Id="rId20" Type="http://schemas.openxmlformats.org/officeDocument/2006/relationships/hyperlink" Target="https://podminky.urs.cz/item/CS_URS_2025_02/569903311" TargetMode="External" /><Relationship Id="rId21" Type="http://schemas.openxmlformats.org/officeDocument/2006/relationships/hyperlink" Target="https://podminky.urs.cz/item/CS_URS_2025_02/573211107" TargetMode="External" /><Relationship Id="rId22" Type="http://schemas.openxmlformats.org/officeDocument/2006/relationships/hyperlink" Target="https://podminky.urs.cz/item/CS_URS_2025_02/573211108" TargetMode="External" /><Relationship Id="rId23" Type="http://schemas.openxmlformats.org/officeDocument/2006/relationships/hyperlink" Target="https://podminky.urs.cz/item/CS_URS_2025_02/577134121" TargetMode="External" /><Relationship Id="rId24" Type="http://schemas.openxmlformats.org/officeDocument/2006/relationships/hyperlink" Target="https://podminky.urs.cz/item/CS_URS_2025_02/591211111" TargetMode="External" /><Relationship Id="rId25" Type="http://schemas.openxmlformats.org/officeDocument/2006/relationships/hyperlink" Target="https://podminky.urs.cz/item/CS_URS_2025_02/596211210" TargetMode="External" /><Relationship Id="rId26" Type="http://schemas.openxmlformats.org/officeDocument/2006/relationships/hyperlink" Target="https://podminky.urs.cz/item/CS_URS_2025_02/899132111" TargetMode="External" /><Relationship Id="rId27" Type="http://schemas.openxmlformats.org/officeDocument/2006/relationships/hyperlink" Target="https://podminky.urs.cz/item/CS_URS_2025_02/914111111" TargetMode="External" /><Relationship Id="rId28" Type="http://schemas.openxmlformats.org/officeDocument/2006/relationships/hyperlink" Target="https://podminky.urs.cz/item/CS_URS_2025_02/914431112" TargetMode="External" /><Relationship Id="rId29" Type="http://schemas.openxmlformats.org/officeDocument/2006/relationships/hyperlink" Target="https://podminky.urs.cz/item/CS_URS_2025_02/914511111" TargetMode="External" /><Relationship Id="rId30" Type="http://schemas.openxmlformats.org/officeDocument/2006/relationships/hyperlink" Target="https://podminky.urs.cz/item/CS_URS_2025_02/915231111" TargetMode="External" /><Relationship Id="rId31" Type="http://schemas.openxmlformats.org/officeDocument/2006/relationships/hyperlink" Target="https://podminky.urs.cz/item/CS_URS_2025_02/915621111" TargetMode="External" /><Relationship Id="rId32" Type="http://schemas.openxmlformats.org/officeDocument/2006/relationships/hyperlink" Target="https://podminky.urs.cz/item/CS_URS_2025_02/916131213" TargetMode="External" /><Relationship Id="rId33" Type="http://schemas.openxmlformats.org/officeDocument/2006/relationships/hyperlink" Target="https://podminky.urs.cz/item/CS_URS_2025_02/916231213" TargetMode="External" /><Relationship Id="rId34" Type="http://schemas.openxmlformats.org/officeDocument/2006/relationships/hyperlink" Target="https://podminky.urs.cz/item/CS_URS_2025_02/919122132" TargetMode="External" /><Relationship Id="rId35" Type="http://schemas.openxmlformats.org/officeDocument/2006/relationships/hyperlink" Target="https://podminky.urs.cz/item/CS_URS_2025_02/919726123" TargetMode="External" /><Relationship Id="rId36" Type="http://schemas.openxmlformats.org/officeDocument/2006/relationships/hyperlink" Target="https://podminky.urs.cz/item/CS_URS_2025_02/919735123" TargetMode="External" /><Relationship Id="rId37" Type="http://schemas.openxmlformats.org/officeDocument/2006/relationships/hyperlink" Target="https://podminky.urs.cz/item/CS_URS_2025_02/997221561" TargetMode="External" /><Relationship Id="rId38" Type="http://schemas.openxmlformats.org/officeDocument/2006/relationships/hyperlink" Target="https://podminky.urs.cz/item/CS_URS_2025_02/997221569" TargetMode="External" /><Relationship Id="rId39" Type="http://schemas.openxmlformats.org/officeDocument/2006/relationships/hyperlink" Target="https://podminky.urs.cz/item/CS_URS_2025_02/997221861" TargetMode="External" /><Relationship Id="rId40" Type="http://schemas.openxmlformats.org/officeDocument/2006/relationships/hyperlink" Target="https://podminky.urs.cz/item/CS_URS_2025_02/997221875" TargetMode="External" /><Relationship Id="rId41" Type="http://schemas.openxmlformats.org/officeDocument/2006/relationships/hyperlink" Target="https://podminky.urs.cz/item/CS_URS_2025_02/997221873" TargetMode="External" /><Relationship Id="rId42" Type="http://schemas.openxmlformats.org/officeDocument/2006/relationships/hyperlink" Target="https://podminky.urs.cz/item/CS_URS_2025_02/998225111" TargetMode="External" /><Relationship Id="rId43" Type="http://schemas.openxmlformats.org/officeDocument/2006/relationships/hyperlink" Target="https://podminky.urs.cz/item/CS_URS_2025_02/460520164" TargetMode="External" /><Relationship Id="rId44" Type="http://schemas.openxmlformats.org/officeDocument/2006/relationships/hyperlink" Target="https://podminky.urs.cz/item/CS_URS_2025_02/460461143" TargetMode="External" /><Relationship Id="rId45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19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20</v>
      </c>
      <c r="AL7" s="22"/>
      <c r="AM7" s="22"/>
      <c r="AN7" s="27" t="s">
        <v>19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21</v>
      </c>
      <c r="E8" s="22"/>
      <c r="F8" s="22"/>
      <c r="G8" s="22"/>
      <c r="H8" s="22"/>
      <c r="I8" s="22"/>
      <c r="J8" s="22"/>
      <c r="K8" s="27" t="s">
        <v>22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23</v>
      </c>
      <c r="AL8" s="22"/>
      <c r="AM8" s="22"/>
      <c r="AN8" s="33" t="s">
        <v>24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25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26</v>
      </c>
      <c r="AL10" s="22"/>
      <c r="AM10" s="22"/>
      <c r="AN10" s="27" t="s">
        <v>19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27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28</v>
      </c>
      <c r="AL11" s="22"/>
      <c r="AM11" s="22"/>
      <c r="AN11" s="27" t="s">
        <v>19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29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26</v>
      </c>
      <c r="AL13" s="22"/>
      <c r="AM13" s="22"/>
      <c r="AN13" s="34" t="s">
        <v>30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30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28</v>
      </c>
      <c r="AL14" s="22"/>
      <c r="AM14" s="22"/>
      <c r="AN14" s="34" t="s">
        <v>30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31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26</v>
      </c>
      <c r="AL16" s="22"/>
      <c r="AM16" s="22"/>
      <c r="AN16" s="27" t="s">
        <v>19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32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28</v>
      </c>
      <c r="AL17" s="22"/>
      <c r="AM17" s="22"/>
      <c r="AN17" s="27" t="s">
        <v>19</v>
      </c>
      <c r="AO17" s="22"/>
      <c r="AP17" s="22"/>
      <c r="AQ17" s="22"/>
      <c r="AR17" s="20"/>
      <c r="BE17" s="31"/>
      <c r="BS17" s="17" t="s">
        <v>33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34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26</v>
      </c>
      <c r="AL19" s="22"/>
      <c r="AM19" s="22"/>
      <c r="AN19" s="27" t="s">
        <v>19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35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28</v>
      </c>
      <c r="AL20" s="22"/>
      <c r="AM20" s="22"/>
      <c r="AN20" s="27" t="s">
        <v>19</v>
      </c>
      <c r="AO20" s="22"/>
      <c r="AP20" s="22"/>
      <c r="AQ20" s="22"/>
      <c r="AR20" s="20"/>
      <c r="BE20" s="31"/>
      <c r="BS20" s="17" t="s">
        <v>4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36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47.25" customHeight="1">
      <c r="B23" s="21"/>
      <c r="C23" s="22"/>
      <c r="D23" s="22"/>
      <c r="E23" s="36" t="s">
        <v>37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38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ROUND(AG54,2)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39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40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41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42</v>
      </c>
      <c r="E29" s="47"/>
      <c r="F29" s="32" t="s">
        <v>43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ROUND(AZ54,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ROUND(AV54,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44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ROUND(BA54,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ROUND(AW54,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45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ROUND(BB54,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46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ROUND(BC54,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47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ROUND(BD54,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3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8"/>
    </row>
    <row r="35" s="2" customFormat="1" ht="25.92" customHeight="1">
      <c r="A35" s="38"/>
      <c r="B35" s="39"/>
      <c r="C35" s="52"/>
      <c r="D35" s="53" t="s">
        <v>48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49</v>
      </c>
      <c r="U35" s="54"/>
      <c r="V35" s="54"/>
      <c r="W35" s="54"/>
      <c r="X35" s="56" t="s">
        <v>50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6.96" customHeight="1">
      <c r="A37" s="38"/>
      <c r="B37" s="59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44"/>
      <c r="BE37" s="38"/>
    </row>
    <row r="41" s="2" customFormat="1" ht="6.96" customHeight="1">
      <c r="A41" s="38"/>
      <c r="B41" s="61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44"/>
      <c r="BE41" s="38"/>
    </row>
    <row r="42" s="2" customFormat="1" ht="24.96" customHeight="1">
      <c r="A42" s="38"/>
      <c r="B42" s="39"/>
      <c r="C42" s="23" t="s">
        <v>51</v>
      </c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4"/>
      <c r="BE42" s="38"/>
    </row>
    <row r="43" s="2" customFormat="1" ht="6.96" customHeight="1">
      <c r="A43" s="38"/>
      <c r="B43" s="39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4"/>
      <c r="BE43" s="38"/>
    </row>
    <row r="44" s="4" customFormat="1" ht="12" customHeight="1">
      <c r="A44" s="4"/>
      <c r="B44" s="63"/>
      <c r="C44" s="32" t="s">
        <v>13</v>
      </c>
      <c r="D44" s="64"/>
      <c r="E44" s="64"/>
      <c r="F44" s="64"/>
      <c r="G44" s="64"/>
      <c r="H44" s="64"/>
      <c r="I44" s="64"/>
      <c r="J44" s="64"/>
      <c r="K44" s="64"/>
      <c r="L44" s="64" t="str">
        <f>K5</f>
        <v>08-2019_REV8</v>
      </c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5"/>
      <c r="BE44" s="4"/>
    </row>
    <row r="45" s="5" customFormat="1" ht="36.96" customHeight="1">
      <c r="A45" s="5"/>
      <c r="B45" s="66"/>
      <c r="C45" s="67" t="s">
        <v>16</v>
      </c>
      <c r="D45" s="68"/>
      <c r="E45" s="68"/>
      <c r="F45" s="68"/>
      <c r="G45" s="68"/>
      <c r="H45" s="68"/>
      <c r="I45" s="68"/>
      <c r="J45" s="68"/>
      <c r="K45" s="68"/>
      <c r="L45" s="69" t="str">
        <f>K6</f>
        <v>REKONSTRUKCE MÍSTNÍCH KOMUNIKACÍ V OBCI ŽELÉNKY</v>
      </c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70"/>
      <c r="BE45" s="5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4"/>
      <c r="BE46" s="38"/>
    </row>
    <row r="47" s="2" customFormat="1" ht="12" customHeight="1">
      <c r="A47" s="38"/>
      <c r="B47" s="39"/>
      <c r="C47" s="32" t="s">
        <v>21</v>
      </c>
      <c r="D47" s="40"/>
      <c r="E47" s="40"/>
      <c r="F47" s="40"/>
      <c r="G47" s="40"/>
      <c r="H47" s="40"/>
      <c r="I47" s="40"/>
      <c r="J47" s="40"/>
      <c r="K47" s="40"/>
      <c r="L47" s="71" t="str">
        <f>IF(K8="","",K8)</f>
        <v xml:space="preserve"> 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32" t="s">
        <v>23</v>
      </c>
      <c r="AJ47" s="40"/>
      <c r="AK47" s="40"/>
      <c r="AL47" s="40"/>
      <c r="AM47" s="72" t="str">
        <f>IF(AN8= "","",AN8)</f>
        <v>4. 8. 2025</v>
      </c>
      <c r="AN47" s="72"/>
      <c r="AO47" s="40"/>
      <c r="AP47" s="40"/>
      <c r="AQ47" s="40"/>
      <c r="AR47" s="44"/>
      <c r="BE47" s="38"/>
    </row>
    <row r="48" s="2" customFormat="1" ht="6.96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4"/>
      <c r="BE48" s="38"/>
    </row>
    <row r="49" s="2" customFormat="1" ht="15.15" customHeight="1">
      <c r="A49" s="38"/>
      <c r="B49" s="39"/>
      <c r="C49" s="32" t="s">
        <v>25</v>
      </c>
      <c r="D49" s="40"/>
      <c r="E49" s="40"/>
      <c r="F49" s="40"/>
      <c r="G49" s="40"/>
      <c r="H49" s="40"/>
      <c r="I49" s="40"/>
      <c r="J49" s="40"/>
      <c r="K49" s="40"/>
      <c r="L49" s="64" t="str">
        <f>IF(E11= "","",E11)</f>
        <v>Obec Zabrušany</v>
      </c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32" t="s">
        <v>31</v>
      </c>
      <c r="AJ49" s="40"/>
      <c r="AK49" s="40"/>
      <c r="AL49" s="40"/>
      <c r="AM49" s="73" t="str">
        <f>IF(E17="","",E17)</f>
        <v>Ing. Michal Urbanský</v>
      </c>
      <c r="AN49" s="64"/>
      <c r="AO49" s="64"/>
      <c r="AP49" s="64"/>
      <c r="AQ49" s="40"/>
      <c r="AR49" s="44"/>
      <c r="AS49" s="74" t="s">
        <v>52</v>
      </c>
      <c r="AT49" s="75"/>
      <c r="AU49" s="76"/>
      <c r="AV49" s="76"/>
      <c r="AW49" s="76"/>
      <c r="AX49" s="76"/>
      <c r="AY49" s="76"/>
      <c r="AZ49" s="76"/>
      <c r="BA49" s="76"/>
      <c r="BB49" s="76"/>
      <c r="BC49" s="76"/>
      <c r="BD49" s="77"/>
      <c r="BE49" s="38"/>
    </row>
    <row r="50" s="2" customFormat="1" ht="25.65" customHeight="1">
      <c r="A50" s="38"/>
      <c r="B50" s="39"/>
      <c r="C50" s="32" t="s">
        <v>29</v>
      </c>
      <c r="D50" s="40"/>
      <c r="E50" s="40"/>
      <c r="F50" s="40"/>
      <c r="G50" s="40"/>
      <c r="H50" s="40"/>
      <c r="I50" s="40"/>
      <c r="J50" s="40"/>
      <c r="K50" s="40"/>
      <c r="L50" s="64" t="str">
        <f>IF(E14= "Vyplň údaj","",E14)</f>
        <v/>
      </c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32" t="s">
        <v>34</v>
      </c>
      <c r="AJ50" s="40"/>
      <c r="AK50" s="40"/>
      <c r="AL50" s="40"/>
      <c r="AM50" s="73" t="str">
        <f>IF(E20="","",E20)</f>
        <v xml:space="preserve">Dopravně-inženýrská projekční kancelář </v>
      </c>
      <c r="AN50" s="64"/>
      <c r="AO50" s="64"/>
      <c r="AP50" s="64"/>
      <c r="AQ50" s="40"/>
      <c r="AR50" s="44"/>
      <c r="AS50" s="78"/>
      <c r="AT50" s="79"/>
      <c r="AU50" s="80"/>
      <c r="AV50" s="80"/>
      <c r="AW50" s="80"/>
      <c r="AX50" s="80"/>
      <c r="AY50" s="80"/>
      <c r="AZ50" s="80"/>
      <c r="BA50" s="80"/>
      <c r="BB50" s="80"/>
      <c r="BC50" s="80"/>
      <c r="BD50" s="81"/>
      <c r="BE50" s="38"/>
    </row>
    <row r="51" s="2" customFormat="1" ht="10.8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4"/>
      <c r="AS51" s="82"/>
      <c r="AT51" s="83"/>
      <c r="AU51" s="84"/>
      <c r="AV51" s="84"/>
      <c r="AW51" s="84"/>
      <c r="AX51" s="84"/>
      <c r="AY51" s="84"/>
      <c r="AZ51" s="84"/>
      <c r="BA51" s="84"/>
      <c r="BB51" s="84"/>
      <c r="BC51" s="84"/>
      <c r="BD51" s="85"/>
      <c r="BE51" s="38"/>
    </row>
    <row r="52" s="2" customFormat="1" ht="29.28" customHeight="1">
      <c r="A52" s="38"/>
      <c r="B52" s="39"/>
      <c r="C52" s="86" t="s">
        <v>53</v>
      </c>
      <c r="D52" s="87"/>
      <c r="E52" s="87"/>
      <c r="F52" s="87"/>
      <c r="G52" s="87"/>
      <c r="H52" s="88"/>
      <c r="I52" s="89" t="s">
        <v>54</v>
      </c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90" t="s">
        <v>55</v>
      </c>
      <c r="AH52" s="87"/>
      <c r="AI52" s="87"/>
      <c r="AJ52" s="87"/>
      <c r="AK52" s="87"/>
      <c r="AL52" s="87"/>
      <c r="AM52" s="87"/>
      <c r="AN52" s="89" t="s">
        <v>56</v>
      </c>
      <c r="AO52" s="87"/>
      <c r="AP52" s="87"/>
      <c r="AQ52" s="91" t="s">
        <v>57</v>
      </c>
      <c r="AR52" s="44"/>
      <c r="AS52" s="92" t="s">
        <v>58</v>
      </c>
      <c r="AT52" s="93" t="s">
        <v>59</v>
      </c>
      <c r="AU52" s="93" t="s">
        <v>60</v>
      </c>
      <c r="AV52" s="93" t="s">
        <v>61</v>
      </c>
      <c r="AW52" s="93" t="s">
        <v>62</v>
      </c>
      <c r="AX52" s="93" t="s">
        <v>63</v>
      </c>
      <c r="AY52" s="93" t="s">
        <v>64</v>
      </c>
      <c r="AZ52" s="93" t="s">
        <v>65</v>
      </c>
      <c r="BA52" s="93" t="s">
        <v>66</v>
      </c>
      <c r="BB52" s="93" t="s">
        <v>67</v>
      </c>
      <c r="BC52" s="93" t="s">
        <v>68</v>
      </c>
      <c r="BD52" s="94" t="s">
        <v>69</v>
      </c>
      <c r="BE52" s="38"/>
    </row>
    <row r="53" s="2" customFormat="1" ht="10.8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4"/>
      <c r="AS53" s="95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7"/>
      <c r="BE53" s="38"/>
    </row>
    <row r="54" s="6" customFormat="1" ht="32.4" customHeight="1">
      <c r="A54" s="6"/>
      <c r="B54" s="98"/>
      <c r="C54" s="99" t="s">
        <v>70</v>
      </c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1">
        <f>ROUND(AG55+AG58+AG61+AG64,2)</f>
        <v>0</v>
      </c>
      <c r="AH54" s="101"/>
      <c r="AI54" s="101"/>
      <c r="AJ54" s="101"/>
      <c r="AK54" s="101"/>
      <c r="AL54" s="101"/>
      <c r="AM54" s="101"/>
      <c r="AN54" s="102">
        <f>SUM(AG54,AT54)</f>
        <v>0</v>
      </c>
      <c r="AO54" s="102"/>
      <c r="AP54" s="102"/>
      <c r="AQ54" s="103" t="s">
        <v>19</v>
      </c>
      <c r="AR54" s="104"/>
      <c r="AS54" s="105">
        <f>ROUND(AS55+AS58+AS61+AS64,2)</f>
        <v>0</v>
      </c>
      <c r="AT54" s="106">
        <f>ROUND(SUM(AV54:AW54),2)</f>
        <v>0</v>
      </c>
      <c r="AU54" s="107">
        <f>ROUND(AU55+AU58+AU61+AU64,5)</f>
        <v>0</v>
      </c>
      <c r="AV54" s="106">
        <f>ROUND(AZ54*L29,2)</f>
        <v>0</v>
      </c>
      <c r="AW54" s="106">
        <f>ROUND(BA54*L30,2)</f>
        <v>0</v>
      </c>
      <c r="AX54" s="106">
        <f>ROUND(BB54*L29,2)</f>
        <v>0</v>
      </c>
      <c r="AY54" s="106">
        <f>ROUND(BC54*L30,2)</f>
        <v>0</v>
      </c>
      <c r="AZ54" s="106">
        <f>ROUND(AZ55+AZ58+AZ61+AZ64,2)</f>
        <v>0</v>
      </c>
      <c r="BA54" s="106">
        <f>ROUND(BA55+BA58+BA61+BA64,2)</f>
        <v>0</v>
      </c>
      <c r="BB54" s="106">
        <f>ROUND(BB55+BB58+BB61+BB64,2)</f>
        <v>0</v>
      </c>
      <c r="BC54" s="106">
        <f>ROUND(BC55+BC58+BC61+BC64,2)</f>
        <v>0</v>
      </c>
      <c r="BD54" s="108">
        <f>ROUND(BD55+BD58+BD61+BD64,2)</f>
        <v>0</v>
      </c>
      <c r="BE54" s="6"/>
      <c r="BS54" s="109" t="s">
        <v>71</v>
      </c>
      <c r="BT54" s="109" t="s">
        <v>72</v>
      </c>
      <c r="BU54" s="110" t="s">
        <v>73</v>
      </c>
      <c r="BV54" s="109" t="s">
        <v>74</v>
      </c>
      <c r="BW54" s="109" t="s">
        <v>5</v>
      </c>
      <c r="BX54" s="109" t="s">
        <v>75</v>
      </c>
      <c r="CL54" s="109" t="s">
        <v>19</v>
      </c>
    </row>
    <row r="55" s="7" customFormat="1" ht="37.5" customHeight="1">
      <c r="A55" s="7"/>
      <c r="B55" s="111"/>
      <c r="C55" s="112"/>
      <c r="D55" s="113" t="s">
        <v>76</v>
      </c>
      <c r="E55" s="113"/>
      <c r="F55" s="113"/>
      <c r="G55" s="113"/>
      <c r="H55" s="113"/>
      <c r="I55" s="114"/>
      <c r="J55" s="113" t="s">
        <v>17</v>
      </c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113"/>
      <c r="AG55" s="115">
        <f>ROUND(SUM(AG56:AG57),2)</f>
        <v>0</v>
      </c>
      <c r="AH55" s="114"/>
      <c r="AI55" s="114"/>
      <c r="AJ55" s="114"/>
      <c r="AK55" s="114"/>
      <c r="AL55" s="114"/>
      <c r="AM55" s="114"/>
      <c r="AN55" s="116">
        <f>SUM(AG55,AT55)</f>
        <v>0</v>
      </c>
      <c r="AO55" s="114"/>
      <c r="AP55" s="114"/>
      <c r="AQ55" s="117" t="s">
        <v>77</v>
      </c>
      <c r="AR55" s="118"/>
      <c r="AS55" s="119">
        <f>ROUND(SUM(AS56:AS57),2)</f>
        <v>0</v>
      </c>
      <c r="AT55" s="120">
        <f>ROUND(SUM(AV55:AW55),2)</f>
        <v>0</v>
      </c>
      <c r="AU55" s="121">
        <f>ROUND(SUM(AU56:AU57),5)</f>
        <v>0</v>
      </c>
      <c r="AV55" s="120">
        <f>ROUND(AZ55*L29,2)</f>
        <v>0</v>
      </c>
      <c r="AW55" s="120">
        <f>ROUND(BA55*L30,2)</f>
        <v>0</v>
      </c>
      <c r="AX55" s="120">
        <f>ROUND(BB55*L29,2)</f>
        <v>0</v>
      </c>
      <c r="AY55" s="120">
        <f>ROUND(BC55*L30,2)</f>
        <v>0</v>
      </c>
      <c r="AZ55" s="120">
        <f>ROUND(SUM(AZ56:AZ57),2)</f>
        <v>0</v>
      </c>
      <c r="BA55" s="120">
        <f>ROUND(SUM(BA56:BA57),2)</f>
        <v>0</v>
      </c>
      <c r="BB55" s="120">
        <f>ROUND(SUM(BB56:BB57),2)</f>
        <v>0</v>
      </c>
      <c r="BC55" s="120">
        <f>ROUND(SUM(BC56:BC57),2)</f>
        <v>0</v>
      </c>
      <c r="BD55" s="122">
        <f>ROUND(SUM(BD56:BD57),2)</f>
        <v>0</v>
      </c>
      <c r="BE55" s="7"/>
      <c r="BS55" s="123" t="s">
        <v>71</v>
      </c>
      <c r="BT55" s="123" t="s">
        <v>78</v>
      </c>
      <c r="BU55" s="123" t="s">
        <v>73</v>
      </c>
      <c r="BV55" s="123" t="s">
        <v>74</v>
      </c>
      <c r="BW55" s="123" t="s">
        <v>79</v>
      </c>
      <c r="BX55" s="123" t="s">
        <v>5</v>
      </c>
      <c r="CL55" s="123" t="s">
        <v>19</v>
      </c>
      <c r="CM55" s="123" t="s">
        <v>80</v>
      </c>
    </row>
    <row r="56" s="4" customFormat="1" ht="16.5" customHeight="1">
      <c r="A56" s="124" t="s">
        <v>81</v>
      </c>
      <c r="B56" s="63"/>
      <c r="C56" s="125"/>
      <c r="D56" s="125"/>
      <c r="E56" s="126" t="s">
        <v>82</v>
      </c>
      <c r="F56" s="126"/>
      <c r="G56" s="126"/>
      <c r="H56" s="126"/>
      <c r="I56" s="126"/>
      <c r="J56" s="125"/>
      <c r="K56" s="126" t="s">
        <v>83</v>
      </c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  <c r="Y56" s="126"/>
      <c r="Z56" s="126"/>
      <c r="AA56" s="126"/>
      <c r="AB56" s="126"/>
      <c r="AC56" s="126"/>
      <c r="AD56" s="126"/>
      <c r="AE56" s="126"/>
      <c r="AF56" s="126"/>
      <c r="AG56" s="127">
        <f>'SO 02 - Objekt SO 02'!J32</f>
        <v>0</v>
      </c>
      <c r="AH56" s="125"/>
      <c r="AI56" s="125"/>
      <c r="AJ56" s="125"/>
      <c r="AK56" s="125"/>
      <c r="AL56" s="125"/>
      <c r="AM56" s="125"/>
      <c r="AN56" s="127">
        <f>SUM(AG56,AT56)</f>
        <v>0</v>
      </c>
      <c r="AO56" s="125"/>
      <c r="AP56" s="125"/>
      <c r="AQ56" s="128" t="s">
        <v>84</v>
      </c>
      <c r="AR56" s="65"/>
      <c r="AS56" s="129">
        <v>0</v>
      </c>
      <c r="AT56" s="130">
        <f>ROUND(SUM(AV56:AW56),2)</f>
        <v>0</v>
      </c>
      <c r="AU56" s="131">
        <f>'SO 02 - Objekt SO 02'!P96</f>
        <v>0</v>
      </c>
      <c r="AV56" s="130">
        <f>'SO 02 - Objekt SO 02'!J35</f>
        <v>0</v>
      </c>
      <c r="AW56" s="130">
        <f>'SO 02 - Objekt SO 02'!J36</f>
        <v>0</v>
      </c>
      <c r="AX56" s="130">
        <f>'SO 02 - Objekt SO 02'!J37</f>
        <v>0</v>
      </c>
      <c r="AY56" s="130">
        <f>'SO 02 - Objekt SO 02'!J38</f>
        <v>0</v>
      </c>
      <c r="AZ56" s="130">
        <f>'SO 02 - Objekt SO 02'!F35</f>
        <v>0</v>
      </c>
      <c r="BA56" s="130">
        <f>'SO 02 - Objekt SO 02'!F36</f>
        <v>0</v>
      </c>
      <c r="BB56" s="130">
        <f>'SO 02 - Objekt SO 02'!F37</f>
        <v>0</v>
      </c>
      <c r="BC56" s="130">
        <f>'SO 02 - Objekt SO 02'!F38</f>
        <v>0</v>
      </c>
      <c r="BD56" s="132">
        <f>'SO 02 - Objekt SO 02'!F39</f>
        <v>0</v>
      </c>
      <c r="BE56" s="4"/>
      <c r="BT56" s="133" t="s">
        <v>80</v>
      </c>
      <c r="BV56" s="133" t="s">
        <v>74</v>
      </c>
      <c r="BW56" s="133" t="s">
        <v>85</v>
      </c>
      <c r="BX56" s="133" t="s">
        <v>79</v>
      </c>
      <c r="CL56" s="133" t="s">
        <v>19</v>
      </c>
    </row>
    <row r="57" s="4" customFormat="1" ht="16.5" customHeight="1">
      <c r="A57" s="124" t="s">
        <v>81</v>
      </c>
      <c r="B57" s="63"/>
      <c r="C57" s="125"/>
      <c r="D57" s="125"/>
      <c r="E57" s="126" t="s">
        <v>86</v>
      </c>
      <c r="F57" s="126"/>
      <c r="G57" s="126"/>
      <c r="H57" s="126"/>
      <c r="I57" s="126"/>
      <c r="J57" s="125"/>
      <c r="K57" s="126" t="s">
        <v>87</v>
      </c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  <c r="Z57" s="126"/>
      <c r="AA57" s="126"/>
      <c r="AB57" s="126"/>
      <c r="AC57" s="126"/>
      <c r="AD57" s="126"/>
      <c r="AE57" s="126"/>
      <c r="AF57" s="126"/>
      <c r="AG57" s="127">
        <f>'SO 02a - Objekt SO 02 - VON'!J32</f>
        <v>0</v>
      </c>
      <c r="AH57" s="125"/>
      <c r="AI57" s="125"/>
      <c r="AJ57" s="125"/>
      <c r="AK57" s="125"/>
      <c r="AL57" s="125"/>
      <c r="AM57" s="125"/>
      <c r="AN57" s="127">
        <f>SUM(AG57,AT57)</f>
        <v>0</v>
      </c>
      <c r="AO57" s="125"/>
      <c r="AP57" s="125"/>
      <c r="AQ57" s="128" t="s">
        <v>84</v>
      </c>
      <c r="AR57" s="65"/>
      <c r="AS57" s="129">
        <v>0</v>
      </c>
      <c r="AT57" s="130">
        <f>ROUND(SUM(AV57:AW57),2)</f>
        <v>0</v>
      </c>
      <c r="AU57" s="131">
        <f>'SO 02a - Objekt SO 02 - VON'!P86</f>
        <v>0</v>
      </c>
      <c r="AV57" s="130">
        <f>'SO 02a - Objekt SO 02 - VON'!J35</f>
        <v>0</v>
      </c>
      <c r="AW57" s="130">
        <f>'SO 02a - Objekt SO 02 - VON'!J36</f>
        <v>0</v>
      </c>
      <c r="AX57" s="130">
        <f>'SO 02a - Objekt SO 02 - VON'!J37</f>
        <v>0</v>
      </c>
      <c r="AY57" s="130">
        <f>'SO 02a - Objekt SO 02 - VON'!J38</f>
        <v>0</v>
      </c>
      <c r="AZ57" s="130">
        <f>'SO 02a - Objekt SO 02 - VON'!F35</f>
        <v>0</v>
      </c>
      <c r="BA57" s="130">
        <f>'SO 02a - Objekt SO 02 - VON'!F36</f>
        <v>0</v>
      </c>
      <c r="BB57" s="130">
        <f>'SO 02a - Objekt SO 02 - VON'!F37</f>
        <v>0</v>
      </c>
      <c r="BC57" s="130">
        <f>'SO 02a - Objekt SO 02 - VON'!F38</f>
        <v>0</v>
      </c>
      <c r="BD57" s="132">
        <f>'SO 02a - Objekt SO 02 - VON'!F39</f>
        <v>0</v>
      </c>
      <c r="BE57" s="4"/>
      <c r="BT57" s="133" t="s">
        <v>80</v>
      </c>
      <c r="BV57" s="133" t="s">
        <v>74</v>
      </c>
      <c r="BW57" s="133" t="s">
        <v>88</v>
      </c>
      <c r="BX57" s="133" t="s">
        <v>79</v>
      </c>
      <c r="CL57" s="133" t="s">
        <v>19</v>
      </c>
    </row>
    <row r="58" s="7" customFormat="1" ht="37.5" customHeight="1">
      <c r="A58" s="7"/>
      <c r="B58" s="111"/>
      <c r="C58" s="112"/>
      <c r="D58" s="113" t="s">
        <v>89</v>
      </c>
      <c r="E58" s="113"/>
      <c r="F58" s="113"/>
      <c r="G58" s="113"/>
      <c r="H58" s="113"/>
      <c r="I58" s="114"/>
      <c r="J58" s="113" t="s">
        <v>17</v>
      </c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3"/>
      <c r="AA58" s="113"/>
      <c r="AB58" s="113"/>
      <c r="AC58" s="113"/>
      <c r="AD58" s="113"/>
      <c r="AE58" s="113"/>
      <c r="AF58" s="113"/>
      <c r="AG58" s="115">
        <f>ROUND(SUM(AG59:AG60),2)</f>
        <v>0</v>
      </c>
      <c r="AH58" s="114"/>
      <c r="AI58" s="114"/>
      <c r="AJ58" s="114"/>
      <c r="AK58" s="114"/>
      <c r="AL58" s="114"/>
      <c r="AM58" s="114"/>
      <c r="AN58" s="116">
        <f>SUM(AG58,AT58)</f>
        <v>0</v>
      </c>
      <c r="AO58" s="114"/>
      <c r="AP58" s="114"/>
      <c r="AQ58" s="117" t="s">
        <v>77</v>
      </c>
      <c r="AR58" s="118"/>
      <c r="AS58" s="119">
        <f>ROUND(SUM(AS59:AS60),2)</f>
        <v>0</v>
      </c>
      <c r="AT58" s="120">
        <f>ROUND(SUM(AV58:AW58),2)</f>
        <v>0</v>
      </c>
      <c r="AU58" s="121">
        <f>ROUND(SUM(AU59:AU60),5)</f>
        <v>0</v>
      </c>
      <c r="AV58" s="120">
        <f>ROUND(AZ58*L29,2)</f>
        <v>0</v>
      </c>
      <c r="AW58" s="120">
        <f>ROUND(BA58*L30,2)</f>
        <v>0</v>
      </c>
      <c r="AX58" s="120">
        <f>ROUND(BB58*L29,2)</f>
        <v>0</v>
      </c>
      <c r="AY58" s="120">
        <f>ROUND(BC58*L30,2)</f>
        <v>0</v>
      </c>
      <c r="AZ58" s="120">
        <f>ROUND(SUM(AZ59:AZ60),2)</f>
        <v>0</v>
      </c>
      <c r="BA58" s="120">
        <f>ROUND(SUM(BA59:BA60),2)</f>
        <v>0</v>
      </c>
      <c r="BB58" s="120">
        <f>ROUND(SUM(BB59:BB60),2)</f>
        <v>0</v>
      </c>
      <c r="BC58" s="120">
        <f>ROUND(SUM(BC59:BC60),2)</f>
        <v>0</v>
      </c>
      <c r="BD58" s="122">
        <f>ROUND(SUM(BD59:BD60),2)</f>
        <v>0</v>
      </c>
      <c r="BE58" s="7"/>
      <c r="BS58" s="123" t="s">
        <v>71</v>
      </c>
      <c r="BT58" s="123" t="s">
        <v>78</v>
      </c>
      <c r="BU58" s="123" t="s">
        <v>73</v>
      </c>
      <c r="BV58" s="123" t="s">
        <v>74</v>
      </c>
      <c r="BW58" s="123" t="s">
        <v>90</v>
      </c>
      <c r="BX58" s="123" t="s">
        <v>5</v>
      </c>
      <c r="CL58" s="123" t="s">
        <v>19</v>
      </c>
      <c r="CM58" s="123" t="s">
        <v>80</v>
      </c>
    </row>
    <row r="59" s="4" customFormat="1" ht="16.5" customHeight="1">
      <c r="A59" s="124" t="s">
        <v>81</v>
      </c>
      <c r="B59" s="63"/>
      <c r="C59" s="125"/>
      <c r="D59" s="125"/>
      <c r="E59" s="126" t="s">
        <v>91</v>
      </c>
      <c r="F59" s="126"/>
      <c r="G59" s="126"/>
      <c r="H59" s="126"/>
      <c r="I59" s="126"/>
      <c r="J59" s="125"/>
      <c r="K59" s="126" t="s">
        <v>92</v>
      </c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  <c r="Z59" s="126"/>
      <c r="AA59" s="126"/>
      <c r="AB59" s="126"/>
      <c r="AC59" s="126"/>
      <c r="AD59" s="126"/>
      <c r="AE59" s="126"/>
      <c r="AF59" s="126"/>
      <c r="AG59" s="127">
        <f>'SO 03 - Objekt SO 03'!J32</f>
        <v>0</v>
      </c>
      <c r="AH59" s="125"/>
      <c r="AI59" s="125"/>
      <c r="AJ59" s="125"/>
      <c r="AK59" s="125"/>
      <c r="AL59" s="125"/>
      <c r="AM59" s="125"/>
      <c r="AN59" s="127">
        <f>SUM(AG59,AT59)</f>
        <v>0</v>
      </c>
      <c r="AO59" s="125"/>
      <c r="AP59" s="125"/>
      <c r="AQ59" s="128" t="s">
        <v>84</v>
      </c>
      <c r="AR59" s="65"/>
      <c r="AS59" s="129">
        <v>0</v>
      </c>
      <c r="AT59" s="130">
        <f>ROUND(SUM(AV59:AW59),2)</f>
        <v>0</v>
      </c>
      <c r="AU59" s="131">
        <f>'SO 03 - Objekt SO 03'!P95</f>
        <v>0</v>
      </c>
      <c r="AV59" s="130">
        <f>'SO 03 - Objekt SO 03'!J35</f>
        <v>0</v>
      </c>
      <c r="AW59" s="130">
        <f>'SO 03 - Objekt SO 03'!J36</f>
        <v>0</v>
      </c>
      <c r="AX59" s="130">
        <f>'SO 03 - Objekt SO 03'!J37</f>
        <v>0</v>
      </c>
      <c r="AY59" s="130">
        <f>'SO 03 - Objekt SO 03'!J38</f>
        <v>0</v>
      </c>
      <c r="AZ59" s="130">
        <f>'SO 03 - Objekt SO 03'!F35</f>
        <v>0</v>
      </c>
      <c r="BA59" s="130">
        <f>'SO 03 - Objekt SO 03'!F36</f>
        <v>0</v>
      </c>
      <c r="BB59" s="130">
        <f>'SO 03 - Objekt SO 03'!F37</f>
        <v>0</v>
      </c>
      <c r="BC59" s="130">
        <f>'SO 03 - Objekt SO 03'!F38</f>
        <v>0</v>
      </c>
      <c r="BD59" s="132">
        <f>'SO 03 - Objekt SO 03'!F39</f>
        <v>0</v>
      </c>
      <c r="BE59" s="4"/>
      <c r="BT59" s="133" t="s">
        <v>80</v>
      </c>
      <c r="BV59" s="133" t="s">
        <v>74</v>
      </c>
      <c r="BW59" s="133" t="s">
        <v>93</v>
      </c>
      <c r="BX59" s="133" t="s">
        <v>90</v>
      </c>
      <c r="CL59" s="133" t="s">
        <v>19</v>
      </c>
    </row>
    <row r="60" s="4" customFormat="1" ht="16.5" customHeight="1">
      <c r="A60" s="124" t="s">
        <v>81</v>
      </c>
      <c r="B60" s="63"/>
      <c r="C60" s="125"/>
      <c r="D60" s="125"/>
      <c r="E60" s="126" t="s">
        <v>94</v>
      </c>
      <c r="F60" s="126"/>
      <c r="G60" s="126"/>
      <c r="H60" s="126"/>
      <c r="I60" s="126"/>
      <c r="J60" s="125"/>
      <c r="K60" s="126" t="s">
        <v>95</v>
      </c>
      <c r="L60" s="126"/>
      <c r="M60" s="126"/>
      <c r="N60" s="126"/>
      <c r="O60" s="126"/>
      <c r="P60" s="126"/>
      <c r="Q60" s="126"/>
      <c r="R60" s="126"/>
      <c r="S60" s="126"/>
      <c r="T60" s="126"/>
      <c r="U60" s="126"/>
      <c r="V60" s="126"/>
      <c r="W60" s="126"/>
      <c r="X60" s="126"/>
      <c r="Y60" s="126"/>
      <c r="Z60" s="126"/>
      <c r="AA60" s="126"/>
      <c r="AB60" s="126"/>
      <c r="AC60" s="126"/>
      <c r="AD60" s="126"/>
      <c r="AE60" s="126"/>
      <c r="AF60" s="126"/>
      <c r="AG60" s="127">
        <f>'SO 03a - Objekt SO 03 - VON'!J32</f>
        <v>0</v>
      </c>
      <c r="AH60" s="125"/>
      <c r="AI60" s="125"/>
      <c r="AJ60" s="125"/>
      <c r="AK60" s="125"/>
      <c r="AL60" s="125"/>
      <c r="AM60" s="125"/>
      <c r="AN60" s="127">
        <f>SUM(AG60,AT60)</f>
        <v>0</v>
      </c>
      <c r="AO60" s="125"/>
      <c r="AP60" s="125"/>
      <c r="AQ60" s="128" t="s">
        <v>84</v>
      </c>
      <c r="AR60" s="65"/>
      <c r="AS60" s="129">
        <v>0</v>
      </c>
      <c r="AT60" s="130">
        <f>ROUND(SUM(AV60:AW60),2)</f>
        <v>0</v>
      </c>
      <c r="AU60" s="131">
        <f>'SO 03a - Objekt SO 03 - VON'!P86</f>
        <v>0</v>
      </c>
      <c r="AV60" s="130">
        <f>'SO 03a - Objekt SO 03 - VON'!J35</f>
        <v>0</v>
      </c>
      <c r="AW60" s="130">
        <f>'SO 03a - Objekt SO 03 - VON'!J36</f>
        <v>0</v>
      </c>
      <c r="AX60" s="130">
        <f>'SO 03a - Objekt SO 03 - VON'!J37</f>
        <v>0</v>
      </c>
      <c r="AY60" s="130">
        <f>'SO 03a - Objekt SO 03 - VON'!J38</f>
        <v>0</v>
      </c>
      <c r="AZ60" s="130">
        <f>'SO 03a - Objekt SO 03 - VON'!F35</f>
        <v>0</v>
      </c>
      <c r="BA60" s="130">
        <f>'SO 03a - Objekt SO 03 - VON'!F36</f>
        <v>0</v>
      </c>
      <c r="BB60" s="130">
        <f>'SO 03a - Objekt SO 03 - VON'!F37</f>
        <v>0</v>
      </c>
      <c r="BC60" s="130">
        <f>'SO 03a - Objekt SO 03 - VON'!F38</f>
        <v>0</v>
      </c>
      <c r="BD60" s="132">
        <f>'SO 03a - Objekt SO 03 - VON'!F39</f>
        <v>0</v>
      </c>
      <c r="BE60" s="4"/>
      <c r="BT60" s="133" t="s">
        <v>80</v>
      </c>
      <c r="BV60" s="133" t="s">
        <v>74</v>
      </c>
      <c r="BW60" s="133" t="s">
        <v>96</v>
      </c>
      <c r="BX60" s="133" t="s">
        <v>90</v>
      </c>
      <c r="CL60" s="133" t="s">
        <v>19</v>
      </c>
    </row>
    <row r="61" s="7" customFormat="1" ht="37.5" customHeight="1">
      <c r="A61" s="7"/>
      <c r="B61" s="111"/>
      <c r="C61" s="112"/>
      <c r="D61" s="113" t="s">
        <v>97</v>
      </c>
      <c r="E61" s="113"/>
      <c r="F61" s="113"/>
      <c r="G61" s="113"/>
      <c r="H61" s="113"/>
      <c r="I61" s="114"/>
      <c r="J61" s="113" t="s">
        <v>17</v>
      </c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5">
        <f>ROUND(SUM(AG62:AG63),2)</f>
        <v>0</v>
      </c>
      <c r="AH61" s="114"/>
      <c r="AI61" s="114"/>
      <c r="AJ61" s="114"/>
      <c r="AK61" s="114"/>
      <c r="AL61" s="114"/>
      <c r="AM61" s="114"/>
      <c r="AN61" s="116">
        <f>SUM(AG61,AT61)</f>
        <v>0</v>
      </c>
      <c r="AO61" s="114"/>
      <c r="AP61" s="114"/>
      <c r="AQ61" s="117" t="s">
        <v>77</v>
      </c>
      <c r="AR61" s="118"/>
      <c r="AS61" s="119">
        <f>ROUND(SUM(AS62:AS63),2)</f>
        <v>0</v>
      </c>
      <c r="AT61" s="120">
        <f>ROUND(SUM(AV61:AW61),2)</f>
        <v>0</v>
      </c>
      <c r="AU61" s="121">
        <f>ROUND(SUM(AU62:AU63),5)</f>
        <v>0</v>
      </c>
      <c r="AV61" s="120">
        <f>ROUND(AZ61*L29,2)</f>
        <v>0</v>
      </c>
      <c r="AW61" s="120">
        <f>ROUND(BA61*L30,2)</f>
        <v>0</v>
      </c>
      <c r="AX61" s="120">
        <f>ROUND(BB61*L29,2)</f>
        <v>0</v>
      </c>
      <c r="AY61" s="120">
        <f>ROUND(BC61*L30,2)</f>
        <v>0</v>
      </c>
      <c r="AZ61" s="120">
        <f>ROUND(SUM(AZ62:AZ63),2)</f>
        <v>0</v>
      </c>
      <c r="BA61" s="120">
        <f>ROUND(SUM(BA62:BA63),2)</f>
        <v>0</v>
      </c>
      <c r="BB61" s="120">
        <f>ROUND(SUM(BB62:BB63),2)</f>
        <v>0</v>
      </c>
      <c r="BC61" s="120">
        <f>ROUND(SUM(BC62:BC63),2)</f>
        <v>0</v>
      </c>
      <c r="BD61" s="122">
        <f>ROUND(SUM(BD62:BD63),2)</f>
        <v>0</v>
      </c>
      <c r="BE61" s="7"/>
      <c r="BS61" s="123" t="s">
        <v>71</v>
      </c>
      <c r="BT61" s="123" t="s">
        <v>78</v>
      </c>
      <c r="BU61" s="123" t="s">
        <v>73</v>
      </c>
      <c r="BV61" s="123" t="s">
        <v>74</v>
      </c>
      <c r="BW61" s="123" t="s">
        <v>98</v>
      </c>
      <c r="BX61" s="123" t="s">
        <v>5</v>
      </c>
      <c r="CL61" s="123" t="s">
        <v>19</v>
      </c>
      <c r="CM61" s="123" t="s">
        <v>80</v>
      </c>
    </row>
    <row r="62" s="4" customFormat="1" ht="16.5" customHeight="1">
      <c r="A62" s="124" t="s">
        <v>81</v>
      </c>
      <c r="B62" s="63"/>
      <c r="C62" s="125"/>
      <c r="D62" s="125"/>
      <c r="E62" s="126" t="s">
        <v>99</v>
      </c>
      <c r="F62" s="126"/>
      <c r="G62" s="126"/>
      <c r="H62" s="126"/>
      <c r="I62" s="126"/>
      <c r="J62" s="125"/>
      <c r="K62" s="126" t="s">
        <v>100</v>
      </c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6"/>
      <c r="Z62" s="126"/>
      <c r="AA62" s="126"/>
      <c r="AB62" s="126"/>
      <c r="AC62" s="126"/>
      <c r="AD62" s="126"/>
      <c r="AE62" s="126"/>
      <c r="AF62" s="126"/>
      <c r="AG62" s="127">
        <f>'SO 04 - Objekt SO 04'!J32</f>
        <v>0</v>
      </c>
      <c r="AH62" s="125"/>
      <c r="AI62" s="125"/>
      <c r="AJ62" s="125"/>
      <c r="AK62" s="125"/>
      <c r="AL62" s="125"/>
      <c r="AM62" s="125"/>
      <c r="AN62" s="127">
        <f>SUM(AG62,AT62)</f>
        <v>0</v>
      </c>
      <c r="AO62" s="125"/>
      <c r="AP62" s="125"/>
      <c r="AQ62" s="128" t="s">
        <v>84</v>
      </c>
      <c r="AR62" s="65"/>
      <c r="AS62" s="129">
        <v>0</v>
      </c>
      <c r="AT62" s="130">
        <f>ROUND(SUM(AV62:AW62),2)</f>
        <v>0</v>
      </c>
      <c r="AU62" s="131">
        <f>'SO 04 - Objekt SO 04'!P94</f>
        <v>0</v>
      </c>
      <c r="AV62" s="130">
        <f>'SO 04 - Objekt SO 04'!J35</f>
        <v>0</v>
      </c>
      <c r="AW62" s="130">
        <f>'SO 04 - Objekt SO 04'!J36</f>
        <v>0</v>
      </c>
      <c r="AX62" s="130">
        <f>'SO 04 - Objekt SO 04'!J37</f>
        <v>0</v>
      </c>
      <c r="AY62" s="130">
        <f>'SO 04 - Objekt SO 04'!J38</f>
        <v>0</v>
      </c>
      <c r="AZ62" s="130">
        <f>'SO 04 - Objekt SO 04'!F35</f>
        <v>0</v>
      </c>
      <c r="BA62" s="130">
        <f>'SO 04 - Objekt SO 04'!F36</f>
        <v>0</v>
      </c>
      <c r="BB62" s="130">
        <f>'SO 04 - Objekt SO 04'!F37</f>
        <v>0</v>
      </c>
      <c r="BC62" s="130">
        <f>'SO 04 - Objekt SO 04'!F38</f>
        <v>0</v>
      </c>
      <c r="BD62" s="132">
        <f>'SO 04 - Objekt SO 04'!F39</f>
        <v>0</v>
      </c>
      <c r="BE62" s="4"/>
      <c r="BT62" s="133" t="s">
        <v>80</v>
      </c>
      <c r="BV62" s="133" t="s">
        <v>74</v>
      </c>
      <c r="BW62" s="133" t="s">
        <v>101</v>
      </c>
      <c r="BX62" s="133" t="s">
        <v>98</v>
      </c>
      <c r="CL62" s="133" t="s">
        <v>19</v>
      </c>
    </row>
    <row r="63" s="4" customFormat="1" ht="16.5" customHeight="1">
      <c r="A63" s="124" t="s">
        <v>81</v>
      </c>
      <c r="B63" s="63"/>
      <c r="C63" s="125"/>
      <c r="D63" s="125"/>
      <c r="E63" s="126" t="s">
        <v>102</v>
      </c>
      <c r="F63" s="126"/>
      <c r="G63" s="126"/>
      <c r="H63" s="126"/>
      <c r="I63" s="126"/>
      <c r="J63" s="125"/>
      <c r="K63" s="126" t="s">
        <v>103</v>
      </c>
      <c r="L63" s="126"/>
      <c r="M63" s="126"/>
      <c r="N63" s="126"/>
      <c r="O63" s="126"/>
      <c r="P63" s="126"/>
      <c r="Q63" s="126"/>
      <c r="R63" s="126"/>
      <c r="S63" s="126"/>
      <c r="T63" s="126"/>
      <c r="U63" s="126"/>
      <c r="V63" s="126"/>
      <c r="W63" s="126"/>
      <c r="X63" s="126"/>
      <c r="Y63" s="126"/>
      <c r="Z63" s="126"/>
      <c r="AA63" s="126"/>
      <c r="AB63" s="126"/>
      <c r="AC63" s="126"/>
      <c r="AD63" s="126"/>
      <c r="AE63" s="126"/>
      <c r="AF63" s="126"/>
      <c r="AG63" s="127">
        <f>'SO 04a - Objekt SO 04 - VON'!J32</f>
        <v>0</v>
      </c>
      <c r="AH63" s="125"/>
      <c r="AI63" s="125"/>
      <c r="AJ63" s="125"/>
      <c r="AK63" s="125"/>
      <c r="AL63" s="125"/>
      <c r="AM63" s="125"/>
      <c r="AN63" s="127">
        <f>SUM(AG63,AT63)</f>
        <v>0</v>
      </c>
      <c r="AO63" s="125"/>
      <c r="AP63" s="125"/>
      <c r="AQ63" s="128" t="s">
        <v>84</v>
      </c>
      <c r="AR63" s="65"/>
      <c r="AS63" s="129">
        <v>0</v>
      </c>
      <c r="AT63" s="130">
        <f>ROUND(SUM(AV63:AW63),2)</f>
        <v>0</v>
      </c>
      <c r="AU63" s="131">
        <f>'SO 04a - Objekt SO 04 - VON'!P86</f>
        <v>0</v>
      </c>
      <c r="AV63" s="130">
        <f>'SO 04a - Objekt SO 04 - VON'!J35</f>
        <v>0</v>
      </c>
      <c r="AW63" s="130">
        <f>'SO 04a - Objekt SO 04 - VON'!J36</f>
        <v>0</v>
      </c>
      <c r="AX63" s="130">
        <f>'SO 04a - Objekt SO 04 - VON'!J37</f>
        <v>0</v>
      </c>
      <c r="AY63" s="130">
        <f>'SO 04a - Objekt SO 04 - VON'!J38</f>
        <v>0</v>
      </c>
      <c r="AZ63" s="130">
        <f>'SO 04a - Objekt SO 04 - VON'!F35</f>
        <v>0</v>
      </c>
      <c r="BA63" s="130">
        <f>'SO 04a - Objekt SO 04 - VON'!F36</f>
        <v>0</v>
      </c>
      <c r="BB63" s="130">
        <f>'SO 04a - Objekt SO 04 - VON'!F37</f>
        <v>0</v>
      </c>
      <c r="BC63" s="130">
        <f>'SO 04a - Objekt SO 04 - VON'!F38</f>
        <v>0</v>
      </c>
      <c r="BD63" s="132">
        <f>'SO 04a - Objekt SO 04 - VON'!F39</f>
        <v>0</v>
      </c>
      <c r="BE63" s="4"/>
      <c r="BT63" s="133" t="s">
        <v>80</v>
      </c>
      <c r="BV63" s="133" t="s">
        <v>74</v>
      </c>
      <c r="BW63" s="133" t="s">
        <v>104</v>
      </c>
      <c r="BX63" s="133" t="s">
        <v>98</v>
      </c>
      <c r="CL63" s="133" t="s">
        <v>19</v>
      </c>
    </row>
    <row r="64" s="7" customFormat="1" ht="37.5" customHeight="1">
      <c r="A64" s="7"/>
      <c r="B64" s="111"/>
      <c r="C64" s="112"/>
      <c r="D64" s="113" t="s">
        <v>105</v>
      </c>
      <c r="E64" s="113"/>
      <c r="F64" s="113"/>
      <c r="G64" s="113"/>
      <c r="H64" s="113"/>
      <c r="I64" s="114"/>
      <c r="J64" s="113" t="s">
        <v>17</v>
      </c>
      <c r="K64" s="113"/>
      <c r="L64" s="113"/>
      <c r="M64" s="113"/>
      <c r="N64" s="113"/>
      <c r="O64" s="113"/>
      <c r="P64" s="113"/>
      <c r="Q64" s="113"/>
      <c r="R64" s="113"/>
      <c r="S64" s="113"/>
      <c r="T64" s="113"/>
      <c r="U64" s="113"/>
      <c r="V64" s="113"/>
      <c r="W64" s="113"/>
      <c r="X64" s="113"/>
      <c r="Y64" s="113"/>
      <c r="Z64" s="113"/>
      <c r="AA64" s="113"/>
      <c r="AB64" s="113"/>
      <c r="AC64" s="113"/>
      <c r="AD64" s="113"/>
      <c r="AE64" s="113"/>
      <c r="AF64" s="113"/>
      <c r="AG64" s="115">
        <f>ROUND(SUM(AG65:AG66),2)</f>
        <v>0</v>
      </c>
      <c r="AH64" s="114"/>
      <c r="AI64" s="114"/>
      <c r="AJ64" s="114"/>
      <c r="AK64" s="114"/>
      <c r="AL64" s="114"/>
      <c r="AM64" s="114"/>
      <c r="AN64" s="116">
        <f>SUM(AG64,AT64)</f>
        <v>0</v>
      </c>
      <c r="AO64" s="114"/>
      <c r="AP64" s="114"/>
      <c r="AQ64" s="117" t="s">
        <v>77</v>
      </c>
      <c r="AR64" s="118"/>
      <c r="AS64" s="119">
        <f>ROUND(SUM(AS65:AS66),2)</f>
        <v>0</v>
      </c>
      <c r="AT64" s="120">
        <f>ROUND(SUM(AV64:AW64),2)</f>
        <v>0</v>
      </c>
      <c r="AU64" s="121">
        <f>ROUND(SUM(AU65:AU66),5)</f>
        <v>0</v>
      </c>
      <c r="AV64" s="120">
        <f>ROUND(AZ64*L29,2)</f>
        <v>0</v>
      </c>
      <c r="AW64" s="120">
        <f>ROUND(BA64*L30,2)</f>
        <v>0</v>
      </c>
      <c r="AX64" s="120">
        <f>ROUND(BB64*L29,2)</f>
        <v>0</v>
      </c>
      <c r="AY64" s="120">
        <f>ROUND(BC64*L30,2)</f>
        <v>0</v>
      </c>
      <c r="AZ64" s="120">
        <f>ROUND(SUM(AZ65:AZ66),2)</f>
        <v>0</v>
      </c>
      <c r="BA64" s="120">
        <f>ROUND(SUM(BA65:BA66),2)</f>
        <v>0</v>
      </c>
      <c r="BB64" s="120">
        <f>ROUND(SUM(BB65:BB66),2)</f>
        <v>0</v>
      </c>
      <c r="BC64" s="120">
        <f>ROUND(SUM(BC65:BC66),2)</f>
        <v>0</v>
      </c>
      <c r="BD64" s="122">
        <f>ROUND(SUM(BD65:BD66),2)</f>
        <v>0</v>
      </c>
      <c r="BE64" s="7"/>
      <c r="BS64" s="123" t="s">
        <v>71</v>
      </c>
      <c r="BT64" s="123" t="s">
        <v>78</v>
      </c>
      <c r="BU64" s="123" t="s">
        <v>73</v>
      </c>
      <c r="BV64" s="123" t="s">
        <v>74</v>
      </c>
      <c r="BW64" s="123" t="s">
        <v>106</v>
      </c>
      <c r="BX64" s="123" t="s">
        <v>5</v>
      </c>
      <c r="CL64" s="123" t="s">
        <v>19</v>
      </c>
      <c r="CM64" s="123" t="s">
        <v>80</v>
      </c>
    </row>
    <row r="65" s="4" customFormat="1" ht="16.5" customHeight="1">
      <c r="A65" s="124" t="s">
        <v>81</v>
      </c>
      <c r="B65" s="63"/>
      <c r="C65" s="125"/>
      <c r="D65" s="125"/>
      <c r="E65" s="126" t="s">
        <v>107</v>
      </c>
      <c r="F65" s="126"/>
      <c r="G65" s="126"/>
      <c r="H65" s="126"/>
      <c r="I65" s="126"/>
      <c r="J65" s="125"/>
      <c r="K65" s="126" t="s">
        <v>108</v>
      </c>
      <c r="L65" s="126"/>
      <c r="M65" s="126"/>
      <c r="N65" s="126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6"/>
      <c r="Z65" s="126"/>
      <c r="AA65" s="126"/>
      <c r="AB65" s="126"/>
      <c r="AC65" s="126"/>
      <c r="AD65" s="126"/>
      <c r="AE65" s="126"/>
      <c r="AF65" s="126"/>
      <c r="AG65" s="127">
        <f>'SO 05 - Objekt SO 05'!J32</f>
        <v>0</v>
      </c>
      <c r="AH65" s="125"/>
      <c r="AI65" s="125"/>
      <c r="AJ65" s="125"/>
      <c r="AK65" s="125"/>
      <c r="AL65" s="125"/>
      <c r="AM65" s="125"/>
      <c r="AN65" s="127">
        <f>SUM(AG65,AT65)</f>
        <v>0</v>
      </c>
      <c r="AO65" s="125"/>
      <c r="AP65" s="125"/>
      <c r="AQ65" s="128" t="s">
        <v>84</v>
      </c>
      <c r="AR65" s="65"/>
      <c r="AS65" s="129">
        <v>0</v>
      </c>
      <c r="AT65" s="130">
        <f>ROUND(SUM(AV65:AW65),2)</f>
        <v>0</v>
      </c>
      <c r="AU65" s="131">
        <f>'SO 05 - Objekt SO 05'!P94</f>
        <v>0</v>
      </c>
      <c r="AV65" s="130">
        <f>'SO 05 - Objekt SO 05'!J35</f>
        <v>0</v>
      </c>
      <c r="AW65" s="130">
        <f>'SO 05 - Objekt SO 05'!J36</f>
        <v>0</v>
      </c>
      <c r="AX65" s="130">
        <f>'SO 05 - Objekt SO 05'!J37</f>
        <v>0</v>
      </c>
      <c r="AY65" s="130">
        <f>'SO 05 - Objekt SO 05'!J38</f>
        <v>0</v>
      </c>
      <c r="AZ65" s="130">
        <f>'SO 05 - Objekt SO 05'!F35</f>
        <v>0</v>
      </c>
      <c r="BA65" s="130">
        <f>'SO 05 - Objekt SO 05'!F36</f>
        <v>0</v>
      </c>
      <c r="BB65" s="130">
        <f>'SO 05 - Objekt SO 05'!F37</f>
        <v>0</v>
      </c>
      <c r="BC65" s="130">
        <f>'SO 05 - Objekt SO 05'!F38</f>
        <v>0</v>
      </c>
      <c r="BD65" s="132">
        <f>'SO 05 - Objekt SO 05'!F39</f>
        <v>0</v>
      </c>
      <c r="BE65" s="4"/>
      <c r="BT65" s="133" t="s">
        <v>80</v>
      </c>
      <c r="BV65" s="133" t="s">
        <v>74</v>
      </c>
      <c r="BW65" s="133" t="s">
        <v>109</v>
      </c>
      <c r="BX65" s="133" t="s">
        <v>106</v>
      </c>
      <c r="CL65" s="133" t="s">
        <v>19</v>
      </c>
    </row>
    <row r="66" s="4" customFormat="1" ht="16.5" customHeight="1">
      <c r="A66" s="124" t="s">
        <v>81</v>
      </c>
      <c r="B66" s="63"/>
      <c r="C66" s="125"/>
      <c r="D66" s="125"/>
      <c r="E66" s="126" t="s">
        <v>110</v>
      </c>
      <c r="F66" s="126"/>
      <c r="G66" s="126"/>
      <c r="H66" s="126"/>
      <c r="I66" s="126"/>
      <c r="J66" s="125"/>
      <c r="K66" s="126" t="s">
        <v>111</v>
      </c>
      <c r="L66" s="126"/>
      <c r="M66" s="126"/>
      <c r="N66" s="126"/>
      <c r="O66" s="126"/>
      <c r="P66" s="126"/>
      <c r="Q66" s="126"/>
      <c r="R66" s="126"/>
      <c r="S66" s="126"/>
      <c r="T66" s="126"/>
      <c r="U66" s="126"/>
      <c r="V66" s="126"/>
      <c r="W66" s="126"/>
      <c r="X66" s="126"/>
      <c r="Y66" s="126"/>
      <c r="Z66" s="126"/>
      <c r="AA66" s="126"/>
      <c r="AB66" s="126"/>
      <c r="AC66" s="126"/>
      <c r="AD66" s="126"/>
      <c r="AE66" s="126"/>
      <c r="AF66" s="126"/>
      <c r="AG66" s="127">
        <f>'SO 05a - Objekt SO 05 - VON'!J32</f>
        <v>0</v>
      </c>
      <c r="AH66" s="125"/>
      <c r="AI66" s="125"/>
      <c r="AJ66" s="125"/>
      <c r="AK66" s="125"/>
      <c r="AL66" s="125"/>
      <c r="AM66" s="125"/>
      <c r="AN66" s="127">
        <f>SUM(AG66,AT66)</f>
        <v>0</v>
      </c>
      <c r="AO66" s="125"/>
      <c r="AP66" s="125"/>
      <c r="AQ66" s="128" t="s">
        <v>84</v>
      </c>
      <c r="AR66" s="65"/>
      <c r="AS66" s="134">
        <v>0</v>
      </c>
      <c r="AT66" s="135">
        <f>ROUND(SUM(AV66:AW66),2)</f>
        <v>0</v>
      </c>
      <c r="AU66" s="136">
        <f>'SO 05a - Objekt SO 05 - VON'!P86</f>
        <v>0</v>
      </c>
      <c r="AV66" s="135">
        <f>'SO 05a - Objekt SO 05 - VON'!J35</f>
        <v>0</v>
      </c>
      <c r="AW66" s="135">
        <f>'SO 05a - Objekt SO 05 - VON'!J36</f>
        <v>0</v>
      </c>
      <c r="AX66" s="135">
        <f>'SO 05a - Objekt SO 05 - VON'!J37</f>
        <v>0</v>
      </c>
      <c r="AY66" s="135">
        <f>'SO 05a - Objekt SO 05 - VON'!J38</f>
        <v>0</v>
      </c>
      <c r="AZ66" s="135">
        <f>'SO 05a - Objekt SO 05 - VON'!F35</f>
        <v>0</v>
      </c>
      <c r="BA66" s="135">
        <f>'SO 05a - Objekt SO 05 - VON'!F36</f>
        <v>0</v>
      </c>
      <c r="BB66" s="135">
        <f>'SO 05a - Objekt SO 05 - VON'!F37</f>
        <v>0</v>
      </c>
      <c r="BC66" s="135">
        <f>'SO 05a - Objekt SO 05 - VON'!F38</f>
        <v>0</v>
      </c>
      <c r="BD66" s="137">
        <f>'SO 05a - Objekt SO 05 - VON'!F39</f>
        <v>0</v>
      </c>
      <c r="BE66" s="4"/>
      <c r="BT66" s="133" t="s">
        <v>80</v>
      </c>
      <c r="BV66" s="133" t="s">
        <v>74</v>
      </c>
      <c r="BW66" s="133" t="s">
        <v>112</v>
      </c>
      <c r="BX66" s="133" t="s">
        <v>106</v>
      </c>
      <c r="CL66" s="133" t="s">
        <v>19</v>
      </c>
    </row>
    <row r="67" s="2" customFormat="1" ht="30" customHeight="1">
      <c r="A67" s="38"/>
      <c r="B67" s="39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4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="2" customFormat="1" ht="6.96" customHeight="1">
      <c r="A68" s="38"/>
      <c r="B68" s="59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44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</sheetData>
  <sheetProtection sheet="1" formatColumns="0" formatRows="0" objects="1" scenarios="1" spinCount="100000" saltValue="uM7AsN9CBnH45WDmOGDE7+mXEC3gF2vbq19deR+Kjd2IOWkIn0vEXoaWZPszkPQkhTMYyI1TkCCCtQmrE30xUA==" hashValue="Ga39al/DZYA2Xo3cE6mFtZMeQEXK6RkHstmtuXDi8M8qJW7jU7GfXwV9A1ue6gJ3onUBPhhl55lH6ZkJAsd4uQ==" algorithmName="SHA-512" password="CC35"/>
  <mergeCells count="86">
    <mergeCell ref="C52:G52"/>
    <mergeCell ref="D64:H64"/>
    <mergeCell ref="D58:H58"/>
    <mergeCell ref="D55:H55"/>
    <mergeCell ref="D61:H61"/>
    <mergeCell ref="E59:I59"/>
    <mergeCell ref="E56:I56"/>
    <mergeCell ref="E60:I60"/>
    <mergeCell ref="E62:I62"/>
    <mergeCell ref="E63:I63"/>
    <mergeCell ref="E57:I57"/>
    <mergeCell ref="I52:AF52"/>
    <mergeCell ref="J61:AF61"/>
    <mergeCell ref="J55:AF55"/>
    <mergeCell ref="J58:AF58"/>
    <mergeCell ref="J64:AF64"/>
    <mergeCell ref="K57:AF57"/>
    <mergeCell ref="K60:AF60"/>
    <mergeCell ref="K62:AF62"/>
    <mergeCell ref="K59:AF59"/>
    <mergeCell ref="K63:AF63"/>
    <mergeCell ref="K56:AF56"/>
    <mergeCell ref="L45:AO45"/>
    <mergeCell ref="E65:I65"/>
    <mergeCell ref="K65:AF65"/>
    <mergeCell ref="E66:I66"/>
    <mergeCell ref="K66:AF66"/>
    <mergeCell ref="AG54:AM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  <mergeCell ref="AG58:AM58"/>
    <mergeCell ref="AG64:AM64"/>
    <mergeCell ref="AG63:AM63"/>
    <mergeCell ref="AG62:AM62"/>
    <mergeCell ref="AG61:AM61"/>
    <mergeCell ref="AG57:AM57"/>
    <mergeCell ref="AG60:AM60"/>
    <mergeCell ref="AG52:AM52"/>
    <mergeCell ref="AG55:AM55"/>
    <mergeCell ref="AG59:AM59"/>
    <mergeCell ref="AG56:AM56"/>
    <mergeCell ref="AM47:AN47"/>
    <mergeCell ref="AM49:AP49"/>
    <mergeCell ref="AM50:AP50"/>
    <mergeCell ref="AN55:AP55"/>
    <mergeCell ref="AN57:AP57"/>
    <mergeCell ref="AN64:AP64"/>
    <mergeCell ref="AN63:AP63"/>
    <mergeCell ref="AN56:AP56"/>
    <mergeCell ref="AN52:AP52"/>
    <mergeCell ref="AN62:AP62"/>
    <mergeCell ref="AN59:AP59"/>
    <mergeCell ref="AN61:AP61"/>
    <mergeCell ref="AN60:AP60"/>
    <mergeCell ref="AN58:AP58"/>
    <mergeCell ref="AS49:AT51"/>
    <mergeCell ref="AN65:AP65"/>
    <mergeCell ref="AG65:AM65"/>
    <mergeCell ref="AN66:AP66"/>
    <mergeCell ref="AG66:AM66"/>
    <mergeCell ref="AN54:AP54"/>
  </mergeCells>
  <hyperlinks>
    <hyperlink ref="A56" location="'SO 02 - Objekt SO 02'!C2" display="/"/>
    <hyperlink ref="A57" location="'SO 02a - Objekt SO 02 - VON'!C2" display="/"/>
    <hyperlink ref="A59" location="'SO 03 - Objekt SO 03'!C2" display="/"/>
    <hyperlink ref="A60" location="'SO 03a - Objekt SO 03 - VON'!C2" display="/"/>
    <hyperlink ref="A62" location="'SO 04 - Objekt SO 04'!C2" display="/"/>
    <hyperlink ref="A63" location="'SO 04a - Objekt SO 04 - VON'!C2" display="/"/>
    <hyperlink ref="A65" location="'SO 05 - Objekt SO 05'!C2" display="/"/>
    <hyperlink ref="A66" location="'SO 05a - Objekt SO 05 - VON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85</v>
      </c>
    </row>
    <row r="3" hidden="1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0"/>
      <c r="AT3" s="17" t="s">
        <v>80</v>
      </c>
    </row>
    <row r="4" hidden="1" s="1" customFormat="1" ht="24.96" customHeight="1">
      <c r="B4" s="20"/>
      <c r="D4" s="140" t="s">
        <v>113</v>
      </c>
      <c r="L4" s="20"/>
      <c r="M4" s="141" t="s">
        <v>10</v>
      </c>
      <c r="AT4" s="17" t="s">
        <v>4</v>
      </c>
    </row>
    <row r="5" hidden="1" s="1" customFormat="1" ht="6.96" customHeight="1">
      <c r="B5" s="20"/>
      <c r="L5" s="20"/>
    </row>
    <row r="6" hidden="1" s="1" customFormat="1" ht="12" customHeight="1">
      <c r="B6" s="20"/>
      <c r="D6" s="142" t="s">
        <v>16</v>
      </c>
      <c r="L6" s="20"/>
    </row>
    <row r="7" hidden="1" s="1" customFormat="1" ht="16.5" customHeight="1">
      <c r="B7" s="20"/>
      <c r="E7" s="143" t="str">
        <f>'Rekapitulace stavby'!K6</f>
        <v>REKONSTRUKCE MÍSTNÍCH KOMUNIKACÍ V OBCI ŽELÉNKY</v>
      </c>
      <c r="F7" s="142"/>
      <c r="G7" s="142"/>
      <c r="H7" s="142"/>
      <c r="L7" s="20"/>
    </row>
    <row r="8" hidden="1" s="1" customFormat="1" ht="12" customHeight="1">
      <c r="B8" s="20"/>
      <c r="D8" s="142" t="s">
        <v>114</v>
      </c>
      <c r="L8" s="20"/>
    </row>
    <row r="9" hidden="1" s="2" customFormat="1" ht="16.5" customHeight="1">
      <c r="A9" s="38"/>
      <c r="B9" s="44"/>
      <c r="C9" s="38"/>
      <c r="D9" s="38"/>
      <c r="E9" s="143" t="s">
        <v>115</v>
      </c>
      <c r="F9" s="38"/>
      <c r="G9" s="38"/>
      <c r="H9" s="38"/>
      <c r="I9" s="38"/>
      <c r="J9" s="38"/>
      <c r="K9" s="38"/>
      <c r="L9" s="14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hidden="1" s="2" customFormat="1" ht="12" customHeight="1">
      <c r="A10" s="38"/>
      <c r="B10" s="44"/>
      <c r="C10" s="38"/>
      <c r="D10" s="142" t="s">
        <v>116</v>
      </c>
      <c r="E10" s="38"/>
      <c r="F10" s="38"/>
      <c r="G10" s="38"/>
      <c r="H10" s="38"/>
      <c r="I10" s="38"/>
      <c r="J10" s="38"/>
      <c r="K10" s="38"/>
      <c r="L10" s="14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hidden="1" s="2" customFormat="1" ht="16.5" customHeight="1">
      <c r="A11" s="38"/>
      <c r="B11" s="44"/>
      <c r="C11" s="38"/>
      <c r="D11" s="38"/>
      <c r="E11" s="145" t="s">
        <v>117</v>
      </c>
      <c r="F11" s="38"/>
      <c r="G11" s="38"/>
      <c r="H11" s="38"/>
      <c r="I11" s="38"/>
      <c r="J11" s="38"/>
      <c r="K11" s="38"/>
      <c r="L11" s="14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hidden="1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14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hidden="1" s="2" customFormat="1" ht="12" customHeight="1">
      <c r="A13" s="38"/>
      <c r="B13" s="44"/>
      <c r="C13" s="38"/>
      <c r="D13" s="142" t="s">
        <v>18</v>
      </c>
      <c r="E13" s="38"/>
      <c r="F13" s="133" t="s">
        <v>19</v>
      </c>
      <c r="G13" s="38"/>
      <c r="H13" s="38"/>
      <c r="I13" s="142" t="s">
        <v>20</v>
      </c>
      <c r="J13" s="133" t="s">
        <v>19</v>
      </c>
      <c r="K13" s="38"/>
      <c r="L13" s="14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hidden="1" s="2" customFormat="1" ht="12" customHeight="1">
      <c r="A14" s="38"/>
      <c r="B14" s="44"/>
      <c r="C14" s="38"/>
      <c r="D14" s="142" t="s">
        <v>21</v>
      </c>
      <c r="E14" s="38"/>
      <c r="F14" s="133" t="s">
        <v>22</v>
      </c>
      <c r="G14" s="38"/>
      <c r="H14" s="38"/>
      <c r="I14" s="142" t="s">
        <v>23</v>
      </c>
      <c r="J14" s="146" t="str">
        <f>'Rekapitulace stavby'!AN8</f>
        <v>4. 8. 2025</v>
      </c>
      <c r="K14" s="38"/>
      <c r="L14" s="14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hidden="1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14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hidden="1" s="2" customFormat="1" ht="12" customHeight="1">
      <c r="A16" s="38"/>
      <c r="B16" s="44"/>
      <c r="C16" s="38"/>
      <c r="D16" s="142" t="s">
        <v>25</v>
      </c>
      <c r="E16" s="38"/>
      <c r="F16" s="38"/>
      <c r="G16" s="38"/>
      <c r="H16" s="38"/>
      <c r="I16" s="142" t="s">
        <v>26</v>
      </c>
      <c r="J16" s="133" t="s">
        <v>19</v>
      </c>
      <c r="K16" s="38"/>
      <c r="L16" s="14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hidden="1" s="2" customFormat="1" ht="18" customHeight="1">
      <c r="A17" s="38"/>
      <c r="B17" s="44"/>
      <c r="C17" s="38"/>
      <c r="D17" s="38"/>
      <c r="E17" s="133" t="s">
        <v>27</v>
      </c>
      <c r="F17" s="38"/>
      <c r="G17" s="38"/>
      <c r="H17" s="38"/>
      <c r="I17" s="142" t="s">
        <v>28</v>
      </c>
      <c r="J17" s="133" t="s">
        <v>19</v>
      </c>
      <c r="K17" s="38"/>
      <c r="L17" s="14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hidden="1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14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hidden="1" s="2" customFormat="1" ht="12" customHeight="1">
      <c r="A19" s="38"/>
      <c r="B19" s="44"/>
      <c r="C19" s="38"/>
      <c r="D19" s="142" t="s">
        <v>29</v>
      </c>
      <c r="E19" s="38"/>
      <c r="F19" s="38"/>
      <c r="G19" s="38"/>
      <c r="H19" s="38"/>
      <c r="I19" s="142" t="s">
        <v>26</v>
      </c>
      <c r="J19" s="33" t="str">
        <f>'Rekapitulace stavby'!AN13</f>
        <v>Vyplň údaj</v>
      </c>
      <c r="K19" s="38"/>
      <c r="L19" s="14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hidden="1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33"/>
      <c r="G20" s="133"/>
      <c r="H20" s="133"/>
      <c r="I20" s="142" t="s">
        <v>28</v>
      </c>
      <c r="J20" s="33" t="str">
        <f>'Rekapitulace stavby'!AN14</f>
        <v>Vyplň údaj</v>
      </c>
      <c r="K20" s="38"/>
      <c r="L20" s="14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hidden="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14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hidden="1" s="2" customFormat="1" ht="12" customHeight="1">
      <c r="A22" s="38"/>
      <c r="B22" s="44"/>
      <c r="C22" s="38"/>
      <c r="D22" s="142" t="s">
        <v>31</v>
      </c>
      <c r="E22" s="38"/>
      <c r="F22" s="38"/>
      <c r="G22" s="38"/>
      <c r="H22" s="38"/>
      <c r="I22" s="142" t="s">
        <v>26</v>
      </c>
      <c r="J22" s="133" t="s">
        <v>19</v>
      </c>
      <c r="K22" s="38"/>
      <c r="L22" s="14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hidden="1" s="2" customFormat="1" ht="18" customHeight="1">
      <c r="A23" s="38"/>
      <c r="B23" s="44"/>
      <c r="C23" s="38"/>
      <c r="D23" s="38"/>
      <c r="E23" s="133" t="s">
        <v>32</v>
      </c>
      <c r="F23" s="38"/>
      <c r="G23" s="38"/>
      <c r="H23" s="38"/>
      <c r="I23" s="142" t="s">
        <v>28</v>
      </c>
      <c r="J23" s="133" t="s">
        <v>19</v>
      </c>
      <c r="K23" s="38"/>
      <c r="L23" s="14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hidden="1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14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hidden="1" s="2" customFormat="1" ht="12" customHeight="1">
      <c r="A25" s="38"/>
      <c r="B25" s="44"/>
      <c r="C25" s="38"/>
      <c r="D25" s="142" t="s">
        <v>34</v>
      </c>
      <c r="E25" s="38"/>
      <c r="F25" s="38"/>
      <c r="G25" s="38"/>
      <c r="H25" s="38"/>
      <c r="I25" s="142" t="s">
        <v>26</v>
      </c>
      <c r="J25" s="133" t="s">
        <v>19</v>
      </c>
      <c r="K25" s="38"/>
      <c r="L25" s="14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hidden="1" s="2" customFormat="1" ht="18" customHeight="1">
      <c r="A26" s="38"/>
      <c r="B26" s="44"/>
      <c r="C26" s="38"/>
      <c r="D26" s="38"/>
      <c r="E26" s="133" t="s">
        <v>35</v>
      </c>
      <c r="F26" s="38"/>
      <c r="G26" s="38"/>
      <c r="H26" s="38"/>
      <c r="I26" s="142" t="s">
        <v>28</v>
      </c>
      <c r="J26" s="133" t="s">
        <v>19</v>
      </c>
      <c r="K26" s="38"/>
      <c r="L26" s="14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hidden="1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144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hidden="1" s="2" customFormat="1" ht="12" customHeight="1">
      <c r="A28" s="38"/>
      <c r="B28" s="44"/>
      <c r="C28" s="38"/>
      <c r="D28" s="142" t="s">
        <v>36</v>
      </c>
      <c r="E28" s="38"/>
      <c r="F28" s="38"/>
      <c r="G28" s="38"/>
      <c r="H28" s="38"/>
      <c r="I28" s="38"/>
      <c r="J28" s="38"/>
      <c r="K28" s="38"/>
      <c r="L28" s="14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hidden="1" s="8" customFormat="1" ht="16.5" customHeight="1">
      <c r="A29" s="147"/>
      <c r="B29" s="148"/>
      <c r="C29" s="147"/>
      <c r="D29" s="147"/>
      <c r="E29" s="149" t="s">
        <v>19</v>
      </c>
      <c r="F29" s="149"/>
      <c r="G29" s="149"/>
      <c r="H29" s="149"/>
      <c r="I29" s="147"/>
      <c r="J29" s="147"/>
      <c r="K29" s="147"/>
      <c r="L29" s="150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</row>
    <row r="30" hidden="1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14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hidden="1" s="2" customFormat="1" ht="6.96" customHeight="1">
      <c r="A31" s="38"/>
      <c r="B31" s="44"/>
      <c r="C31" s="38"/>
      <c r="D31" s="151"/>
      <c r="E31" s="151"/>
      <c r="F31" s="151"/>
      <c r="G31" s="151"/>
      <c r="H31" s="151"/>
      <c r="I31" s="151"/>
      <c r="J31" s="151"/>
      <c r="K31" s="151"/>
      <c r="L31" s="14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hidden="1" s="2" customFormat="1" ht="25.44" customHeight="1">
      <c r="A32" s="38"/>
      <c r="B32" s="44"/>
      <c r="C32" s="38"/>
      <c r="D32" s="152" t="s">
        <v>38</v>
      </c>
      <c r="E32" s="38"/>
      <c r="F32" s="38"/>
      <c r="G32" s="38"/>
      <c r="H32" s="38"/>
      <c r="I32" s="38"/>
      <c r="J32" s="153">
        <f>ROUND(J96, 2)</f>
        <v>0</v>
      </c>
      <c r="K32" s="38"/>
      <c r="L32" s="14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6.96" customHeight="1">
      <c r="A33" s="38"/>
      <c r="B33" s="44"/>
      <c r="C33" s="38"/>
      <c r="D33" s="151"/>
      <c r="E33" s="151"/>
      <c r="F33" s="151"/>
      <c r="G33" s="151"/>
      <c r="H33" s="151"/>
      <c r="I33" s="151"/>
      <c r="J33" s="151"/>
      <c r="K33" s="151"/>
      <c r="L33" s="14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38"/>
      <c r="F34" s="154" t="s">
        <v>40</v>
      </c>
      <c r="G34" s="38"/>
      <c r="H34" s="38"/>
      <c r="I34" s="154" t="s">
        <v>39</v>
      </c>
      <c r="J34" s="154" t="s">
        <v>41</v>
      </c>
      <c r="K34" s="38"/>
      <c r="L34" s="14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155" t="s">
        <v>42</v>
      </c>
      <c r="E35" s="142" t="s">
        <v>43</v>
      </c>
      <c r="F35" s="156">
        <f>ROUND((SUM(BE96:BE299)),  2)</f>
        <v>0</v>
      </c>
      <c r="G35" s="38"/>
      <c r="H35" s="38"/>
      <c r="I35" s="157">
        <v>0.20999999999999999</v>
      </c>
      <c r="J35" s="156">
        <f>ROUND(((SUM(BE96:BE299))*I35),  2)</f>
        <v>0</v>
      </c>
      <c r="K35" s="38"/>
      <c r="L35" s="14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2" t="s">
        <v>44</v>
      </c>
      <c r="F36" s="156">
        <f>ROUND((SUM(BF96:BF299)),  2)</f>
        <v>0</v>
      </c>
      <c r="G36" s="38"/>
      <c r="H36" s="38"/>
      <c r="I36" s="157">
        <v>0.12</v>
      </c>
      <c r="J36" s="156">
        <f>ROUND(((SUM(BF96:BF299))*I36),  2)</f>
        <v>0</v>
      </c>
      <c r="K36" s="38"/>
      <c r="L36" s="14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2" t="s">
        <v>45</v>
      </c>
      <c r="F37" s="156">
        <f>ROUND((SUM(BG96:BG299)),  2)</f>
        <v>0</v>
      </c>
      <c r="G37" s="38"/>
      <c r="H37" s="38"/>
      <c r="I37" s="157">
        <v>0.20999999999999999</v>
      </c>
      <c r="J37" s="156">
        <f>0</f>
        <v>0</v>
      </c>
      <c r="K37" s="38"/>
      <c r="L37" s="14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42" t="s">
        <v>46</v>
      </c>
      <c r="F38" s="156">
        <f>ROUND((SUM(BH96:BH299)),  2)</f>
        <v>0</v>
      </c>
      <c r="G38" s="38"/>
      <c r="H38" s="38"/>
      <c r="I38" s="157">
        <v>0.12</v>
      </c>
      <c r="J38" s="156">
        <f>0</f>
        <v>0</v>
      </c>
      <c r="K38" s="38"/>
      <c r="L38" s="14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42" t="s">
        <v>47</v>
      </c>
      <c r="F39" s="156">
        <f>ROUND((SUM(BI96:BI299)),  2)</f>
        <v>0</v>
      </c>
      <c r="G39" s="38"/>
      <c r="H39" s="38"/>
      <c r="I39" s="157">
        <v>0</v>
      </c>
      <c r="J39" s="156">
        <f>0</f>
        <v>0</v>
      </c>
      <c r="K39" s="38"/>
      <c r="L39" s="14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hidden="1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14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hidden="1" s="2" customFormat="1" ht="25.44" customHeight="1">
      <c r="A41" s="38"/>
      <c r="B41" s="44"/>
      <c r="C41" s="158"/>
      <c r="D41" s="159" t="s">
        <v>48</v>
      </c>
      <c r="E41" s="160"/>
      <c r="F41" s="160"/>
      <c r="G41" s="161" t="s">
        <v>49</v>
      </c>
      <c r="H41" s="162" t="s">
        <v>50</v>
      </c>
      <c r="I41" s="160"/>
      <c r="J41" s="163">
        <f>SUM(J32:J39)</f>
        <v>0</v>
      </c>
      <c r="K41" s="164"/>
      <c r="L41" s="144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hidden="1" s="2" customFormat="1" ht="14.4" customHeight="1">
      <c r="A42" s="38"/>
      <c r="B42" s="165"/>
      <c r="C42" s="166"/>
      <c r="D42" s="166"/>
      <c r="E42" s="166"/>
      <c r="F42" s="166"/>
      <c r="G42" s="166"/>
      <c r="H42" s="166"/>
      <c r="I42" s="166"/>
      <c r="J42" s="166"/>
      <c r="K42" s="166"/>
      <c r="L42" s="144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hidden="1"/>
    <row r="44" hidden="1"/>
    <row r="45" hidden="1"/>
    <row r="46" hidden="1" s="2" customFormat="1" ht="6.96" customHeight="1">
      <c r="A46" s="38"/>
      <c r="B46" s="167"/>
      <c r="C46" s="168"/>
      <c r="D46" s="168"/>
      <c r="E46" s="168"/>
      <c r="F46" s="168"/>
      <c r="G46" s="168"/>
      <c r="H46" s="168"/>
      <c r="I46" s="168"/>
      <c r="J46" s="168"/>
      <c r="K46" s="168"/>
      <c r="L46" s="14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hidden="1" s="2" customFormat="1" ht="24.96" customHeight="1">
      <c r="A47" s="38"/>
      <c r="B47" s="39"/>
      <c r="C47" s="23" t="s">
        <v>118</v>
      </c>
      <c r="D47" s="40"/>
      <c r="E47" s="40"/>
      <c r="F47" s="40"/>
      <c r="G47" s="40"/>
      <c r="H47" s="40"/>
      <c r="I47" s="40"/>
      <c r="J47" s="40"/>
      <c r="K47" s="40"/>
      <c r="L47" s="14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hidden="1" s="2" customFormat="1" ht="6.96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14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hidden="1" s="2" customFormat="1" ht="12" customHeight="1">
      <c r="A49" s="38"/>
      <c r="B49" s="39"/>
      <c r="C49" s="32" t="s">
        <v>16</v>
      </c>
      <c r="D49" s="40"/>
      <c r="E49" s="40"/>
      <c r="F49" s="40"/>
      <c r="G49" s="40"/>
      <c r="H49" s="40"/>
      <c r="I49" s="40"/>
      <c r="J49" s="40"/>
      <c r="K49" s="40"/>
      <c r="L49" s="14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hidden="1" s="2" customFormat="1" ht="16.5" customHeight="1">
      <c r="A50" s="38"/>
      <c r="B50" s="39"/>
      <c r="C50" s="40"/>
      <c r="D50" s="40"/>
      <c r="E50" s="169" t="str">
        <f>E7</f>
        <v>REKONSTRUKCE MÍSTNÍCH KOMUNIKACÍ V OBCI ŽELÉNKY</v>
      </c>
      <c r="F50" s="32"/>
      <c r="G50" s="32"/>
      <c r="H50" s="32"/>
      <c r="I50" s="40"/>
      <c r="J50" s="40"/>
      <c r="K50" s="40"/>
      <c r="L50" s="14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hidden="1" s="1" customFormat="1" ht="12" customHeight="1">
      <c r="B51" s="21"/>
      <c r="C51" s="32" t="s">
        <v>114</v>
      </c>
      <c r="D51" s="22"/>
      <c r="E51" s="22"/>
      <c r="F51" s="22"/>
      <c r="G51" s="22"/>
      <c r="H51" s="22"/>
      <c r="I51" s="22"/>
      <c r="J51" s="22"/>
      <c r="K51" s="22"/>
      <c r="L51" s="20"/>
    </row>
    <row r="52" hidden="1" s="2" customFormat="1" ht="16.5" customHeight="1">
      <c r="A52" s="38"/>
      <c r="B52" s="39"/>
      <c r="C52" s="40"/>
      <c r="D52" s="40"/>
      <c r="E52" s="169" t="s">
        <v>115</v>
      </c>
      <c r="F52" s="40"/>
      <c r="G52" s="40"/>
      <c r="H52" s="40"/>
      <c r="I52" s="40"/>
      <c r="J52" s="40"/>
      <c r="K52" s="40"/>
      <c r="L52" s="14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hidden="1" s="2" customFormat="1" ht="12" customHeight="1">
      <c r="A53" s="38"/>
      <c r="B53" s="39"/>
      <c r="C53" s="32" t="s">
        <v>116</v>
      </c>
      <c r="D53" s="40"/>
      <c r="E53" s="40"/>
      <c r="F53" s="40"/>
      <c r="G53" s="40"/>
      <c r="H53" s="40"/>
      <c r="I53" s="40"/>
      <c r="J53" s="40"/>
      <c r="K53" s="40"/>
      <c r="L53" s="14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hidden="1" s="2" customFormat="1" ht="16.5" customHeight="1">
      <c r="A54" s="38"/>
      <c r="B54" s="39"/>
      <c r="C54" s="40"/>
      <c r="D54" s="40"/>
      <c r="E54" s="69" t="str">
        <f>E11</f>
        <v>SO 02 - Objekt SO 02</v>
      </c>
      <c r="F54" s="40"/>
      <c r="G54" s="40"/>
      <c r="H54" s="40"/>
      <c r="I54" s="40"/>
      <c r="J54" s="40"/>
      <c r="K54" s="40"/>
      <c r="L54" s="14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hidden="1" s="2" customFormat="1" ht="6.96" customHeight="1">
      <c r="A55" s="38"/>
      <c r="B55" s="39"/>
      <c r="C55" s="40"/>
      <c r="D55" s="40"/>
      <c r="E55" s="40"/>
      <c r="F55" s="40"/>
      <c r="G55" s="40"/>
      <c r="H55" s="40"/>
      <c r="I55" s="40"/>
      <c r="J55" s="40"/>
      <c r="K55" s="40"/>
      <c r="L55" s="14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hidden="1" s="2" customFormat="1" ht="12" customHeight="1">
      <c r="A56" s="38"/>
      <c r="B56" s="39"/>
      <c r="C56" s="32" t="s">
        <v>21</v>
      </c>
      <c r="D56" s="40"/>
      <c r="E56" s="40"/>
      <c r="F56" s="27" t="str">
        <f>F14</f>
        <v xml:space="preserve"> </v>
      </c>
      <c r="G56" s="40"/>
      <c r="H56" s="40"/>
      <c r="I56" s="32" t="s">
        <v>23</v>
      </c>
      <c r="J56" s="72" t="str">
        <f>IF(J14="","",J14)</f>
        <v>4. 8. 2025</v>
      </c>
      <c r="K56" s="40"/>
      <c r="L56" s="14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hidden="1" s="2" customFormat="1" ht="6.96" customHeight="1">
      <c r="A57" s="38"/>
      <c r="B57" s="39"/>
      <c r="C57" s="40"/>
      <c r="D57" s="40"/>
      <c r="E57" s="40"/>
      <c r="F57" s="40"/>
      <c r="G57" s="40"/>
      <c r="H57" s="40"/>
      <c r="I57" s="40"/>
      <c r="J57" s="40"/>
      <c r="K57" s="40"/>
      <c r="L57" s="14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hidden="1" s="2" customFormat="1" ht="15.15" customHeight="1">
      <c r="A58" s="38"/>
      <c r="B58" s="39"/>
      <c r="C58" s="32" t="s">
        <v>25</v>
      </c>
      <c r="D58" s="40"/>
      <c r="E58" s="40"/>
      <c r="F58" s="27" t="str">
        <f>E17</f>
        <v>Obec Zabrušany</v>
      </c>
      <c r="G58" s="40"/>
      <c r="H58" s="40"/>
      <c r="I58" s="32" t="s">
        <v>31</v>
      </c>
      <c r="J58" s="36" t="str">
        <f>E23</f>
        <v>Ing. Michal Urbanský</v>
      </c>
      <c r="K58" s="40"/>
      <c r="L58" s="14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hidden="1" s="2" customFormat="1" ht="25.65" customHeight="1">
      <c r="A59" s="38"/>
      <c r="B59" s="39"/>
      <c r="C59" s="32" t="s">
        <v>29</v>
      </c>
      <c r="D59" s="40"/>
      <c r="E59" s="40"/>
      <c r="F59" s="27" t="str">
        <f>IF(E20="","",E20)</f>
        <v>Vyplň údaj</v>
      </c>
      <c r="G59" s="40"/>
      <c r="H59" s="40"/>
      <c r="I59" s="32" t="s">
        <v>34</v>
      </c>
      <c r="J59" s="36" t="str">
        <f>E26</f>
        <v xml:space="preserve">Dopravně-inženýrská projekční kancelář </v>
      </c>
      <c r="K59" s="40"/>
      <c r="L59" s="14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</row>
    <row r="60" hidden="1" s="2" customFormat="1" ht="10.32" customHeight="1">
      <c r="A60" s="38"/>
      <c r="B60" s="39"/>
      <c r="C60" s="40"/>
      <c r="D60" s="40"/>
      <c r="E60" s="40"/>
      <c r="F60" s="40"/>
      <c r="G60" s="40"/>
      <c r="H60" s="40"/>
      <c r="I60" s="40"/>
      <c r="J60" s="40"/>
      <c r="K60" s="40"/>
      <c r="L60" s="144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</row>
    <row r="61" hidden="1" s="2" customFormat="1" ht="29.28" customHeight="1">
      <c r="A61" s="38"/>
      <c r="B61" s="39"/>
      <c r="C61" s="170" t="s">
        <v>119</v>
      </c>
      <c r="D61" s="171"/>
      <c r="E61" s="171"/>
      <c r="F61" s="171"/>
      <c r="G61" s="171"/>
      <c r="H61" s="171"/>
      <c r="I61" s="171"/>
      <c r="J61" s="172" t="s">
        <v>120</v>
      </c>
      <c r="K61" s="171"/>
      <c r="L61" s="144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hidden="1" s="2" customFormat="1" ht="10.32" customHeight="1">
      <c r="A62" s="38"/>
      <c r="B62" s="39"/>
      <c r="C62" s="40"/>
      <c r="D62" s="40"/>
      <c r="E62" s="40"/>
      <c r="F62" s="40"/>
      <c r="G62" s="40"/>
      <c r="H62" s="40"/>
      <c r="I62" s="40"/>
      <c r="J62" s="40"/>
      <c r="K62" s="40"/>
      <c r="L62" s="144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</row>
    <row r="63" hidden="1" s="2" customFormat="1" ht="22.8" customHeight="1">
      <c r="A63" s="38"/>
      <c r="B63" s="39"/>
      <c r="C63" s="173" t="s">
        <v>70</v>
      </c>
      <c r="D63" s="40"/>
      <c r="E63" s="40"/>
      <c r="F63" s="40"/>
      <c r="G63" s="40"/>
      <c r="H63" s="40"/>
      <c r="I63" s="40"/>
      <c r="J63" s="102">
        <f>J96</f>
        <v>0</v>
      </c>
      <c r="K63" s="40"/>
      <c r="L63" s="144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U63" s="17" t="s">
        <v>121</v>
      </c>
    </row>
    <row r="64" hidden="1" s="9" customFormat="1" ht="24.96" customHeight="1">
      <c r="A64" s="9"/>
      <c r="B64" s="174"/>
      <c r="C64" s="175"/>
      <c r="D64" s="176" t="s">
        <v>122</v>
      </c>
      <c r="E64" s="177"/>
      <c r="F64" s="177"/>
      <c r="G64" s="177"/>
      <c r="H64" s="177"/>
      <c r="I64" s="177"/>
      <c r="J64" s="178">
        <f>J97</f>
        <v>0</v>
      </c>
      <c r="K64" s="175"/>
      <c r="L64" s="17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hidden="1" s="10" customFormat="1" ht="19.92" customHeight="1">
      <c r="A65" s="10"/>
      <c r="B65" s="180"/>
      <c r="C65" s="125"/>
      <c r="D65" s="181" t="s">
        <v>123</v>
      </c>
      <c r="E65" s="182"/>
      <c r="F65" s="182"/>
      <c r="G65" s="182"/>
      <c r="H65" s="182"/>
      <c r="I65" s="182"/>
      <c r="J65" s="183">
        <f>J98</f>
        <v>0</v>
      </c>
      <c r="K65" s="125"/>
      <c r="L65" s="184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hidden="1" s="10" customFormat="1" ht="19.92" customHeight="1">
      <c r="A66" s="10"/>
      <c r="B66" s="180"/>
      <c r="C66" s="125"/>
      <c r="D66" s="181" t="s">
        <v>124</v>
      </c>
      <c r="E66" s="182"/>
      <c r="F66" s="182"/>
      <c r="G66" s="182"/>
      <c r="H66" s="182"/>
      <c r="I66" s="182"/>
      <c r="J66" s="183">
        <f>J179</f>
        <v>0</v>
      </c>
      <c r="K66" s="125"/>
      <c r="L66" s="184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hidden="1" s="10" customFormat="1" ht="19.92" customHeight="1">
      <c r="A67" s="10"/>
      <c r="B67" s="180"/>
      <c r="C67" s="125"/>
      <c r="D67" s="181" t="s">
        <v>125</v>
      </c>
      <c r="E67" s="182"/>
      <c r="F67" s="182"/>
      <c r="G67" s="182"/>
      <c r="H67" s="182"/>
      <c r="I67" s="182"/>
      <c r="J67" s="183">
        <f>J183</f>
        <v>0</v>
      </c>
      <c r="K67" s="125"/>
      <c r="L67" s="184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hidden="1" s="10" customFormat="1" ht="19.92" customHeight="1">
      <c r="A68" s="10"/>
      <c r="B68" s="180"/>
      <c r="C68" s="125"/>
      <c r="D68" s="181" t="s">
        <v>126</v>
      </c>
      <c r="E68" s="182"/>
      <c r="F68" s="182"/>
      <c r="G68" s="182"/>
      <c r="H68" s="182"/>
      <c r="I68" s="182"/>
      <c r="J68" s="183">
        <f>J187</f>
        <v>0</v>
      </c>
      <c r="K68" s="125"/>
      <c r="L68" s="184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hidden="1" s="10" customFormat="1" ht="19.92" customHeight="1">
      <c r="A69" s="10"/>
      <c r="B69" s="180"/>
      <c r="C69" s="125"/>
      <c r="D69" s="181" t="s">
        <v>127</v>
      </c>
      <c r="E69" s="182"/>
      <c r="F69" s="182"/>
      <c r="G69" s="182"/>
      <c r="H69" s="182"/>
      <c r="I69" s="182"/>
      <c r="J69" s="183">
        <f>J231</f>
        <v>0</v>
      </c>
      <c r="K69" s="125"/>
      <c r="L69" s="184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hidden="1" s="10" customFormat="1" ht="19.92" customHeight="1">
      <c r="A70" s="10"/>
      <c r="B70" s="180"/>
      <c r="C70" s="125"/>
      <c r="D70" s="181" t="s">
        <v>128</v>
      </c>
      <c r="E70" s="182"/>
      <c r="F70" s="182"/>
      <c r="G70" s="182"/>
      <c r="H70" s="182"/>
      <c r="I70" s="182"/>
      <c r="J70" s="183">
        <f>J236</f>
        <v>0</v>
      </c>
      <c r="K70" s="125"/>
      <c r="L70" s="184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hidden="1" s="10" customFormat="1" ht="19.92" customHeight="1">
      <c r="A71" s="10"/>
      <c r="B71" s="180"/>
      <c r="C71" s="125"/>
      <c r="D71" s="181" t="s">
        <v>129</v>
      </c>
      <c r="E71" s="182"/>
      <c r="F71" s="182"/>
      <c r="G71" s="182"/>
      <c r="H71" s="182"/>
      <c r="I71" s="182"/>
      <c r="J71" s="183">
        <f>J276</f>
        <v>0</v>
      </c>
      <c r="K71" s="125"/>
      <c r="L71" s="184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hidden="1" s="10" customFormat="1" ht="19.92" customHeight="1">
      <c r="A72" s="10"/>
      <c r="B72" s="180"/>
      <c r="C72" s="125"/>
      <c r="D72" s="181" t="s">
        <v>130</v>
      </c>
      <c r="E72" s="182"/>
      <c r="F72" s="182"/>
      <c r="G72" s="182"/>
      <c r="H72" s="182"/>
      <c r="I72" s="182"/>
      <c r="J72" s="183">
        <f>J288</f>
        <v>0</v>
      </c>
      <c r="K72" s="125"/>
      <c r="L72" s="184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hidden="1" s="9" customFormat="1" ht="24.96" customHeight="1">
      <c r="A73" s="9"/>
      <c r="B73" s="174"/>
      <c r="C73" s="175"/>
      <c r="D73" s="176" t="s">
        <v>131</v>
      </c>
      <c r="E73" s="177"/>
      <c r="F73" s="177"/>
      <c r="G73" s="177"/>
      <c r="H73" s="177"/>
      <c r="I73" s="177"/>
      <c r="J73" s="178">
        <f>J291</f>
        <v>0</v>
      </c>
      <c r="K73" s="175"/>
      <c r="L73" s="17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</row>
    <row r="74" hidden="1" s="10" customFormat="1" ht="19.92" customHeight="1">
      <c r="A74" s="10"/>
      <c r="B74" s="180"/>
      <c r="C74" s="125"/>
      <c r="D74" s="181" t="s">
        <v>132</v>
      </c>
      <c r="E74" s="182"/>
      <c r="F74" s="182"/>
      <c r="G74" s="182"/>
      <c r="H74" s="182"/>
      <c r="I74" s="182"/>
      <c r="J74" s="183">
        <f>J292</f>
        <v>0</v>
      </c>
      <c r="K74" s="125"/>
      <c r="L74" s="184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hidden="1" s="2" customFormat="1" ht="21.84" customHeight="1">
      <c r="A75" s="38"/>
      <c r="B75" s="39"/>
      <c r="C75" s="40"/>
      <c r="D75" s="40"/>
      <c r="E75" s="40"/>
      <c r="F75" s="40"/>
      <c r="G75" s="40"/>
      <c r="H75" s="40"/>
      <c r="I75" s="40"/>
      <c r="J75" s="40"/>
      <c r="K75" s="40"/>
      <c r="L75" s="144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hidden="1" s="2" customFormat="1" ht="6.96" customHeight="1">
      <c r="A76" s="38"/>
      <c r="B76" s="59"/>
      <c r="C76" s="60"/>
      <c r="D76" s="60"/>
      <c r="E76" s="60"/>
      <c r="F76" s="60"/>
      <c r="G76" s="60"/>
      <c r="H76" s="60"/>
      <c r="I76" s="60"/>
      <c r="J76" s="60"/>
      <c r="K76" s="60"/>
      <c r="L76" s="14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hidden="1"/>
    <row r="78" hidden="1"/>
    <row r="79" hidden="1"/>
    <row r="80" s="2" customFormat="1" ht="6.96" customHeight="1">
      <c r="A80" s="38"/>
      <c r="B80" s="61"/>
      <c r="C80" s="62"/>
      <c r="D80" s="62"/>
      <c r="E80" s="62"/>
      <c r="F80" s="62"/>
      <c r="G80" s="62"/>
      <c r="H80" s="62"/>
      <c r="I80" s="62"/>
      <c r="J80" s="62"/>
      <c r="K80" s="62"/>
      <c r="L80" s="14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24.96" customHeight="1">
      <c r="A81" s="38"/>
      <c r="B81" s="39"/>
      <c r="C81" s="23" t="s">
        <v>133</v>
      </c>
      <c r="D81" s="40"/>
      <c r="E81" s="40"/>
      <c r="F81" s="40"/>
      <c r="G81" s="40"/>
      <c r="H81" s="40"/>
      <c r="I81" s="40"/>
      <c r="J81" s="40"/>
      <c r="K81" s="40"/>
      <c r="L81" s="14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6.96" customHeight="1">
      <c r="A82" s="38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14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12" customHeight="1">
      <c r="A83" s="38"/>
      <c r="B83" s="39"/>
      <c r="C83" s="32" t="s">
        <v>16</v>
      </c>
      <c r="D83" s="40"/>
      <c r="E83" s="40"/>
      <c r="F83" s="40"/>
      <c r="G83" s="40"/>
      <c r="H83" s="40"/>
      <c r="I83" s="40"/>
      <c r="J83" s="40"/>
      <c r="K83" s="40"/>
      <c r="L83" s="14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6.5" customHeight="1">
      <c r="A84" s="38"/>
      <c r="B84" s="39"/>
      <c r="C84" s="40"/>
      <c r="D84" s="40"/>
      <c r="E84" s="169" t="str">
        <f>E7</f>
        <v>REKONSTRUKCE MÍSTNÍCH KOMUNIKACÍ V OBCI ŽELÉNKY</v>
      </c>
      <c r="F84" s="32"/>
      <c r="G84" s="32"/>
      <c r="H84" s="32"/>
      <c r="I84" s="40"/>
      <c r="J84" s="40"/>
      <c r="K84" s="40"/>
      <c r="L84" s="144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1" customFormat="1" ht="12" customHeight="1">
      <c r="B85" s="21"/>
      <c r="C85" s="32" t="s">
        <v>114</v>
      </c>
      <c r="D85" s="22"/>
      <c r="E85" s="22"/>
      <c r="F85" s="22"/>
      <c r="G85" s="22"/>
      <c r="H85" s="22"/>
      <c r="I85" s="22"/>
      <c r="J85" s="22"/>
      <c r="K85" s="22"/>
      <c r="L85" s="20"/>
    </row>
    <row r="86" s="2" customFormat="1" ht="16.5" customHeight="1">
      <c r="A86" s="38"/>
      <c r="B86" s="39"/>
      <c r="C86" s="40"/>
      <c r="D86" s="40"/>
      <c r="E86" s="169" t="s">
        <v>115</v>
      </c>
      <c r="F86" s="40"/>
      <c r="G86" s="40"/>
      <c r="H86" s="40"/>
      <c r="I86" s="40"/>
      <c r="J86" s="40"/>
      <c r="K86" s="40"/>
      <c r="L86" s="144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2" customHeight="1">
      <c r="A87" s="38"/>
      <c r="B87" s="39"/>
      <c r="C87" s="32" t="s">
        <v>116</v>
      </c>
      <c r="D87" s="40"/>
      <c r="E87" s="40"/>
      <c r="F87" s="40"/>
      <c r="G87" s="40"/>
      <c r="H87" s="40"/>
      <c r="I87" s="40"/>
      <c r="J87" s="40"/>
      <c r="K87" s="40"/>
      <c r="L87" s="144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6.5" customHeight="1">
      <c r="A88" s="38"/>
      <c r="B88" s="39"/>
      <c r="C88" s="40"/>
      <c r="D88" s="40"/>
      <c r="E88" s="69" t="str">
        <f>E11</f>
        <v>SO 02 - Objekt SO 02</v>
      </c>
      <c r="F88" s="40"/>
      <c r="G88" s="40"/>
      <c r="H88" s="40"/>
      <c r="I88" s="40"/>
      <c r="J88" s="40"/>
      <c r="K88" s="40"/>
      <c r="L88" s="144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6.96" customHeight="1">
      <c r="A89" s="38"/>
      <c r="B89" s="39"/>
      <c r="C89" s="40"/>
      <c r="D89" s="40"/>
      <c r="E89" s="40"/>
      <c r="F89" s="40"/>
      <c r="G89" s="40"/>
      <c r="H89" s="40"/>
      <c r="I89" s="40"/>
      <c r="J89" s="40"/>
      <c r="K89" s="40"/>
      <c r="L89" s="144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12" customHeight="1">
      <c r="A90" s="38"/>
      <c r="B90" s="39"/>
      <c r="C90" s="32" t="s">
        <v>21</v>
      </c>
      <c r="D90" s="40"/>
      <c r="E90" s="40"/>
      <c r="F90" s="27" t="str">
        <f>F14</f>
        <v xml:space="preserve"> </v>
      </c>
      <c r="G90" s="40"/>
      <c r="H90" s="40"/>
      <c r="I90" s="32" t="s">
        <v>23</v>
      </c>
      <c r="J90" s="72" t="str">
        <f>IF(J14="","",J14)</f>
        <v>4. 8. 2025</v>
      </c>
      <c r="K90" s="40"/>
      <c r="L90" s="144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6.96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144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25</v>
      </c>
      <c r="D92" s="40"/>
      <c r="E92" s="40"/>
      <c r="F92" s="27" t="str">
        <f>E17</f>
        <v>Obec Zabrušany</v>
      </c>
      <c r="G92" s="40"/>
      <c r="H92" s="40"/>
      <c r="I92" s="32" t="s">
        <v>31</v>
      </c>
      <c r="J92" s="36" t="str">
        <f>E23</f>
        <v>Ing. Michal Urbanský</v>
      </c>
      <c r="K92" s="40"/>
      <c r="L92" s="144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25.65" customHeight="1">
      <c r="A93" s="38"/>
      <c r="B93" s="39"/>
      <c r="C93" s="32" t="s">
        <v>29</v>
      </c>
      <c r="D93" s="40"/>
      <c r="E93" s="40"/>
      <c r="F93" s="27" t="str">
        <f>IF(E20="","",E20)</f>
        <v>Vyplň údaj</v>
      </c>
      <c r="G93" s="40"/>
      <c r="H93" s="40"/>
      <c r="I93" s="32" t="s">
        <v>34</v>
      </c>
      <c r="J93" s="36" t="str">
        <f>E26</f>
        <v xml:space="preserve">Dopravně-inženýrská projekční kancelář </v>
      </c>
      <c r="K93" s="40"/>
      <c r="L93" s="144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0.32" customHeight="1">
      <c r="A94" s="38"/>
      <c r="B94" s="39"/>
      <c r="C94" s="40"/>
      <c r="D94" s="40"/>
      <c r="E94" s="40"/>
      <c r="F94" s="40"/>
      <c r="G94" s="40"/>
      <c r="H94" s="40"/>
      <c r="I94" s="40"/>
      <c r="J94" s="40"/>
      <c r="K94" s="40"/>
      <c r="L94" s="144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11" customFormat="1" ht="29.28" customHeight="1">
      <c r="A95" s="185"/>
      <c r="B95" s="186"/>
      <c r="C95" s="187" t="s">
        <v>134</v>
      </c>
      <c r="D95" s="188" t="s">
        <v>57</v>
      </c>
      <c r="E95" s="188" t="s">
        <v>53</v>
      </c>
      <c r="F95" s="188" t="s">
        <v>54</v>
      </c>
      <c r="G95" s="188" t="s">
        <v>135</v>
      </c>
      <c r="H95" s="188" t="s">
        <v>136</v>
      </c>
      <c r="I95" s="188" t="s">
        <v>137</v>
      </c>
      <c r="J95" s="188" t="s">
        <v>120</v>
      </c>
      <c r="K95" s="189" t="s">
        <v>138</v>
      </c>
      <c r="L95" s="190"/>
      <c r="M95" s="92" t="s">
        <v>19</v>
      </c>
      <c r="N95" s="93" t="s">
        <v>42</v>
      </c>
      <c r="O95" s="93" t="s">
        <v>139</v>
      </c>
      <c r="P95" s="93" t="s">
        <v>140</v>
      </c>
      <c r="Q95" s="93" t="s">
        <v>141</v>
      </c>
      <c r="R95" s="93" t="s">
        <v>142</v>
      </c>
      <c r="S95" s="93" t="s">
        <v>143</v>
      </c>
      <c r="T95" s="94" t="s">
        <v>144</v>
      </c>
      <c r="U95" s="185"/>
      <c r="V95" s="185"/>
      <c r="W95" s="185"/>
      <c r="X95" s="185"/>
      <c r="Y95" s="185"/>
      <c r="Z95" s="185"/>
      <c r="AA95" s="185"/>
      <c r="AB95" s="185"/>
      <c r="AC95" s="185"/>
      <c r="AD95" s="185"/>
      <c r="AE95" s="185"/>
    </row>
    <row r="96" s="2" customFormat="1" ht="22.8" customHeight="1">
      <c r="A96" s="38"/>
      <c r="B96" s="39"/>
      <c r="C96" s="99" t="s">
        <v>145</v>
      </c>
      <c r="D96" s="40"/>
      <c r="E96" s="40"/>
      <c r="F96" s="40"/>
      <c r="G96" s="40"/>
      <c r="H96" s="40"/>
      <c r="I96" s="40"/>
      <c r="J96" s="191">
        <f>BK96</f>
        <v>0</v>
      </c>
      <c r="K96" s="40"/>
      <c r="L96" s="44"/>
      <c r="M96" s="95"/>
      <c r="N96" s="192"/>
      <c r="O96" s="96"/>
      <c r="P96" s="193">
        <f>P97+P291</f>
        <v>0</v>
      </c>
      <c r="Q96" s="96"/>
      <c r="R96" s="193">
        <f>R97+R291</f>
        <v>203.9341642</v>
      </c>
      <c r="S96" s="96"/>
      <c r="T96" s="194">
        <f>T97+T291</f>
        <v>238.28000000000003</v>
      </c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T96" s="17" t="s">
        <v>71</v>
      </c>
      <c r="AU96" s="17" t="s">
        <v>121</v>
      </c>
      <c r="BK96" s="195">
        <f>BK97+BK291</f>
        <v>0</v>
      </c>
    </row>
    <row r="97" s="12" customFormat="1" ht="25.92" customHeight="1">
      <c r="A97" s="12"/>
      <c r="B97" s="196"/>
      <c r="C97" s="197"/>
      <c r="D97" s="198" t="s">
        <v>71</v>
      </c>
      <c r="E97" s="199" t="s">
        <v>146</v>
      </c>
      <c r="F97" s="199" t="s">
        <v>147</v>
      </c>
      <c r="G97" s="197"/>
      <c r="H97" s="197"/>
      <c r="I97" s="200"/>
      <c r="J97" s="201">
        <f>BK97</f>
        <v>0</v>
      </c>
      <c r="K97" s="197"/>
      <c r="L97" s="202"/>
      <c r="M97" s="203"/>
      <c r="N97" s="204"/>
      <c r="O97" s="204"/>
      <c r="P97" s="205">
        <f>P98+P179+P183+P187+P231+P236+P276+P288</f>
        <v>0</v>
      </c>
      <c r="Q97" s="204"/>
      <c r="R97" s="205">
        <f>R98+R179+R183+R187+R231+R236+R276+R288</f>
        <v>203.9341642</v>
      </c>
      <c r="S97" s="204"/>
      <c r="T97" s="206">
        <f>T98+T179+T183+T187+T231+T236+T276+T288</f>
        <v>238.28000000000003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7" t="s">
        <v>78</v>
      </c>
      <c r="AT97" s="208" t="s">
        <v>71</v>
      </c>
      <c r="AU97" s="208" t="s">
        <v>72</v>
      </c>
      <c r="AY97" s="207" t="s">
        <v>148</v>
      </c>
      <c r="BK97" s="209">
        <f>BK98+BK179+BK183+BK187+BK231+BK236+BK276+BK288</f>
        <v>0</v>
      </c>
    </row>
    <row r="98" s="12" customFormat="1" ht="22.8" customHeight="1">
      <c r="A98" s="12"/>
      <c r="B98" s="196"/>
      <c r="C98" s="197"/>
      <c r="D98" s="198" t="s">
        <v>71</v>
      </c>
      <c r="E98" s="210" t="s">
        <v>78</v>
      </c>
      <c r="F98" s="210" t="s">
        <v>149</v>
      </c>
      <c r="G98" s="197"/>
      <c r="H98" s="197"/>
      <c r="I98" s="200"/>
      <c r="J98" s="211">
        <f>BK98</f>
        <v>0</v>
      </c>
      <c r="K98" s="197"/>
      <c r="L98" s="202"/>
      <c r="M98" s="203"/>
      <c r="N98" s="204"/>
      <c r="O98" s="204"/>
      <c r="P98" s="205">
        <f>SUM(P99:P178)</f>
        <v>0</v>
      </c>
      <c r="Q98" s="204"/>
      <c r="R98" s="205">
        <f>SUM(R99:R178)</f>
        <v>13.304657000000001</v>
      </c>
      <c r="S98" s="204"/>
      <c r="T98" s="206">
        <f>SUM(T99:T178)</f>
        <v>228.98000000000002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07" t="s">
        <v>78</v>
      </c>
      <c r="AT98" s="208" t="s">
        <v>71</v>
      </c>
      <c r="AU98" s="208" t="s">
        <v>78</v>
      </c>
      <c r="AY98" s="207" t="s">
        <v>148</v>
      </c>
      <c r="BK98" s="209">
        <f>SUM(BK99:BK178)</f>
        <v>0</v>
      </c>
    </row>
    <row r="99" s="2" customFormat="1" ht="44.25" customHeight="1">
      <c r="A99" s="38"/>
      <c r="B99" s="39"/>
      <c r="C99" s="212" t="s">
        <v>78</v>
      </c>
      <c r="D99" s="212" t="s">
        <v>150</v>
      </c>
      <c r="E99" s="213" t="s">
        <v>151</v>
      </c>
      <c r="F99" s="214" t="s">
        <v>152</v>
      </c>
      <c r="G99" s="215" t="s">
        <v>153</v>
      </c>
      <c r="H99" s="216">
        <v>26</v>
      </c>
      <c r="I99" s="217"/>
      <c r="J99" s="218">
        <f>ROUND(I99*H99,2)</f>
        <v>0</v>
      </c>
      <c r="K99" s="214" t="s">
        <v>154</v>
      </c>
      <c r="L99" s="44"/>
      <c r="M99" s="219" t="s">
        <v>19</v>
      </c>
      <c r="N99" s="220" t="s">
        <v>43</v>
      </c>
      <c r="O99" s="84"/>
      <c r="P99" s="221">
        <f>O99*H99</f>
        <v>0</v>
      </c>
      <c r="Q99" s="221">
        <v>0</v>
      </c>
      <c r="R99" s="221">
        <f>Q99*H99</f>
        <v>0</v>
      </c>
      <c r="S99" s="221">
        <v>0.255</v>
      </c>
      <c r="T99" s="222">
        <f>S99*H99</f>
        <v>6.6299999999999999</v>
      </c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R99" s="223" t="s">
        <v>155</v>
      </c>
      <c r="AT99" s="223" t="s">
        <v>150</v>
      </c>
      <c r="AU99" s="223" t="s">
        <v>80</v>
      </c>
      <c r="AY99" s="17" t="s">
        <v>148</v>
      </c>
      <c r="BE99" s="224">
        <f>IF(N99="základní",J99,0)</f>
        <v>0</v>
      </c>
      <c r="BF99" s="224">
        <f>IF(N99="snížená",J99,0)</f>
        <v>0</v>
      </c>
      <c r="BG99" s="224">
        <f>IF(N99="zákl. přenesená",J99,0)</f>
        <v>0</v>
      </c>
      <c r="BH99" s="224">
        <f>IF(N99="sníž. přenesená",J99,0)</f>
        <v>0</v>
      </c>
      <c r="BI99" s="224">
        <f>IF(N99="nulová",J99,0)</f>
        <v>0</v>
      </c>
      <c r="BJ99" s="17" t="s">
        <v>78</v>
      </c>
      <c r="BK99" s="224">
        <f>ROUND(I99*H99,2)</f>
        <v>0</v>
      </c>
      <c r="BL99" s="17" t="s">
        <v>155</v>
      </c>
      <c r="BM99" s="223" t="s">
        <v>156</v>
      </c>
    </row>
    <row r="100" s="2" customFormat="1">
      <c r="A100" s="38"/>
      <c r="B100" s="39"/>
      <c r="C100" s="40"/>
      <c r="D100" s="225" t="s">
        <v>157</v>
      </c>
      <c r="E100" s="40"/>
      <c r="F100" s="226" t="s">
        <v>158</v>
      </c>
      <c r="G100" s="40"/>
      <c r="H100" s="40"/>
      <c r="I100" s="227"/>
      <c r="J100" s="40"/>
      <c r="K100" s="40"/>
      <c r="L100" s="44"/>
      <c r="M100" s="228"/>
      <c r="N100" s="229"/>
      <c r="O100" s="84"/>
      <c r="P100" s="84"/>
      <c r="Q100" s="84"/>
      <c r="R100" s="84"/>
      <c r="S100" s="84"/>
      <c r="T100" s="85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T100" s="17" t="s">
        <v>157</v>
      </c>
      <c r="AU100" s="17" t="s">
        <v>80</v>
      </c>
    </row>
    <row r="101" s="13" customFormat="1">
      <c r="A101" s="13"/>
      <c r="B101" s="230"/>
      <c r="C101" s="231"/>
      <c r="D101" s="232" t="s">
        <v>159</v>
      </c>
      <c r="E101" s="233" t="s">
        <v>19</v>
      </c>
      <c r="F101" s="234" t="s">
        <v>160</v>
      </c>
      <c r="G101" s="231"/>
      <c r="H101" s="235">
        <v>23</v>
      </c>
      <c r="I101" s="236"/>
      <c r="J101" s="231"/>
      <c r="K101" s="231"/>
      <c r="L101" s="237"/>
      <c r="M101" s="238"/>
      <c r="N101" s="239"/>
      <c r="O101" s="239"/>
      <c r="P101" s="239"/>
      <c r="Q101" s="239"/>
      <c r="R101" s="239"/>
      <c r="S101" s="239"/>
      <c r="T101" s="240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41" t="s">
        <v>159</v>
      </c>
      <c r="AU101" s="241" t="s">
        <v>80</v>
      </c>
      <c r="AV101" s="13" t="s">
        <v>80</v>
      </c>
      <c r="AW101" s="13" t="s">
        <v>33</v>
      </c>
      <c r="AX101" s="13" t="s">
        <v>72</v>
      </c>
      <c r="AY101" s="241" t="s">
        <v>148</v>
      </c>
    </row>
    <row r="102" s="13" customFormat="1">
      <c r="A102" s="13"/>
      <c r="B102" s="230"/>
      <c r="C102" s="231"/>
      <c r="D102" s="232" t="s">
        <v>159</v>
      </c>
      <c r="E102" s="233" t="s">
        <v>19</v>
      </c>
      <c r="F102" s="234" t="s">
        <v>161</v>
      </c>
      <c r="G102" s="231"/>
      <c r="H102" s="235">
        <v>3</v>
      </c>
      <c r="I102" s="236"/>
      <c r="J102" s="231"/>
      <c r="K102" s="231"/>
      <c r="L102" s="237"/>
      <c r="M102" s="238"/>
      <c r="N102" s="239"/>
      <c r="O102" s="239"/>
      <c r="P102" s="239"/>
      <c r="Q102" s="239"/>
      <c r="R102" s="239"/>
      <c r="S102" s="239"/>
      <c r="T102" s="240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41" t="s">
        <v>159</v>
      </c>
      <c r="AU102" s="241" t="s">
        <v>80</v>
      </c>
      <c r="AV102" s="13" t="s">
        <v>80</v>
      </c>
      <c r="AW102" s="13" t="s">
        <v>33</v>
      </c>
      <c r="AX102" s="13" t="s">
        <v>72</v>
      </c>
      <c r="AY102" s="241" t="s">
        <v>148</v>
      </c>
    </row>
    <row r="103" s="14" customFormat="1">
      <c r="A103" s="14"/>
      <c r="B103" s="242"/>
      <c r="C103" s="243"/>
      <c r="D103" s="232" t="s">
        <v>159</v>
      </c>
      <c r="E103" s="244" t="s">
        <v>19</v>
      </c>
      <c r="F103" s="245" t="s">
        <v>162</v>
      </c>
      <c r="G103" s="243"/>
      <c r="H103" s="246">
        <v>26</v>
      </c>
      <c r="I103" s="247"/>
      <c r="J103" s="243"/>
      <c r="K103" s="243"/>
      <c r="L103" s="248"/>
      <c r="M103" s="249"/>
      <c r="N103" s="250"/>
      <c r="O103" s="250"/>
      <c r="P103" s="250"/>
      <c r="Q103" s="250"/>
      <c r="R103" s="250"/>
      <c r="S103" s="250"/>
      <c r="T103" s="251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52" t="s">
        <v>159</v>
      </c>
      <c r="AU103" s="252" t="s">
        <v>80</v>
      </c>
      <c r="AV103" s="14" t="s">
        <v>155</v>
      </c>
      <c r="AW103" s="14" t="s">
        <v>33</v>
      </c>
      <c r="AX103" s="14" t="s">
        <v>78</v>
      </c>
      <c r="AY103" s="252" t="s">
        <v>148</v>
      </c>
    </row>
    <row r="104" s="2" customFormat="1" ht="33" customHeight="1">
      <c r="A104" s="38"/>
      <c r="B104" s="39"/>
      <c r="C104" s="212" t="s">
        <v>80</v>
      </c>
      <c r="D104" s="212" t="s">
        <v>150</v>
      </c>
      <c r="E104" s="213" t="s">
        <v>163</v>
      </c>
      <c r="F104" s="214" t="s">
        <v>164</v>
      </c>
      <c r="G104" s="215" t="s">
        <v>153</v>
      </c>
      <c r="H104" s="216">
        <v>890</v>
      </c>
      <c r="I104" s="217"/>
      <c r="J104" s="218">
        <f>ROUND(I104*H104,2)</f>
        <v>0</v>
      </c>
      <c r="K104" s="214" t="s">
        <v>154</v>
      </c>
      <c r="L104" s="44"/>
      <c r="M104" s="219" t="s">
        <v>19</v>
      </c>
      <c r="N104" s="220" t="s">
        <v>43</v>
      </c>
      <c r="O104" s="84"/>
      <c r="P104" s="221">
        <f>O104*H104</f>
        <v>0</v>
      </c>
      <c r="Q104" s="221">
        <v>0</v>
      </c>
      <c r="R104" s="221">
        <f>Q104*H104</f>
        <v>0</v>
      </c>
      <c r="S104" s="221">
        <v>0.22</v>
      </c>
      <c r="T104" s="222">
        <f>S104*H104</f>
        <v>195.80000000000001</v>
      </c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R104" s="223" t="s">
        <v>155</v>
      </c>
      <c r="AT104" s="223" t="s">
        <v>150</v>
      </c>
      <c r="AU104" s="223" t="s">
        <v>80</v>
      </c>
      <c r="AY104" s="17" t="s">
        <v>148</v>
      </c>
      <c r="BE104" s="224">
        <f>IF(N104="základní",J104,0)</f>
        <v>0</v>
      </c>
      <c r="BF104" s="224">
        <f>IF(N104="snížená",J104,0)</f>
        <v>0</v>
      </c>
      <c r="BG104" s="224">
        <f>IF(N104="zákl. přenesená",J104,0)</f>
        <v>0</v>
      </c>
      <c r="BH104" s="224">
        <f>IF(N104="sníž. přenesená",J104,0)</f>
        <v>0</v>
      </c>
      <c r="BI104" s="224">
        <f>IF(N104="nulová",J104,0)</f>
        <v>0</v>
      </c>
      <c r="BJ104" s="17" t="s">
        <v>78</v>
      </c>
      <c r="BK104" s="224">
        <f>ROUND(I104*H104,2)</f>
        <v>0</v>
      </c>
      <c r="BL104" s="17" t="s">
        <v>155</v>
      </c>
      <c r="BM104" s="223" t="s">
        <v>165</v>
      </c>
    </row>
    <row r="105" s="2" customFormat="1">
      <c r="A105" s="38"/>
      <c r="B105" s="39"/>
      <c r="C105" s="40"/>
      <c r="D105" s="225" t="s">
        <v>157</v>
      </c>
      <c r="E105" s="40"/>
      <c r="F105" s="226" t="s">
        <v>166</v>
      </c>
      <c r="G105" s="40"/>
      <c r="H105" s="40"/>
      <c r="I105" s="227"/>
      <c r="J105" s="40"/>
      <c r="K105" s="40"/>
      <c r="L105" s="44"/>
      <c r="M105" s="228"/>
      <c r="N105" s="229"/>
      <c r="O105" s="84"/>
      <c r="P105" s="84"/>
      <c r="Q105" s="84"/>
      <c r="R105" s="84"/>
      <c r="S105" s="84"/>
      <c r="T105" s="85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T105" s="17" t="s">
        <v>157</v>
      </c>
      <c r="AU105" s="17" t="s">
        <v>80</v>
      </c>
    </row>
    <row r="106" s="2" customFormat="1" ht="37.8" customHeight="1">
      <c r="A106" s="38"/>
      <c r="B106" s="39"/>
      <c r="C106" s="212" t="s">
        <v>167</v>
      </c>
      <c r="D106" s="212" t="s">
        <v>150</v>
      </c>
      <c r="E106" s="213" t="s">
        <v>168</v>
      </c>
      <c r="F106" s="214" t="s">
        <v>169</v>
      </c>
      <c r="G106" s="215" t="s">
        <v>153</v>
      </c>
      <c r="H106" s="216">
        <v>23</v>
      </c>
      <c r="I106" s="217"/>
      <c r="J106" s="218">
        <f>ROUND(I106*H106,2)</f>
        <v>0</v>
      </c>
      <c r="K106" s="214" t="s">
        <v>154</v>
      </c>
      <c r="L106" s="44"/>
      <c r="M106" s="219" t="s">
        <v>19</v>
      </c>
      <c r="N106" s="220" t="s">
        <v>43</v>
      </c>
      <c r="O106" s="84"/>
      <c r="P106" s="221">
        <f>O106*H106</f>
        <v>0</v>
      </c>
      <c r="Q106" s="221">
        <v>0</v>
      </c>
      <c r="R106" s="221">
        <f>Q106*H106</f>
        <v>0</v>
      </c>
      <c r="S106" s="221">
        <v>0.28999999999999998</v>
      </c>
      <c r="T106" s="222">
        <f>S106*H106</f>
        <v>6.6699999999999999</v>
      </c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R106" s="223" t="s">
        <v>155</v>
      </c>
      <c r="AT106" s="223" t="s">
        <v>150</v>
      </c>
      <c r="AU106" s="223" t="s">
        <v>80</v>
      </c>
      <c r="AY106" s="17" t="s">
        <v>148</v>
      </c>
      <c r="BE106" s="224">
        <f>IF(N106="základní",J106,0)</f>
        <v>0</v>
      </c>
      <c r="BF106" s="224">
        <f>IF(N106="snížená",J106,0)</f>
        <v>0</v>
      </c>
      <c r="BG106" s="224">
        <f>IF(N106="zákl. přenesená",J106,0)</f>
        <v>0</v>
      </c>
      <c r="BH106" s="224">
        <f>IF(N106="sníž. přenesená",J106,0)</f>
        <v>0</v>
      </c>
      <c r="BI106" s="224">
        <f>IF(N106="nulová",J106,0)</f>
        <v>0</v>
      </c>
      <c r="BJ106" s="17" t="s">
        <v>78</v>
      </c>
      <c r="BK106" s="224">
        <f>ROUND(I106*H106,2)</f>
        <v>0</v>
      </c>
      <c r="BL106" s="17" t="s">
        <v>155</v>
      </c>
      <c r="BM106" s="223" t="s">
        <v>170</v>
      </c>
    </row>
    <row r="107" s="2" customFormat="1">
      <c r="A107" s="38"/>
      <c r="B107" s="39"/>
      <c r="C107" s="40"/>
      <c r="D107" s="225" t="s">
        <v>157</v>
      </c>
      <c r="E107" s="40"/>
      <c r="F107" s="226" t="s">
        <v>171</v>
      </c>
      <c r="G107" s="40"/>
      <c r="H107" s="40"/>
      <c r="I107" s="227"/>
      <c r="J107" s="40"/>
      <c r="K107" s="40"/>
      <c r="L107" s="44"/>
      <c r="M107" s="228"/>
      <c r="N107" s="229"/>
      <c r="O107" s="84"/>
      <c r="P107" s="84"/>
      <c r="Q107" s="84"/>
      <c r="R107" s="84"/>
      <c r="S107" s="84"/>
      <c r="T107" s="85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T107" s="17" t="s">
        <v>157</v>
      </c>
      <c r="AU107" s="17" t="s">
        <v>80</v>
      </c>
    </row>
    <row r="108" s="13" customFormat="1">
      <c r="A108" s="13"/>
      <c r="B108" s="230"/>
      <c r="C108" s="231"/>
      <c r="D108" s="232" t="s">
        <v>159</v>
      </c>
      <c r="E108" s="233" t="s">
        <v>19</v>
      </c>
      <c r="F108" s="234" t="s">
        <v>172</v>
      </c>
      <c r="G108" s="231"/>
      <c r="H108" s="235">
        <v>23</v>
      </c>
      <c r="I108" s="236"/>
      <c r="J108" s="231"/>
      <c r="K108" s="231"/>
      <c r="L108" s="237"/>
      <c r="M108" s="238"/>
      <c r="N108" s="239"/>
      <c r="O108" s="239"/>
      <c r="P108" s="239"/>
      <c r="Q108" s="239"/>
      <c r="R108" s="239"/>
      <c r="S108" s="239"/>
      <c r="T108" s="240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1" t="s">
        <v>159</v>
      </c>
      <c r="AU108" s="241" t="s">
        <v>80</v>
      </c>
      <c r="AV108" s="13" t="s">
        <v>80</v>
      </c>
      <c r="AW108" s="13" t="s">
        <v>33</v>
      </c>
      <c r="AX108" s="13" t="s">
        <v>78</v>
      </c>
      <c r="AY108" s="241" t="s">
        <v>148</v>
      </c>
    </row>
    <row r="109" s="2" customFormat="1" ht="33" customHeight="1">
      <c r="A109" s="38"/>
      <c r="B109" s="39"/>
      <c r="C109" s="212" t="s">
        <v>155</v>
      </c>
      <c r="D109" s="212" t="s">
        <v>150</v>
      </c>
      <c r="E109" s="213" t="s">
        <v>173</v>
      </c>
      <c r="F109" s="214" t="s">
        <v>174</v>
      </c>
      <c r="G109" s="215" t="s">
        <v>153</v>
      </c>
      <c r="H109" s="216">
        <v>20</v>
      </c>
      <c r="I109" s="217"/>
      <c r="J109" s="218">
        <f>ROUND(I109*H109,2)</f>
        <v>0</v>
      </c>
      <c r="K109" s="214" t="s">
        <v>154</v>
      </c>
      <c r="L109" s="44"/>
      <c r="M109" s="219" t="s">
        <v>19</v>
      </c>
      <c r="N109" s="220" t="s">
        <v>43</v>
      </c>
      <c r="O109" s="84"/>
      <c r="P109" s="221">
        <f>O109*H109</f>
        <v>0</v>
      </c>
      <c r="Q109" s="221">
        <v>0</v>
      </c>
      <c r="R109" s="221">
        <f>Q109*H109</f>
        <v>0</v>
      </c>
      <c r="S109" s="221">
        <v>0.625</v>
      </c>
      <c r="T109" s="222">
        <f>S109*H109</f>
        <v>12.5</v>
      </c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R109" s="223" t="s">
        <v>155</v>
      </c>
      <c r="AT109" s="223" t="s">
        <v>150</v>
      </c>
      <c r="AU109" s="223" t="s">
        <v>80</v>
      </c>
      <c r="AY109" s="17" t="s">
        <v>148</v>
      </c>
      <c r="BE109" s="224">
        <f>IF(N109="základní",J109,0)</f>
        <v>0</v>
      </c>
      <c r="BF109" s="224">
        <f>IF(N109="snížená",J109,0)</f>
        <v>0</v>
      </c>
      <c r="BG109" s="224">
        <f>IF(N109="zákl. přenesená",J109,0)</f>
        <v>0</v>
      </c>
      <c r="BH109" s="224">
        <f>IF(N109="sníž. přenesená",J109,0)</f>
        <v>0</v>
      </c>
      <c r="BI109" s="224">
        <f>IF(N109="nulová",J109,0)</f>
        <v>0</v>
      </c>
      <c r="BJ109" s="17" t="s">
        <v>78</v>
      </c>
      <c r="BK109" s="224">
        <f>ROUND(I109*H109,2)</f>
        <v>0</v>
      </c>
      <c r="BL109" s="17" t="s">
        <v>155</v>
      </c>
      <c r="BM109" s="223" t="s">
        <v>175</v>
      </c>
    </row>
    <row r="110" s="2" customFormat="1">
      <c r="A110" s="38"/>
      <c r="B110" s="39"/>
      <c r="C110" s="40"/>
      <c r="D110" s="225" t="s">
        <v>157</v>
      </c>
      <c r="E110" s="40"/>
      <c r="F110" s="226" t="s">
        <v>176</v>
      </c>
      <c r="G110" s="40"/>
      <c r="H110" s="40"/>
      <c r="I110" s="227"/>
      <c r="J110" s="40"/>
      <c r="K110" s="40"/>
      <c r="L110" s="44"/>
      <c r="M110" s="228"/>
      <c r="N110" s="229"/>
      <c r="O110" s="84"/>
      <c r="P110" s="84"/>
      <c r="Q110" s="84"/>
      <c r="R110" s="84"/>
      <c r="S110" s="84"/>
      <c r="T110" s="85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T110" s="17" t="s">
        <v>157</v>
      </c>
      <c r="AU110" s="17" t="s">
        <v>80</v>
      </c>
    </row>
    <row r="111" s="13" customFormat="1">
      <c r="A111" s="13"/>
      <c r="B111" s="230"/>
      <c r="C111" s="231"/>
      <c r="D111" s="232" t="s">
        <v>159</v>
      </c>
      <c r="E111" s="233" t="s">
        <v>19</v>
      </c>
      <c r="F111" s="234" t="s">
        <v>177</v>
      </c>
      <c r="G111" s="231"/>
      <c r="H111" s="235">
        <v>20</v>
      </c>
      <c r="I111" s="236"/>
      <c r="J111" s="231"/>
      <c r="K111" s="231"/>
      <c r="L111" s="237"/>
      <c r="M111" s="238"/>
      <c r="N111" s="239"/>
      <c r="O111" s="239"/>
      <c r="P111" s="239"/>
      <c r="Q111" s="239"/>
      <c r="R111" s="239"/>
      <c r="S111" s="239"/>
      <c r="T111" s="240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1" t="s">
        <v>159</v>
      </c>
      <c r="AU111" s="241" t="s">
        <v>80</v>
      </c>
      <c r="AV111" s="13" t="s">
        <v>80</v>
      </c>
      <c r="AW111" s="13" t="s">
        <v>33</v>
      </c>
      <c r="AX111" s="13" t="s">
        <v>78</v>
      </c>
      <c r="AY111" s="241" t="s">
        <v>148</v>
      </c>
    </row>
    <row r="112" s="2" customFormat="1" ht="24.15" customHeight="1">
      <c r="A112" s="38"/>
      <c r="B112" s="39"/>
      <c r="C112" s="212" t="s">
        <v>178</v>
      </c>
      <c r="D112" s="212" t="s">
        <v>150</v>
      </c>
      <c r="E112" s="213" t="s">
        <v>179</v>
      </c>
      <c r="F112" s="214" t="s">
        <v>180</v>
      </c>
      <c r="G112" s="215" t="s">
        <v>181</v>
      </c>
      <c r="H112" s="216">
        <v>36</v>
      </c>
      <c r="I112" s="217"/>
      <c r="J112" s="218">
        <f>ROUND(I112*H112,2)</f>
        <v>0</v>
      </c>
      <c r="K112" s="214" t="s">
        <v>154</v>
      </c>
      <c r="L112" s="44"/>
      <c r="M112" s="219" t="s">
        <v>19</v>
      </c>
      <c r="N112" s="220" t="s">
        <v>43</v>
      </c>
      <c r="O112" s="84"/>
      <c r="P112" s="221">
        <f>O112*H112</f>
        <v>0</v>
      </c>
      <c r="Q112" s="221">
        <v>0</v>
      </c>
      <c r="R112" s="221">
        <f>Q112*H112</f>
        <v>0</v>
      </c>
      <c r="S112" s="221">
        <v>0.20499999999999999</v>
      </c>
      <c r="T112" s="222">
        <f>S112*H112</f>
        <v>7.3799999999999999</v>
      </c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R112" s="223" t="s">
        <v>155</v>
      </c>
      <c r="AT112" s="223" t="s">
        <v>150</v>
      </c>
      <c r="AU112" s="223" t="s">
        <v>80</v>
      </c>
      <c r="AY112" s="17" t="s">
        <v>148</v>
      </c>
      <c r="BE112" s="224">
        <f>IF(N112="základní",J112,0)</f>
        <v>0</v>
      </c>
      <c r="BF112" s="224">
        <f>IF(N112="snížená",J112,0)</f>
        <v>0</v>
      </c>
      <c r="BG112" s="224">
        <f>IF(N112="zákl. přenesená",J112,0)</f>
        <v>0</v>
      </c>
      <c r="BH112" s="224">
        <f>IF(N112="sníž. přenesená",J112,0)</f>
        <v>0</v>
      </c>
      <c r="BI112" s="224">
        <f>IF(N112="nulová",J112,0)</f>
        <v>0</v>
      </c>
      <c r="BJ112" s="17" t="s">
        <v>78</v>
      </c>
      <c r="BK112" s="224">
        <f>ROUND(I112*H112,2)</f>
        <v>0</v>
      </c>
      <c r="BL112" s="17" t="s">
        <v>155</v>
      </c>
      <c r="BM112" s="223" t="s">
        <v>182</v>
      </c>
    </row>
    <row r="113" s="2" customFormat="1">
      <c r="A113" s="38"/>
      <c r="B113" s="39"/>
      <c r="C113" s="40"/>
      <c r="D113" s="225" t="s">
        <v>157</v>
      </c>
      <c r="E113" s="40"/>
      <c r="F113" s="226" t="s">
        <v>183</v>
      </c>
      <c r="G113" s="40"/>
      <c r="H113" s="40"/>
      <c r="I113" s="227"/>
      <c r="J113" s="40"/>
      <c r="K113" s="40"/>
      <c r="L113" s="44"/>
      <c r="M113" s="228"/>
      <c r="N113" s="229"/>
      <c r="O113" s="84"/>
      <c r="P113" s="84"/>
      <c r="Q113" s="84"/>
      <c r="R113" s="84"/>
      <c r="S113" s="84"/>
      <c r="T113" s="85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T113" s="17" t="s">
        <v>157</v>
      </c>
      <c r="AU113" s="17" t="s">
        <v>80</v>
      </c>
    </row>
    <row r="114" s="2" customFormat="1" ht="16.5" customHeight="1">
      <c r="A114" s="38"/>
      <c r="B114" s="39"/>
      <c r="C114" s="212" t="s">
        <v>184</v>
      </c>
      <c r="D114" s="212" t="s">
        <v>150</v>
      </c>
      <c r="E114" s="213" t="s">
        <v>185</v>
      </c>
      <c r="F114" s="214" t="s">
        <v>186</v>
      </c>
      <c r="G114" s="215" t="s">
        <v>153</v>
      </c>
      <c r="H114" s="216">
        <v>10</v>
      </c>
      <c r="I114" s="217"/>
      <c r="J114" s="218">
        <f>ROUND(I114*H114,2)</f>
        <v>0</v>
      </c>
      <c r="K114" s="214" t="s">
        <v>154</v>
      </c>
      <c r="L114" s="44"/>
      <c r="M114" s="219" t="s">
        <v>19</v>
      </c>
      <c r="N114" s="220" t="s">
        <v>43</v>
      </c>
      <c r="O114" s="84"/>
      <c r="P114" s="221">
        <f>O114*H114</f>
        <v>0</v>
      </c>
      <c r="Q114" s="221">
        <v>0</v>
      </c>
      <c r="R114" s="221">
        <f>Q114*H114</f>
        <v>0</v>
      </c>
      <c r="S114" s="221">
        <v>0</v>
      </c>
      <c r="T114" s="222">
        <f>S114*H114</f>
        <v>0</v>
      </c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R114" s="223" t="s">
        <v>155</v>
      </c>
      <c r="AT114" s="223" t="s">
        <v>150</v>
      </c>
      <c r="AU114" s="223" t="s">
        <v>80</v>
      </c>
      <c r="AY114" s="17" t="s">
        <v>148</v>
      </c>
      <c r="BE114" s="224">
        <f>IF(N114="základní",J114,0)</f>
        <v>0</v>
      </c>
      <c r="BF114" s="224">
        <f>IF(N114="snížená",J114,0)</f>
        <v>0</v>
      </c>
      <c r="BG114" s="224">
        <f>IF(N114="zákl. přenesená",J114,0)</f>
        <v>0</v>
      </c>
      <c r="BH114" s="224">
        <f>IF(N114="sníž. přenesená",J114,0)</f>
        <v>0</v>
      </c>
      <c r="BI114" s="224">
        <f>IF(N114="nulová",J114,0)</f>
        <v>0</v>
      </c>
      <c r="BJ114" s="17" t="s">
        <v>78</v>
      </c>
      <c r="BK114" s="224">
        <f>ROUND(I114*H114,2)</f>
        <v>0</v>
      </c>
      <c r="BL114" s="17" t="s">
        <v>155</v>
      </c>
      <c r="BM114" s="223" t="s">
        <v>187</v>
      </c>
    </row>
    <row r="115" s="2" customFormat="1">
      <c r="A115" s="38"/>
      <c r="B115" s="39"/>
      <c r="C115" s="40"/>
      <c r="D115" s="225" t="s">
        <v>157</v>
      </c>
      <c r="E115" s="40"/>
      <c r="F115" s="226" t="s">
        <v>188</v>
      </c>
      <c r="G115" s="40"/>
      <c r="H115" s="40"/>
      <c r="I115" s="227"/>
      <c r="J115" s="40"/>
      <c r="K115" s="40"/>
      <c r="L115" s="44"/>
      <c r="M115" s="228"/>
      <c r="N115" s="229"/>
      <c r="O115" s="84"/>
      <c r="P115" s="84"/>
      <c r="Q115" s="84"/>
      <c r="R115" s="84"/>
      <c r="S115" s="84"/>
      <c r="T115" s="85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T115" s="17" t="s">
        <v>157</v>
      </c>
      <c r="AU115" s="17" t="s">
        <v>80</v>
      </c>
    </row>
    <row r="116" s="2" customFormat="1" ht="21.75" customHeight="1">
      <c r="A116" s="38"/>
      <c r="B116" s="39"/>
      <c r="C116" s="212" t="s">
        <v>189</v>
      </c>
      <c r="D116" s="212" t="s">
        <v>150</v>
      </c>
      <c r="E116" s="213" t="s">
        <v>190</v>
      </c>
      <c r="F116" s="214" t="s">
        <v>191</v>
      </c>
      <c r="G116" s="215" t="s">
        <v>192</v>
      </c>
      <c r="H116" s="216">
        <v>30</v>
      </c>
      <c r="I116" s="217"/>
      <c r="J116" s="218">
        <f>ROUND(I116*H116,2)</f>
        <v>0</v>
      </c>
      <c r="K116" s="214" t="s">
        <v>154</v>
      </c>
      <c r="L116" s="44"/>
      <c r="M116" s="219" t="s">
        <v>19</v>
      </c>
      <c r="N116" s="220" t="s">
        <v>43</v>
      </c>
      <c r="O116" s="84"/>
      <c r="P116" s="221">
        <f>O116*H116</f>
        <v>0</v>
      </c>
      <c r="Q116" s="221">
        <v>0</v>
      </c>
      <c r="R116" s="221">
        <f>Q116*H116</f>
        <v>0</v>
      </c>
      <c r="S116" s="221">
        <v>0</v>
      </c>
      <c r="T116" s="222">
        <f>S116*H116</f>
        <v>0</v>
      </c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R116" s="223" t="s">
        <v>155</v>
      </c>
      <c r="AT116" s="223" t="s">
        <v>150</v>
      </c>
      <c r="AU116" s="223" t="s">
        <v>80</v>
      </c>
      <c r="AY116" s="17" t="s">
        <v>148</v>
      </c>
      <c r="BE116" s="224">
        <f>IF(N116="základní",J116,0)</f>
        <v>0</v>
      </c>
      <c r="BF116" s="224">
        <f>IF(N116="snížená",J116,0)</f>
        <v>0</v>
      </c>
      <c r="BG116" s="224">
        <f>IF(N116="zákl. přenesená",J116,0)</f>
        <v>0</v>
      </c>
      <c r="BH116" s="224">
        <f>IF(N116="sníž. přenesená",J116,0)</f>
        <v>0</v>
      </c>
      <c r="BI116" s="224">
        <f>IF(N116="nulová",J116,0)</f>
        <v>0</v>
      </c>
      <c r="BJ116" s="17" t="s">
        <v>78</v>
      </c>
      <c r="BK116" s="224">
        <f>ROUND(I116*H116,2)</f>
        <v>0</v>
      </c>
      <c r="BL116" s="17" t="s">
        <v>155</v>
      </c>
      <c r="BM116" s="223" t="s">
        <v>193</v>
      </c>
    </row>
    <row r="117" s="2" customFormat="1">
      <c r="A117" s="38"/>
      <c r="B117" s="39"/>
      <c r="C117" s="40"/>
      <c r="D117" s="225" t="s">
        <v>157</v>
      </c>
      <c r="E117" s="40"/>
      <c r="F117" s="226" t="s">
        <v>194</v>
      </c>
      <c r="G117" s="40"/>
      <c r="H117" s="40"/>
      <c r="I117" s="227"/>
      <c r="J117" s="40"/>
      <c r="K117" s="40"/>
      <c r="L117" s="44"/>
      <c r="M117" s="228"/>
      <c r="N117" s="229"/>
      <c r="O117" s="84"/>
      <c r="P117" s="84"/>
      <c r="Q117" s="84"/>
      <c r="R117" s="84"/>
      <c r="S117" s="84"/>
      <c r="T117" s="85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T117" s="17" t="s">
        <v>157</v>
      </c>
      <c r="AU117" s="17" t="s">
        <v>80</v>
      </c>
    </row>
    <row r="118" s="2" customFormat="1" ht="24.15" customHeight="1">
      <c r="A118" s="38"/>
      <c r="B118" s="39"/>
      <c r="C118" s="212" t="s">
        <v>195</v>
      </c>
      <c r="D118" s="212" t="s">
        <v>150</v>
      </c>
      <c r="E118" s="213" t="s">
        <v>196</v>
      </c>
      <c r="F118" s="214" t="s">
        <v>197</v>
      </c>
      <c r="G118" s="215" t="s">
        <v>192</v>
      </c>
      <c r="H118" s="216">
        <v>5.5999999999999996</v>
      </c>
      <c r="I118" s="217"/>
      <c r="J118" s="218">
        <f>ROUND(I118*H118,2)</f>
        <v>0</v>
      </c>
      <c r="K118" s="214" t="s">
        <v>154</v>
      </c>
      <c r="L118" s="44"/>
      <c r="M118" s="219" t="s">
        <v>19</v>
      </c>
      <c r="N118" s="220" t="s">
        <v>43</v>
      </c>
      <c r="O118" s="84"/>
      <c r="P118" s="221">
        <f>O118*H118</f>
        <v>0</v>
      </c>
      <c r="Q118" s="221">
        <v>0</v>
      </c>
      <c r="R118" s="221">
        <f>Q118*H118</f>
        <v>0</v>
      </c>
      <c r="S118" s="221">
        <v>0</v>
      </c>
      <c r="T118" s="222">
        <f>S118*H118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R118" s="223" t="s">
        <v>155</v>
      </c>
      <c r="AT118" s="223" t="s">
        <v>150</v>
      </c>
      <c r="AU118" s="223" t="s">
        <v>80</v>
      </c>
      <c r="AY118" s="17" t="s">
        <v>148</v>
      </c>
      <c r="BE118" s="224">
        <f>IF(N118="základní",J118,0)</f>
        <v>0</v>
      </c>
      <c r="BF118" s="224">
        <f>IF(N118="snížená",J118,0)</f>
        <v>0</v>
      </c>
      <c r="BG118" s="224">
        <f>IF(N118="zákl. přenesená",J118,0)</f>
        <v>0</v>
      </c>
      <c r="BH118" s="224">
        <f>IF(N118="sníž. přenesená",J118,0)</f>
        <v>0</v>
      </c>
      <c r="BI118" s="224">
        <f>IF(N118="nulová",J118,0)</f>
        <v>0</v>
      </c>
      <c r="BJ118" s="17" t="s">
        <v>78</v>
      </c>
      <c r="BK118" s="224">
        <f>ROUND(I118*H118,2)</f>
        <v>0</v>
      </c>
      <c r="BL118" s="17" t="s">
        <v>155</v>
      </c>
      <c r="BM118" s="223" t="s">
        <v>198</v>
      </c>
    </row>
    <row r="119" s="2" customFormat="1">
      <c r="A119" s="38"/>
      <c r="B119" s="39"/>
      <c r="C119" s="40"/>
      <c r="D119" s="225" t="s">
        <v>157</v>
      </c>
      <c r="E119" s="40"/>
      <c r="F119" s="226" t="s">
        <v>199</v>
      </c>
      <c r="G119" s="40"/>
      <c r="H119" s="40"/>
      <c r="I119" s="227"/>
      <c r="J119" s="40"/>
      <c r="K119" s="40"/>
      <c r="L119" s="44"/>
      <c r="M119" s="228"/>
      <c r="N119" s="229"/>
      <c r="O119" s="84"/>
      <c r="P119" s="84"/>
      <c r="Q119" s="84"/>
      <c r="R119" s="84"/>
      <c r="S119" s="84"/>
      <c r="T119" s="85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17" t="s">
        <v>157</v>
      </c>
      <c r="AU119" s="17" t="s">
        <v>80</v>
      </c>
    </row>
    <row r="120" s="15" customFormat="1">
      <c r="A120" s="15"/>
      <c r="B120" s="253"/>
      <c r="C120" s="254"/>
      <c r="D120" s="232" t="s">
        <v>159</v>
      </c>
      <c r="E120" s="255" t="s">
        <v>19</v>
      </c>
      <c r="F120" s="256" t="s">
        <v>200</v>
      </c>
      <c r="G120" s="254"/>
      <c r="H120" s="255" t="s">
        <v>19</v>
      </c>
      <c r="I120" s="257"/>
      <c r="J120" s="254"/>
      <c r="K120" s="254"/>
      <c r="L120" s="258"/>
      <c r="M120" s="259"/>
      <c r="N120" s="260"/>
      <c r="O120" s="260"/>
      <c r="P120" s="260"/>
      <c r="Q120" s="260"/>
      <c r="R120" s="260"/>
      <c r="S120" s="260"/>
      <c r="T120" s="261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T120" s="262" t="s">
        <v>159</v>
      </c>
      <c r="AU120" s="262" t="s">
        <v>80</v>
      </c>
      <c r="AV120" s="15" t="s">
        <v>78</v>
      </c>
      <c r="AW120" s="15" t="s">
        <v>33</v>
      </c>
      <c r="AX120" s="15" t="s">
        <v>72</v>
      </c>
      <c r="AY120" s="262" t="s">
        <v>148</v>
      </c>
    </row>
    <row r="121" s="13" customFormat="1">
      <c r="A121" s="13"/>
      <c r="B121" s="230"/>
      <c r="C121" s="231"/>
      <c r="D121" s="232" t="s">
        <v>159</v>
      </c>
      <c r="E121" s="233" t="s">
        <v>19</v>
      </c>
      <c r="F121" s="234" t="s">
        <v>201</v>
      </c>
      <c r="G121" s="231"/>
      <c r="H121" s="235">
        <v>5.5999999999999996</v>
      </c>
      <c r="I121" s="236"/>
      <c r="J121" s="231"/>
      <c r="K121" s="231"/>
      <c r="L121" s="237"/>
      <c r="M121" s="238"/>
      <c r="N121" s="239"/>
      <c r="O121" s="239"/>
      <c r="P121" s="239"/>
      <c r="Q121" s="239"/>
      <c r="R121" s="239"/>
      <c r="S121" s="239"/>
      <c r="T121" s="240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1" t="s">
        <v>159</v>
      </c>
      <c r="AU121" s="241" t="s">
        <v>80</v>
      </c>
      <c r="AV121" s="13" t="s">
        <v>80</v>
      </c>
      <c r="AW121" s="13" t="s">
        <v>33</v>
      </c>
      <c r="AX121" s="13" t="s">
        <v>78</v>
      </c>
      <c r="AY121" s="241" t="s">
        <v>148</v>
      </c>
    </row>
    <row r="122" s="2" customFormat="1" ht="24.15" customHeight="1">
      <c r="A122" s="38"/>
      <c r="B122" s="39"/>
      <c r="C122" s="212" t="s">
        <v>202</v>
      </c>
      <c r="D122" s="212" t="s">
        <v>150</v>
      </c>
      <c r="E122" s="213" t="s">
        <v>203</v>
      </c>
      <c r="F122" s="214" t="s">
        <v>204</v>
      </c>
      <c r="G122" s="215" t="s">
        <v>192</v>
      </c>
      <c r="H122" s="216">
        <v>31.199999999999999</v>
      </c>
      <c r="I122" s="217"/>
      <c r="J122" s="218">
        <f>ROUND(I122*H122,2)</f>
        <v>0</v>
      </c>
      <c r="K122" s="214" t="s">
        <v>154</v>
      </c>
      <c r="L122" s="44"/>
      <c r="M122" s="219" t="s">
        <v>19</v>
      </c>
      <c r="N122" s="220" t="s">
        <v>43</v>
      </c>
      <c r="O122" s="84"/>
      <c r="P122" s="221">
        <f>O122*H122</f>
        <v>0</v>
      </c>
      <c r="Q122" s="221">
        <v>0</v>
      </c>
      <c r="R122" s="221">
        <f>Q122*H122</f>
        <v>0</v>
      </c>
      <c r="S122" s="221">
        <v>0</v>
      </c>
      <c r="T122" s="222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23" t="s">
        <v>155</v>
      </c>
      <c r="AT122" s="223" t="s">
        <v>150</v>
      </c>
      <c r="AU122" s="223" t="s">
        <v>80</v>
      </c>
      <c r="AY122" s="17" t="s">
        <v>148</v>
      </c>
      <c r="BE122" s="224">
        <f>IF(N122="základní",J122,0)</f>
        <v>0</v>
      </c>
      <c r="BF122" s="224">
        <f>IF(N122="snížená",J122,0)</f>
        <v>0</v>
      </c>
      <c r="BG122" s="224">
        <f>IF(N122="zákl. přenesená",J122,0)</f>
        <v>0</v>
      </c>
      <c r="BH122" s="224">
        <f>IF(N122="sníž. přenesená",J122,0)</f>
        <v>0</v>
      </c>
      <c r="BI122" s="224">
        <f>IF(N122="nulová",J122,0)</f>
        <v>0</v>
      </c>
      <c r="BJ122" s="17" t="s">
        <v>78</v>
      </c>
      <c r="BK122" s="224">
        <f>ROUND(I122*H122,2)</f>
        <v>0</v>
      </c>
      <c r="BL122" s="17" t="s">
        <v>155</v>
      </c>
      <c r="BM122" s="223" t="s">
        <v>205</v>
      </c>
    </row>
    <row r="123" s="2" customFormat="1">
      <c r="A123" s="38"/>
      <c r="B123" s="39"/>
      <c r="C123" s="40"/>
      <c r="D123" s="225" t="s">
        <v>157</v>
      </c>
      <c r="E123" s="40"/>
      <c r="F123" s="226" t="s">
        <v>206</v>
      </c>
      <c r="G123" s="40"/>
      <c r="H123" s="40"/>
      <c r="I123" s="227"/>
      <c r="J123" s="40"/>
      <c r="K123" s="40"/>
      <c r="L123" s="44"/>
      <c r="M123" s="228"/>
      <c r="N123" s="229"/>
      <c r="O123" s="84"/>
      <c r="P123" s="84"/>
      <c r="Q123" s="84"/>
      <c r="R123" s="84"/>
      <c r="S123" s="84"/>
      <c r="T123" s="85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157</v>
      </c>
      <c r="AU123" s="17" t="s">
        <v>80</v>
      </c>
    </row>
    <row r="124" s="13" customFormat="1">
      <c r="A124" s="13"/>
      <c r="B124" s="230"/>
      <c r="C124" s="231"/>
      <c r="D124" s="232" t="s">
        <v>159</v>
      </c>
      <c r="E124" s="233" t="s">
        <v>19</v>
      </c>
      <c r="F124" s="234" t="s">
        <v>207</v>
      </c>
      <c r="G124" s="231"/>
      <c r="H124" s="235">
        <v>31.199999999999999</v>
      </c>
      <c r="I124" s="236"/>
      <c r="J124" s="231"/>
      <c r="K124" s="231"/>
      <c r="L124" s="237"/>
      <c r="M124" s="238"/>
      <c r="N124" s="239"/>
      <c r="O124" s="239"/>
      <c r="P124" s="239"/>
      <c r="Q124" s="239"/>
      <c r="R124" s="239"/>
      <c r="S124" s="239"/>
      <c r="T124" s="240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1" t="s">
        <v>159</v>
      </c>
      <c r="AU124" s="241" t="s">
        <v>80</v>
      </c>
      <c r="AV124" s="13" t="s">
        <v>80</v>
      </c>
      <c r="AW124" s="13" t="s">
        <v>33</v>
      </c>
      <c r="AX124" s="13" t="s">
        <v>78</v>
      </c>
      <c r="AY124" s="241" t="s">
        <v>148</v>
      </c>
    </row>
    <row r="125" s="2" customFormat="1" ht="21.75" customHeight="1">
      <c r="A125" s="38"/>
      <c r="B125" s="39"/>
      <c r="C125" s="212" t="s">
        <v>208</v>
      </c>
      <c r="D125" s="212" t="s">
        <v>150</v>
      </c>
      <c r="E125" s="213" t="s">
        <v>209</v>
      </c>
      <c r="F125" s="214" t="s">
        <v>210</v>
      </c>
      <c r="G125" s="215" t="s">
        <v>153</v>
      </c>
      <c r="H125" s="216">
        <v>52</v>
      </c>
      <c r="I125" s="217"/>
      <c r="J125" s="218">
        <f>ROUND(I125*H125,2)</f>
        <v>0</v>
      </c>
      <c r="K125" s="214" t="s">
        <v>154</v>
      </c>
      <c r="L125" s="44"/>
      <c r="M125" s="219" t="s">
        <v>19</v>
      </c>
      <c r="N125" s="220" t="s">
        <v>43</v>
      </c>
      <c r="O125" s="84"/>
      <c r="P125" s="221">
        <f>O125*H125</f>
        <v>0</v>
      </c>
      <c r="Q125" s="221">
        <v>0.00084000000000000003</v>
      </c>
      <c r="R125" s="221">
        <f>Q125*H125</f>
        <v>0.043680000000000004</v>
      </c>
      <c r="S125" s="221">
        <v>0</v>
      </c>
      <c r="T125" s="222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23" t="s">
        <v>155</v>
      </c>
      <c r="AT125" s="223" t="s">
        <v>150</v>
      </c>
      <c r="AU125" s="223" t="s">
        <v>80</v>
      </c>
      <c r="AY125" s="17" t="s">
        <v>148</v>
      </c>
      <c r="BE125" s="224">
        <f>IF(N125="základní",J125,0)</f>
        <v>0</v>
      </c>
      <c r="BF125" s="224">
        <f>IF(N125="snížená",J125,0)</f>
        <v>0</v>
      </c>
      <c r="BG125" s="224">
        <f>IF(N125="zákl. přenesená",J125,0)</f>
        <v>0</v>
      </c>
      <c r="BH125" s="224">
        <f>IF(N125="sníž. přenesená",J125,0)</f>
        <v>0</v>
      </c>
      <c r="BI125" s="224">
        <f>IF(N125="nulová",J125,0)</f>
        <v>0</v>
      </c>
      <c r="BJ125" s="17" t="s">
        <v>78</v>
      </c>
      <c r="BK125" s="224">
        <f>ROUND(I125*H125,2)</f>
        <v>0</v>
      </c>
      <c r="BL125" s="17" t="s">
        <v>155</v>
      </c>
      <c r="BM125" s="223" t="s">
        <v>211</v>
      </c>
    </row>
    <row r="126" s="2" customFormat="1">
      <c r="A126" s="38"/>
      <c r="B126" s="39"/>
      <c r="C126" s="40"/>
      <c r="D126" s="225" t="s">
        <v>157</v>
      </c>
      <c r="E126" s="40"/>
      <c r="F126" s="226" t="s">
        <v>212</v>
      </c>
      <c r="G126" s="40"/>
      <c r="H126" s="40"/>
      <c r="I126" s="227"/>
      <c r="J126" s="40"/>
      <c r="K126" s="40"/>
      <c r="L126" s="44"/>
      <c r="M126" s="228"/>
      <c r="N126" s="229"/>
      <c r="O126" s="84"/>
      <c r="P126" s="84"/>
      <c r="Q126" s="84"/>
      <c r="R126" s="84"/>
      <c r="S126" s="84"/>
      <c r="T126" s="85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157</v>
      </c>
      <c r="AU126" s="17" t="s">
        <v>80</v>
      </c>
    </row>
    <row r="127" s="13" customFormat="1">
      <c r="A127" s="13"/>
      <c r="B127" s="230"/>
      <c r="C127" s="231"/>
      <c r="D127" s="232" t="s">
        <v>159</v>
      </c>
      <c r="E127" s="233" t="s">
        <v>19</v>
      </c>
      <c r="F127" s="234" t="s">
        <v>213</v>
      </c>
      <c r="G127" s="231"/>
      <c r="H127" s="235">
        <v>52</v>
      </c>
      <c r="I127" s="236"/>
      <c r="J127" s="231"/>
      <c r="K127" s="231"/>
      <c r="L127" s="237"/>
      <c r="M127" s="238"/>
      <c r="N127" s="239"/>
      <c r="O127" s="239"/>
      <c r="P127" s="239"/>
      <c r="Q127" s="239"/>
      <c r="R127" s="239"/>
      <c r="S127" s="239"/>
      <c r="T127" s="240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1" t="s">
        <v>159</v>
      </c>
      <c r="AU127" s="241" t="s">
        <v>80</v>
      </c>
      <c r="AV127" s="13" t="s">
        <v>80</v>
      </c>
      <c r="AW127" s="13" t="s">
        <v>33</v>
      </c>
      <c r="AX127" s="13" t="s">
        <v>78</v>
      </c>
      <c r="AY127" s="241" t="s">
        <v>148</v>
      </c>
    </row>
    <row r="128" s="2" customFormat="1" ht="24.15" customHeight="1">
      <c r="A128" s="38"/>
      <c r="B128" s="39"/>
      <c r="C128" s="212" t="s">
        <v>214</v>
      </c>
      <c r="D128" s="212" t="s">
        <v>150</v>
      </c>
      <c r="E128" s="213" t="s">
        <v>215</v>
      </c>
      <c r="F128" s="214" t="s">
        <v>216</v>
      </c>
      <c r="G128" s="215" t="s">
        <v>153</v>
      </c>
      <c r="H128" s="216">
        <v>52</v>
      </c>
      <c r="I128" s="217"/>
      <c r="J128" s="218">
        <f>ROUND(I128*H128,2)</f>
        <v>0</v>
      </c>
      <c r="K128" s="214" t="s">
        <v>154</v>
      </c>
      <c r="L128" s="44"/>
      <c r="M128" s="219" t="s">
        <v>19</v>
      </c>
      <c r="N128" s="220" t="s">
        <v>43</v>
      </c>
      <c r="O128" s="84"/>
      <c r="P128" s="221">
        <f>O128*H128</f>
        <v>0</v>
      </c>
      <c r="Q128" s="221">
        <v>0</v>
      </c>
      <c r="R128" s="221">
        <f>Q128*H128</f>
        <v>0</v>
      </c>
      <c r="S128" s="221">
        <v>0</v>
      </c>
      <c r="T128" s="222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23" t="s">
        <v>155</v>
      </c>
      <c r="AT128" s="223" t="s">
        <v>150</v>
      </c>
      <c r="AU128" s="223" t="s">
        <v>80</v>
      </c>
      <c r="AY128" s="17" t="s">
        <v>148</v>
      </c>
      <c r="BE128" s="224">
        <f>IF(N128="základní",J128,0)</f>
        <v>0</v>
      </c>
      <c r="BF128" s="224">
        <f>IF(N128="snížená",J128,0)</f>
        <v>0</v>
      </c>
      <c r="BG128" s="224">
        <f>IF(N128="zákl. přenesená",J128,0)</f>
        <v>0</v>
      </c>
      <c r="BH128" s="224">
        <f>IF(N128="sníž. přenesená",J128,0)</f>
        <v>0</v>
      </c>
      <c r="BI128" s="224">
        <f>IF(N128="nulová",J128,0)</f>
        <v>0</v>
      </c>
      <c r="BJ128" s="17" t="s">
        <v>78</v>
      </c>
      <c r="BK128" s="224">
        <f>ROUND(I128*H128,2)</f>
        <v>0</v>
      </c>
      <c r="BL128" s="17" t="s">
        <v>155</v>
      </c>
      <c r="BM128" s="223" t="s">
        <v>217</v>
      </c>
    </row>
    <row r="129" s="2" customFormat="1">
      <c r="A129" s="38"/>
      <c r="B129" s="39"/>
      <c r="C129" s="40"/>
      <c r="D129" s="225" t="s">
        <v>157</v>
      </c>
      <c r="E129" s="40"/>
      <c r="F129" s="226" t="s">
        <v>218</v>
      </c>
      <c r="G129" s="40"/>
      <c r="H129" s="40"/>
      <c r="I129" s="227"/>
      <c r="J129" s="40"/>
      <c r="K129" s="40"/>
      <c r="L129" s="44"/>
      <c r="M129" s="228"/>
      <c r="N129" s="229"/>
      <c r="O129" s="84"/>
      <c r="P129" s="84"/>
      <c r="Q129" s="84"/>
      <c r="R129" s="84"/>
      <c r="S129" s="84"/>
      <c r="T129" s="85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157</v>
      </c>
      <c r="AU129" s="17" t="s">
        <v>80</v>
      </c>
    </row>
    <row r="130" s="2" customFormat="1" ht="37.8" customHeight="1">
      <c r="A130" s="38"/>
      <c r="B130" s="39"/>
      <c r="C130" s="212" t="s">
        <v>8</v>
      </c>
      <c r="D130" s="212" t="s">
        <v>150</v>
      </c>
      <c r="E130" s="213" t="s">
        <v>219</v>
      </c>
      <c r="F130" s="214" t="s">
        <v>220</v>
      </c>
      <c r="G130" s="215" t="s">
        <v>192</v>
      </c>
      <c r="H130" s="216">
        <v>43.789999999999999</v>
      </c>
      <c r="I130" s="217"/>
      <c r="J130" s="218">
        <f>ROUND(I130*H130,2)</f>
        <v>0</v>
      </c>
      <c r="K130" s="214" t="s">
        <v>154</v>
      </c>
      <c r="L130" s="44"/>
      <c r="M130" s="219" t="s">
        <v>19</v>
      </c>
      <c r="N130" s="220" t="s">
        <v>43</v>
      </c>
      <c r="O130" s="84"/>
      <c r="P130" s="221">
        <f>O130*H130</f>
        <v>0</v>
      </c>
      <c r="Q130" s="221">
        <v>0</v>
      </c>
      <c r="R130" s="221">
        <f>Q130*H130</f>
        <v>0</v>
      </c>
      <c r="S130" s="221">
        <v>0</v>
      </c>
      <c r="T130" s="222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23" t="s">
        <v>155</v>
      </c>
      <c r="AT130" s="223" t="s">
        <v>150</v>
      </c>
      <c r="AU130" s="223" t="s">
        <v>80</v>
      </c>
      <c r="AY130" s="17" t="s">
        <v>148</v>
      </c>
      <c r="BE130" s="224">
        <f>IF(N130="základní",J130,0)</f>
        <v>0</v>
      </c>
      <c r="BF130" s="224">
        <f>IF(N130="snížená",J130,0)</f>
        <v>0</v>
      </c>
      <c r="BG130" s="224">
        <f>IF(N130="zákl. přenesená",J130,0)</f>
        <v>0</v>
      </c>
      <c r="BH130" s="224">
        <f>IF(N130="sníž. přenesená",J130,0)</f>
        <v>0</v>
      </c>
      <c r="BI130" s="224">
        <f>IF(N130="nulová",J130,0)</f>
        <v>0</v>
      </c>
      <c r="BJ130" s="17" t="s">
        <v>78</v>
      </c>
      <c r="BK130" s="224">
        <f>ROUND(I130*H130,2)</f>
        <v>0</v>
      </c>
      <c r="BL130" s="17" t="s">
        <v>155</v>
      </c>
      <c r="BM130" s="223" t="s">
        <v>221</v>
      </c>
    </row>
    <row r="131" s="2" customFormat="1">
      <c r="A131" s="38"/>
      <c r="B131" s="39"/>
      <c r="C131" s="40"/>
      <c r="D131" s="225" t="s">
        <v>157</v>
      </c>
      <c r="E131" s="40"/>
      <c r="F131" s="226" t="s">
        <v>222</v>
      </c>
      <c r="G131" s="40"/>
      <c r="H131" s="40"/>
      <c r="I131" s="227"/>
      <c r="J131" s="40"/>
      <c r="K131" s="40"/>
      <c r="L131" s="44"/>
      <c r="M131" s="228"/>
      <c r="N131" s="229"/>
      <c r="O131" s="84"/>
      <c r="P131" s="84"/>
      <c r="Q131" s="84"/>
      <c r="R131" s="84"/>
      <c r="S131" s="84"/>
      <c r="T131" s="85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157</v>
      </c>
      <c r="AU131" s="17" t="s">
        <v>80</v>
      </c>
    </row>
    <row r="132" s="13" customFormat="1">
      <c r="A132" s="13"/>
      <c r="B132" s="230"/>
      <c r="C132" s="231"/>
      <c r="D132" s="232" t="s">
        <v>159</v>
      </c>
      <c r="E132" s="233" t="s">
        <v>19</v>
      </c>
      <c r="F132" s="234" t="s">
        <v>223</v>
      </c>
      <c r="G132" s="231"/>
      <c r="H132" s="235">
        <v>30</v>
      </c>
      <c r="I132" s="236"/>
      <c r="J132" s="231"/>
      <c r="K132" s="231"/>
      <c r="L132" s="237"/>
      <c r="M132" s="238"/>
      <c r="N132" s="239"/>
      <c r="O132" s="239"/>
      <c r="P132" s="239"/>
      <c r="Q132" s="239"/>
      <c r="R132" s="239"/>
      <c r="S132" s="239"/>
      <c r="T132" s="240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1" t="s">
        <v>159</v>
      </c>
      <c r="AU132" s="241" t="s">
        <v>80</v>
      </c>
      <c r="AV132" s="13" t="s">
        <v>80</v>
      </c>
      <c r="AW132" s="13" t="s">
        <v>33</v>
      </c>
      <c r="AX132" s="13" t="s">
        <v>72</v>
      </c>
      <c r="AY132" s="241" t="s">
        <v>148</v>
      </c>
    </row>
    <row r="133" s="13" customFormat="1">
      <c r="A133" s="13"/>
      <c r="B133" s="230"/>
      <c r="C133" s="231"/>
      <c r="D133" s="232" t="s">
        <v>159</v>
      </c>
      <c r="E133" s="233" t="s">
        <v>19</v>
      </c>
      <c r="F133" s="234" t="s">
        <v>224</v>
      </c>
      <c r="G133" s="231"/>
      <c r="H133" s="235">
        <v>8.1899999999999995</v>
      </c>
      <c r="I133" s="236"/>
      <c r="J133" s="231"/>
      <c r="K133" s="231"/>
      <c r="L133" s="237"/>
      <c r="M133" s="238"/>
      <c r="N133" s="239"/>
      <c r="O133" s="239"/>
      <c r="P133" s="239"/>
      <c r="Q133" s="239"/>
      <c r="R133" s="239"/>
      <c r="S133" s="239"/>
      <c r="T133" s="240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1" t="s">
        <v>159</v>
      </c>
      <c r="AU133" s="241" t="s">
        <v>80</v>
      </c>
      <c r="AV133" s="13" t="s">
        <v>80</v>
      </c>
      <c r="AW133" s="13" t="s">
        <v>33</v>
      </c>
      <c r="AX133" s="13" t="s">
        <v>72</v>
      </c>
      <c r="AY133" s="241" t="s">
        <v>148</v>
      </c>
    </row>
    <row r="134" s="15" customFormat="1">
      <c r="A134" s="15"/>
      <c r="B134" s="253"/>
      <c r="C134" s="254"/>
      <c r="D134" s="232" t="s">
        <v>159</v>
      </c>
      <c r="E134" s="255" t="s">
        <v>19</v>
      </c>
      <c r="F134" s="256" t="s">
        <v>200</v>
      </c>
      <c r="G134" s="254"/>
      <c r="H134" s="255" t="s">
        <v>19</v>
      </c>
      <c r="I134" s="257"/>
      <c r="J134" s="254"/>
      <c r="K134" s="254"/>
      <c r="L134" s="258"/>
      <c r="M134" s="259"/>
      <c r="N134" s="260"/>
      <c r="O134" s="260"/>
      <c r="P134" s="260"/>
      <c r="Q134" s="260"/>
      <c r="R134" s="260"/>
      <c r="S134" s="260"/>
      <c r="T134" s="261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62" t="s">
        <v>159</v>
      </c>
      <c r="AU134" s="262" t="s">
        <v>80</v>
      </c>
      <c r="AV134" s="15" t="s">
        <v>78</v>
      </c>
      <c r="AW134" s="15" t="s">
        <v>33</v>
      </c>
      <c r="AX134" s="15" t="s">
        <v>72</v>
      </c>
      <c r="AY134" s="262" t="s">
        <v>148</v>
      </c>
    </row>
    <row r="135" s="13" customFormat="1">
      <c r="A135" s="13"/>
      <c r="B135" s="230"/>
      <c r="C135" s="231"/>
      <c r="D135" s="232" t="s">
        <v>159</v>
      </c>
      <c r="E135" s="233" t="s">
        <v>19</v>
      </c>
      <c r="F135" s="234" t="s">
        <v>201</v>
      </c>
      <c r="G135" s="231"/>
      <c r="H135" s="235">
        <v>5.5999999999999996</v>
      </c>
      <c r="I135" s="236"/>
      <c r="J135" s="231"/>
      <c r="K135" s="231"/>
      <c r="L135" s="237"/>
      <c r="M135" s="238"/>
      <c r="N135" s="239"/>
      <c r="O135" s="239"/>
      <c r="P135" s="239"/>
      <c r="Q135" s="239"/>
      <c r="R135" s="239"/>
      <c r="S135" s="239"/>
      <c r="T135" s="240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1" t="s">
        <v>159</v>
      </c>
      <c r="AU135" s="241" t="s">
        <v>80</v>
      </c>
      <c r="AV135" s="13" t="s">
        <v>80</v>
      </c>
      <c r="AW135" s="13" t="s">
        <v>33</v>
      </c>
      <c r="AX135" s="13" t="s">
        <v>72</v>
      </c>
      <c r="AY135" s="241" t="s">
        <v>148</v>
      </c>
    </row>
    <row r="136" s="14" customFormat="1">
      <c r="A136" s="14"/>
      <c r="B136" s="242"/>
      <c r="C136" s="243"/>
      <c r="D136" s="232" t="s">
        <v>159</v>
      </c>
      <c r="E136" s="244" t="s">
        <v>19</v>
      </c>
      <c r="F136" s="245" t="s">
        <v>162</v>
      </c>
      <c r="G136" s="243"/>
      <c r="H136" s="246">
        <v>43.789999999999999</v>
      </c>
      <c r="I136" s="247"/>
      <c r="J136" s="243"/>
      <c r="K136" s="243"/>
      <c r="L136" s="248"/>
      <c r="M136" s="249"/>
      <c r="N136" s="250"/>
      <c r="O136" s="250"/>
      <c r="P136" s="250"/>
      <c r="Q136" s="250"/>
      <c r="R136" s="250"/>
      <c r="S136" s="250"/>
      <c r="T136" s="251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2" t="s">
        <v>159</v>
      </c>
      <c r="AU136" s="252" t="s">
        <v>80</v>
      </c>
      <c r="AV136" s="14" t="s">
        <v>155</v>
      </c>
      <c r="AW136" s="14" t="s">
        <v>33</v>
      </c>
      <c r="AX136" s="14" t="s">
        <v>78</v>
      </c>
      <c r="AY136" s="252" t="s">
        <v>148</v>
      </c>
    </row>
    <row r="137" s="2" customFormat="1" ht="37.8" customHeight="1">
      <c r="A137" s="38"/>
      <c r="B137" s="39"/>
      <c r="C137" s="212" t="s">
        <v>225</v>
      </c>
      <c r="D137" s="212" t="s">
        <v>150</v>
      </c>
      <c r="E137" s="213" t="s">
        <v>226</v>
      </c>
      <c r="F137" s="214" t="s">
        <v>227</v>
      </c>
      <c r="G137" s="215" t="s">
        <v>192</v>
      </c>
      <c r="H137" s="216">
        <v>613.05999999999995</v>
      </c>
      <c r="I137" s="217"/>
      <c r="J137" s="218">
        <f>ROUND(I137*H137,2)</f>
        <v>0</v>
      </c>
      <c r="K137" s="214" t="s">
        <v>154</v>
      </c>
      <c r="L137" s="44"/>
      <c r="M137" s="219" t="s">
        <v>19</v>
      </c>
      <c r="N137" s="220" t="s">
        <v>43</v>
      </c>
      <c r="O137" s="84"/>
      <c r="P137" s="221">
        <f>O137*H137</f>
        <v>0</v>
      </c>
      <c r="Q137" s="221">
        <v>0</v>
      </c>
      <c r="R137" s="221">
        <f>Q137*H137</f>
        <v>0</v>
      </c>
      <c r="S137" s="221">
        <v>0</v>
      </c>
      <c r="T137" s="222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23" t="s">
        <v>155</v>
      </c>
      <c r="AT137" s="223" t="s">
        <v>150</v>
      </c>
      <c r="AU137" s="223" t="s">
        <v>80</v>
      </c>
      <c r="AY137" s="17" t="s">
        <v>148</v>
      </c>
      <c r="BE137" s="224">
        <f>IF(N137="základní",J137,0)</f>
        <v>0</v>
      </c>
      <c r="BF137" s="224">
        <f>IF(N137="snížená",J137,0)</f>
        <v>0</v>
      </c>
      <c r="BG137" s="224">
        <f>IF(N137="zákl. přenesená",J137,0)</f>
        <v>0</v>
      </c>
      <c r="BH137" s="224">
        <f>IF(N137="sníž. přenesená",J137,0)</f>
        <v>0</v>
      </c>
      <c r="BI137" s="224">
        <f>IF(N137="nulová",J137,0)</f>
        <v>0</v>
      </c>
      <c r="BJ137" s="17" t="s">
        <v>78</v>
      </c>
      <c r="BK137" s="224">
        <f>ROUND(I137*H137,2)</f>
        <v>0</v>
      </c>
      <c r="BL137" s="17" t="s">
        <v>155</v>
      </c>
      <c r="BM137" s="223" t="s">
        <v>228</v>
      </c>
    </row>
    <row r="138" s="2" customFormat="1">
      <c r="A138" s="38"/>
      <c r="B138" s="39"/>
      <c r="C138" s="40"/>
      <c r="D138" s="225" t="s">
        <v>157</v>
      </c>
      <c r="E138" s="40"/>
      <c r="F138" s="226" t="s">
        <v>229</v>
      </c>
      <c r="G138" s="40"/>
      <c r="H138" s="40"/>
      <c r="I138" s="227"/>
      <c r="J138" s="40"/>
      <c r="K138" s="40"/>
      <c r="L138" s="44"/>
      <c r="M138" s="228"/>
      <c r="N138" s="229"/>
      <c r="O138" s="84"/>
      <c r="P138" s="84"/>
      <c r="Q138" s="84"/>
      <c r="R138" s="84"/>
      <c r="S138" s="84"/>
      <c r="T138" s="85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157</v>
      </c>
      <c r="AU138" s="17" t="s">
        <v>80</v>
      </c>
    </row>
    <row r="139" s="15" customFormat="1">
      <c r="A139" s="15"/>
      <c r="B139" s="253"/>
      <c r="C139" s="254"/>
      <c r="D139" s="232" t="s">
        <v>159</v>
      </c>
      <c r="E139" s="255" t="s">
        <v>19</v>
      </c>
      <c r="F139" s="256" t="s">
        <v>230</v>
      </c>
      <c r="G139" s="254"/>
      <c r="H139" s="255" t="s">
        <v>19</v>
      </c>
      <c r="I139" s="257"/>
      <c r="J139" s="254"/>
      <c r="K139" s="254"/>
      <c r="L139" s="258"/>
      <c r="M139" s="259"/>
      <c r="N139" s="260"/>
      <c r="O139" s="260"/>
      <c r="P139" s="260"/>
      <c r="Q139" s="260"/>
      <c r="R139" s="260"/>
      <c r="S139" s="260"/>
      <c r="T139" s="261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62" t="s">
        <v>159</v>
      </c>
      <c r="AU139" s="262" t="s">
        <v>80</v>
      </c>
      <c r="AV139" s="15" t="s">
        <v>78</v>
      </c>
      <c r="AW139" s="15" t="s">
        <v>33</v>
      </c>
      <c r="AX139" s="15" t="s">
        <v>72</v>
      </c>
      <c r="AY139" s="262" t="s">
        <v>148</v>
      </c>
    </row>
    <row r="140" s="13" customFormat="1">
      <c r="A140" s="13"/>
      <c r="B140" s="230"/>
      <c r="C140" s="231"/>
      <c r="D140" s="232" t="s">
        <v>159</v>
      </c>
      <c r="E140" s="233" t="s">
        <v>19</v>
      </c>
      <c r="F140" s="234" t="s">
        <v>223</v>
      </c>
      <c r="G140" s="231"/>
      <c r="H140" s="235">
        <v>30</v>
      </c>
      <c r="I140" s="236"/>
      <c r="J140" s="231"/>
      <c r="K140" s="231"/>
      <c r="L140" s="237"/>
      <c r="M140" s="238"/>
      <c r="N140" s="239"/>
      <c r="O140" s="239"/>
      <c r="P140" s="239"/>
      <c r="Q140" s="239"/>
      <c r="R140" s="239"/>
      <c r="S140" s="239"/>
      <c r="T140" s="240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1" t="s">
        <v>159</v>
      </c>
      <c r="AU140" s="241" t="s">
        <v>80</v>
      </c>
      <c r="AV140" s="13" t="s">
        <v>80</v>
      </c>
      <c r="AW140" s="13" t="s">
        <v>33</v>
      </c>
      <c r="AX140" s="13" t="s">
        <v>72</v>
      </c>
      <c r="AY140" s="241" t="s">
        <v>148</v>
      </c>
    </row>
    <row r="141" s="13" customFormat="1">
      <c r="A141" s="13"/>
      <c r="B141" s="230"/>
      <c r="C141" s="231"/>
      <c r="D141" s="232" t="s">
        <v>159</v>
      </c>
      <c r="E141" s="233" t="s">
        <v>19</v>
      </c>
      <c r="F141" s="234" t="s">
        <v>224</v>
      </c>
      <c r="G141" s="231"/>
      <c r="H141" s="235">
        <v>8.1899999999999995</v>
      </c>
      <c r="I141" s="236"/>
      <c r="J141" s="231"/>
      <c r="K141" s="231"/>
      <c r="L141" s="237"/>
      <c r="M141" s="238"/>
      <c r="N141" s="239"/>
      <c r="O141" s="239"/>
      <c r="P141" s="239"/>
      <c r="Q141" s="239"/>
      <c r="R141" s="239"/>
      <c r="S141" s="239"/>
      <c r="T141" s="240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1" t="s">
        <v>159</v>
      </c>
      <c r="AU141" s="241" t="s">
        <v>80</v>
      </c>
      <c r="AV141" s="13" t="s">
        <v>80</v>
      </c>
      <c r="AW141" s="13" t="s">
        <v>33</v>
      </c>
      <c r="AX141" s="13" t="s">
        <v>72</v>
      </c>
      <c r="AY141" s="241" t="s">
        <v>148</v>
      </c>
    </row>
    <row r="142" s="15" customFormat="1">
      <c r="A142" s="15"/>
      <c r="B142" s="253"/>
      <c r="C142" s="254"/>
      <c r="D142" s="232" t="s">
        <v>159</v>
      </c>
      <c r="E142" s="255" t="s">
        <v>19</v>
      </c>
      <c r="F142" s="256" t="s">
        <v>200</v>
      </c>
      <c r="G142" s="254"/>
      <c r="H142" s="255" t="s">
        <v>19</v>
      </c>
      <c r="I142" s="257"/>
      <c r="J142" s="254"/>
      <c r="K142" s="254"/>
      <c r="L142" s="258"/>
      <c r="M142" s="259"/>
      <c r="N142" s="260"/>
      <c r="O142" s="260"/>
      <c r="P142" s="260"/>
      <c r="Q142" s="260"/>
      <c r="R142" s="260"/>
      <c r="S142" s="260"/>
      <c r="T142" s="261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62" t="s">
        <v>159</v>
      </c>
      <c r="AU142" s="262" t="s">
        <v>80</v>
      </c>
      <c r="AV142" s="15" t="s">
        <v>78</v>
      </c>
      <c r="AW142" s="15" t="s">
        <v>33</v>
      </c>
      <c r="AX142" s="15" t="s">
        <v>72</v>
      </c>
      <c r="AY142" s="262" t="s">
        <v>148</v>
      </c>
    </row>
    <row r="143" s="13" customFormat="1">
      <c r="A143" s="13"/>
      <c r="B143" s="230"/>
      <c r="C143" s="231"/>
      <c r="D143" s="232" t="s">
        <v>159</v>
      </c>
      <c r="E143" s="233" t="s">
        <v>19</v>
      </c>
      <c r="F143" s="234" t="s">
        <v>201</v>
      </c>
      <c r="G143" s="231"/>
      <c r="H143" s="235">
        <v>5.5999999999999996</v>
      </c>
      <c r="I143" s="236"/>
      <c r="J143" s="231"/>
      <c r="K143" s="231"/>
      <c r="L143" s="237"/>
      <c r="M143" s="238"/>
      <c r="N143" s="239"/>
      <c r="O143" s="239"/>
      <c r="P143" s="239"/>
      <c r="Q143" s="239"/>
      <c r="R143" s="239"/>
      <c r="S143" s="239"/>
      <c r="T143" s="240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1" t="s">
        <v>159</v>
      </c>
      <c r="AU143" s="241" t="s">
        <v>80</v>
      </c>
      <c r="AV143" s="13" t="s">
        <v>80</v>
      </c>
      <c r="AW143" s="13" t="s">
        <v>33</v>
      </c>
      <c r="AX143" s="13" t="s">
        <v>72</v>
      </c>
      <c r="AY143" s="241" t="s">
        <v>148</v>
      </c>
    </row>
    <row r="144" s="14" customFormat="1">
      <c r="A144" s="14"/>
      <c r="B144" s="242"/>
      <c r="C144" s="243"/>
      <c r="D144" s="232" t="s">
        <v>159</v>
      </c>
      <c r="E144" s="244" t="s">
        <v>19</v>
      </c>
      <c r="F144" s="245" t="s">
        <v>162</v>
      </c>
      <c r="G144" s="243"/>
      <c r="H144" s="246">
        <v>43.789999999999999</v>
      </c>
      <c r="I144" s="247"/>
      <c r="J144" s="243"/>
      <c r="K144" s="243"/>
      <c r="L144" s="248"/>
      <c r="M144" s="249"/>
      <c r="N144" s="250"/>
      <c r="O144" s="250"/>
      <c r="P144" s="250"/>
      <c r="Q144" s="250"/>
      <c r="R144" s="250"/>
      <c r="S144" s="250"/>
      <c r="T144" s="251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2" t="s">
        <v>159</v>
      </c>
      <c r="AU144" s="252" t="s">
        <v>80</v>
      </c>
      <c r="AV144" s="14" t="s">
        <v>155</v>
      </c>
      <c r="AW144" s="14" t="s">
        <v>33</v>
      </c>
      <c r="AX144" s="14" t="s">
        <v>78</v>
      </c>
      <c r="AY144" s="252" t="s">
        <v>148</v>
      </c>
    </row>
    <row r="145" s="13" customFormat="1">
      <c r="A145" s="13"/>
      <c r="B145" s="230"/>
      <c r="C145" s="231"/>
      <c r="D145" s="232" t="s">
        <v>159</v>
      </c>
      <c r="E145" s="231"/>
      <c r="F145" s="234" t="s">
        <v>231</v>
      </c>
      <c r="G145" s="231"/>
      <c r="H145" s="235">
        <v>613.05999999999995</v>
      </c>
      <c r="I145" s="236"/>
      <c r="J145" s="231"/>
      <c r="K145" s="231"/>
      <c r="L145" s="237"/>
      <c r="M145" s="238"/>
      <c r="N145" s="239"/>
      <c r="O145" s="239"/>
      <c r="P145" s="239"/>
      <c r="Q145" s="239"/>
      <c r="R145" s="239"/>
      <c r="S145" s="239"/>
      <c r="T145" s="240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1" t="s">
        <v>159</v>
      </c>
      <c r="AU145" s="241" t="s">
        <v>80</v>
      </c>
      <c r="AV145" s="13" t="s">
        <v>80</v>
      </c>
      <c r="AW145" s="13" t="s">
        <v>4</v>
      </c>
      <c r="AX145" s="13" t="s">
        <v>78</v>
      </c>
      <c r="AY145" s="241" t="s">
        <v>148</v>
      </c>
    </row>
    <row r="146" s="2" customFormat="1" ht="24.15" customHeight="1">
      <c r="A146" s="38"/>
      <c r="B146" s="39"/>
      <c r="C146" s="212" t="s">
        <v>232</v>
      </c>
      <c r="D146" s="212" t="s">
        <v>150</v>
      </c>
      <c r="E146" s="213" t="s">
        <v>233</v>
      </c>
      <c r="F146" s="214" t="s">
        <v>234</v>
      </c>
      <c r="G146" s="215" t="s">
        <v>192</v>
      </c>
      <c r="H146" s="216">
        <v>50</v>
      </c>
      <c r="I146" s="217"/>
      <c r="J146" s="218">
        <f>ROUND(I146*H146,2)</f>
        <v>0</v>
      </c>
      <c r="K146" s="214" t="s">
        <v>154</v>
      </c>
      <c r="L146" s="44"/>
      <c r="M146" s="219" t="s">
        <v>19</v>
      </c>
      <c r="N146" s="220" t="s">
        <v>43</v>
      </c>
      <c r="O146" s="84"/>
      <c r="P146" s="221">
        <f>O146*H146</f>
        <v>0</v>
      </c>
      <c r="Q146" s="221">
        <v>0</v>
      </c>
      <c r="R146" s="221">
        <f>Q146*H146</f>
        <v>0</v>
      </c>
      <c r="S146" s="221">
        <v>0</v>
      </c>
      <c r="T146" s="222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3" t="s">
        <v>155</v>
      </c>
      <c r="AT146" s="223" t="s">
        <v>150</v>
      </c>
      <c r="AU146" s="223" t="s">
        <v>80</v>
      </c>
      <c r="AY146" s="17" t="s">
        <v>148</v>
      </c>
      <c r="BE146" s="224">
        <f>IF(N146="základní",J146,0)</f>
        <v>0</v>
      </c>
      <c r="BF146" s="224">
        <f>IF(N146="snížená",J146,0)</f>
        <v>0</v>
      </c>
      <c r="BG146" s="224">
        <f>IF(N146="zákl. přenesená",J146,0)</f>
        <v>0</v>
      </c>
      <c r="BH146" s="224">
        <f>IF(N146="sníž. přenesená",J146,0)</f>
        <v>0</v>
      </c>
      <c r="BI146" s="224">
        <f>IF(N146="nulová",J146,0)</f>
        <v>0</v>
      </c>
      <c r="BJ146" s="17" t="s">
        <v>78</v>
      </c>
      <c r="BK146" s="224">
        <f>ROUND(I146*H146,2)</f>
        <v>0</v>
      </c>
      <c r="BL146" s="17" t="s">
        <v>155</v>
      </c>
      <c r="BM146" s="223" t="s">
        <v>235</v>
      </c>
    </row>
    <row r="147" s="2" customFormat="1">
      <c r="A147" s="38"/>
      <c r="B147" s="39"/>
      <c r="C147" s="40"/>
      <c r="D147" s="225" t="s">
        <v>157</v>
      </c>
      <c r="E147" s="40"/>
      <c r="F147" s="226" t="s">
        <v>236</v>
      </c>
      <c r="G147" s="40"/>
      <c r="H147" s="40"/>
      <c r="I147" s="227"/>
      <c r="J147" s="40"/>
      <c r="K147" s="40"/>
      <c r="L147" s="44"/>
      <c r="M147" s="228"/>
      <c r="N147" s="229"/>
      <c r="O147" s="84"/>
      <c r="P147" s="84"/>
      <c r="Q147" s="84"/>
      <c r="R147" s="84"/>
      <c r="S147" s="84"/>
      <c r="T147" s="85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157</v>
      </c>
      <c r="AU147" s="17" t="s">
        <v>80</v>
      </c>
    </row>
    <row r="148" s="15" customFormat="1">
      <c r="A148" s="15"/>
      <c r="B148" s="253"/>
      <c r="C148" s="254"/>
      <c r="D148" s="232" t="s">
        <v>159</v>
      </c>
      <c r="E148" s="255" t="s">
        <v>19</v>
      </c>
      <c r="F148" s="256" t="s">
        <v>237</v>
      </c>
      <c r="G148" s="254"/>
      <c r="H148" s="255" t="s">
        <v>19</v>
      </c>
      <c r="I148" s="257"/>
      <c r="J148" s="254"/>
      <c r="K148" s="254"/>
      <c r="L148" s="258"/>
      <c r="M148" s="259"/>
      <c r="N148" s="260"/>
      <c r="O148" s="260"/>
      <c r="P148" s="260"/>
      <c r="Q148" s="260"/>
      <c r="R148" s="260"/>
      <c r="S148" s="260"/>
      <c r="T148" s="261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62" t="s">
        <v>159</v>
      </c>
      <c r="AU148" s="262" t="s">
        <v>80</v>
      </c>
      <c r="AV148" s="15" t="s">
        <v>78</v>
      </c>
      <c r="AW148" s="15" t="s">
        <v>33</v>
      </c>
      <c r="AX148" s="15" t="s">
        <v>72</v>
      </c>
      <c r="AY148" s="262" t="s">
        <v>148</v>
      </c>
    </row>
    <row r="149" s="13" customFormat="1">
      <c r="A149" s="13"/>
      <c r="B149" s="230"/>
      <c r="C149" s="231"/>
      <c r="D149" s="232" t="s">
        <v>159</v>
      </c>
      <c r="E149" s="233" t="s">
        <v>19</v>
      </c>
      <c r="F149" s="234" t="s">
        <v>238</v>
      </c>
      <c r="G149" s="231"/>
      <c r="H149" s="235">
        <v>50</v>
      </c>
      <c r="I149" s="236"/>
      <c r="J149" s="231"/>
      <c r="K149" s="231"/>
      <c r="L149" s="237"/>
      <c r="M149" s="238"/>
      <c r="N149" s="239"/>
      <c r="O149" s="239"/>
      <c r="P149" s="239"/>
      <c r="Q149" s="239"/>
      <c r="R149" s="239"/>
      <c r="S149" s="239"/>
      <c r="T149" s="240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1" t="s">
        <v>159</v>
      </c>
      <c r="AU149" s="241" t="s">
        <v>80</v>
      </c>
      <c r="AV149" s="13" t="s">
        <v>80</v>
      </c>
      <c r="AW149" s="13" t="s">
        <v>33</v>
      </c>
      <c r="AX149" s="13" t="s">
        <v>78</v>
      </c>
      <c r="AY149" s="241" t="s">
        <v>148</v>
      </c>
    </row>
    <row r="150" s="2" customFormat="1" ht="16.5" customHeight="1">
      <c r="A150" s="38"/>
      <c r="B150" s="39"/>
      <c r="C150" s="263" t="s">
        <v>239</v>
      </c>
      <c r="D150" s="263" t="s">
        <v>240</v>
      </c>
      <c r="E150" s="264" t="s">
        <v>241</v>
      </c>
      <c r="F150" s="265" t="s">
        <v>242</v>
      </c>
      <c r="G150" s="266" t="s">
        <v>243</v>
      </c>
      <c r="H150" s="267">
        <v>90</v>
      </c>
      <c r="I150" s="268"/>
      <c r="J150" s="269">
        <f>ROUND(I150*H150,2)</f>
        <v>0</v>
      </c>
      <c r="K150" s="265" t="s">
        <v>154</v>
      </c>
      <c r="L150" s="270"/>
      <c r="M150" s="271" t="s">
        <v>19</v>
      </c>
      <c r="N150" s="272" t="s">
        <v>43</v>
      </c>
      <c r="O150" s="84"/>
      <c r="P150" s="221">
        <f>O150*H150</f>
        <v>0</v>
      </c>
      <c r="Q150" s="221">
        <v>0</v>
      </c>
      <c r="R150" s="221">
        <f>Q150*H150</f>
        <v>0</v>
      </c>
      <c r="S150" s="221">
        <v>0</v>
      </c>
      <c r="T150" s="222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23" t="s">
        <v>195</v>
      </c>
      <c r="AT150" s="223" t="s">
        <v>240</v>
      </c>
      <c r="AU150" s="223" t="s">
        <v>80</v>
      </c>
      <c r="AY150" s="17" t="s">
        <v>148</v>
      </c>
      <c r="BE150" s="224">
        <f>IF(N150="základní",J150,0)</f>
        <v>0</v>
      </c>
      <c r="BF150" s="224">
        <f>IF(N150="snížená",J150,0)</f>
        <v>0</v>
      </c>
      <c r="BG150" s="224">
        <f>IF(N150="zákl. přenesená",J150,0)</f>
        <v>0</v>
      </c>
      <c r="BH150" s="224">
        <f>IF(N150="sníž. přenesená",J150,0)</f>
        <v>0</v>
      </c>
      <c r="BI150" s="224">
        <f>IF(N150="nulová",J150,0)</f>
        <v>0</v>
      </c>
      <c r="BJ150" s="17" t="s">
        <v>78</v>
      </c>
      <c r="BK150" s="224">
        <f>ROUND(I150*H150,2)</f>
        <v>0</v>
      </c>
      <c r="BL150" s="17" t="s">
        <v>155</v>
      </c>
      <c r="BM150" s="223" t="s">
        <v>244</v>
      </c>
    </row>
    <row r="151" s="13" customFormat="1">
      <c r="A151" s="13"/>
      <c r="B151" s="230"/>
      <c r="C151" s="231"/>
      <c r="D151" s="232" t="s">
        <v>159</v>
      </c>
      <c r="E151" s="231"/>
      <c r="F151" s="234" t="s">
        <v>245</v>
      </c>
      <c r="G151" s="231"/>
      <c r="H151" s="235">
        <v>90</v>
      </c>
      <c r="I151" s="236"/>
      <c r="J151" s="231"/>
      <c r="K151" s="231"/>
      <c r="L151" s="237"/>
      <c r="M151" s="238"/>
      <c r="N151" s="239"/>
      <c r="O151" s="239"/>
      <c r="P151" s="239"/>
      <c r="Q151" s="239"/>
      <c r="R151" s="239"/>
      <c r="S151" s="239"/>
      <c r="T151" s="240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1" t="s">
        <v>159</v>
      </c>
      <c r="AU151" s="241" t="s">
        <v>80</v>
      </c>
      <c r="AV151" s="13" t="s">
        <v>80</v>
      </c>
      <c r="AW151" s="13" t="s">
        <v>4</v>
      </c>
      <c r="AX151" s="13" t="s">
        <v>78</v>
      </c>
      <c r="AY151" s="241" t="s">
        <v>148</v>
      </c>
    </row>
    <row r="152" s="2" customFormat="1" ht="24.15" customHeight="1">
      <c r="A152" s="38"/>
      <c r="B152" s="39"/>
      <c r="C152" s="212" t="s">
        <v>246</v>
      </c>
      <c r="D152" s="212" t="s">
        <v>150</v>
      </c>
      <c r="E152" s="213" t="s">
        <v>247</v>
      </c>
      <c r="F152" s="214" t="s">
        <v>248</v>
      </c>
      <c r="G152" s="215" t="s">
        <v>243</v>
      </c>
      <c r="H152" s="216">
        <v>74.442999999999998</v>
      </c>
      <c r="I152" s="217"/>
      <c r="J152" s="218">
        <f>ROUND(I152*H152,2)</f>
        <v>0</v>
      </c>
      <c r="K152" s="214" t="s">
        <v>154</v>
      </c>
      <c r="L152" s="44"/>
      <c r="M152" s="219" t="s">
        <v>19</v>
      </c>
      <c r="N152" s="220" t="s">
        <v>43</v>
      </c>
      <c r="O152" s="84"/>
      <c r="P152" s="221">
        <f>O152*H152</f>
        <v>0</v>
      </c>
      <c r="Q152" s="221">
        <v>0</v>
      </c>
      <c r="R152" s="221">
        <f>Q152*H152</f>
        <v>0</v>
      </c>
      <c r="S152" s="221">
        <v>0</v>
      </c>
      <c r="T152" s="222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23" t="s">
        <v>155</v>
      </c>
      <c r="AT152" s="223" t="s">
        <v>150</v>
      </c>
      <c r="AU152" s="223" t="s">
        <v>80</v>
      </c>
      <c r="AY152" s="17" t="s">
        <v>148</v>
      </c>
      <c r="BE152" s="224">
        <f>IF(N152="základní",J152,0)</f>
        <v>0</v>
      </c>
      <c r="BF152" s="224">
        <f>IF(N152="snížená",J152,0)</f>
        <v>0</v>
      </c>
      <c r="BG152" s="224">
        <f>IF(N152="zákl. přenesená",J152,0)</f>
        <v>0</v>
      </c>
      <c r="BH152" s="224">
        <f>IF(N152="sníž. přenesená",J152,0)</f>
        <v>0</v>
      </c>
      <c r="BI152" s="224">
        <f>IF(N152="nulová",J152,0)</f>
        <v>0</v>
      </c>
      <c r="BJ152" s="17" t="s">
        <v>78</v>
      </c>
      <c r="BK152" s="224">
        <f>ROUND(I152*H152,2)</f>
        <v>0</v>
      </c>
      <c r="BL152" s="17" t="s">
        <v>155</v>
      </c>
      <c r="BM152" s="223" t="s">
        <v>249</v>
      </c>
    </row>
    <row r="153" s="2" customFormat="1">
      <c r="A153" s="38"/>
      <c r="B153" s="39"/>
      <c r="C153" s="40"/>
      <c r="D153" s="225" t="s">
        <v>157</v>
      </c>
      <c r="E153" s="40"/>
      <c r="F153" s="226" t="s">
        <v>250</v>
      </c>
      <c r="G153" s="40"/>
      <c r="H153" s="40"/>
      <c r="I153" s="227"/>
      <c r="J153" s="40"/>
      <c r="K153" s="40"/>
      <c r="L153" s="44"/>
      <c r="M153" s="228"/>
      <c r="N153" s="229"/>
      <c r="O153" s="84"/>
      <c r="P153" s="84"/>
      <c r="Q153" s="84"/>
      <c r="R153" s="84"/>
      <c r="S153" s="84"/>
      <c r="T153" s="85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157</v>
      </c>
      <c r="AU153" s="17" t="s">
        <v>80</v>
      </c>
    </row>
    <row r="154" s="13" customFormat="1">
      <c r="A154" s="13"/>
      <c r="B154" s="230"/>
      <c r="C154" s="231"/>
      <c r="D154" s="232" t="s">
        <v>159</v>
      </c>
      <c r="E154" s="233" t="s">
        <v>19</v>
      </c>
      <c r="F154" s="234" t="s">
        <v>223</v>
      </c>
      <c r="G154" s="231"/>
      <c r="H154" s="235">
        <v>30</v>
      </c>
      <c r="I154" s="236"/>
      <c r="J154" s="231"/>
      <c r="K154" s="231"/>
      <c r="L154" s="237"/>
      <c r="M154" s="238"/>
      <c r="N154" s="239"/>
      <c r="O154" s="239"/>
      <c r="P154" s="239"/>
      <c r="Q154" s="239"/>
      <c r="R154" s="239"/>
      <c r="S154" s="239"/>
      <c r="T154" s="240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1" t="s">
        <v>159</v>
      </c>
      <c r="AU154" s="241" t="s">
        <v>80</v>
      </c>
      <c r="AV154" s="13" t="s">
        <v>80</v>
      </c>
      <c r="AW154" s="13" t="s">
        <v>33</v>
      </c>
      <c r="AX154" s="13" t="s">
        <v>72</v>
      </c>
      <c r="AY154" s="241" t="s">
        <v>148</v>
      </c>
    </row>
    <row r="155" s="13" customFormat="1">
      <c r="A155" s="13"/>
      <c r="B155" s="230"/>
      <c r="C155" s="231"/>
      <c r="D155" s="232" t="s">
        <v>159</v>
      </c>
      <c r="E155" s="233" t="s">
        <v>19</v>
      </c>
      <c r="F155" s="234" t="s">
        <v>224</v>
      </c>
      <c r="G155" s="231"/>
      <c r="H155" s="235">
        <v>8.1899999999999995</v>
      </c>
      <c r="I155" s="236"/>
      <c r="J155" s="231"/>
      <c r="K155" s="231"/>
      <c r="L155" s="237"/>
      <c r="M155" s="238"/>
      <c r="N155" s="239"/>
      <c r="O155" s="239"/>
      <c r="P155" s="239"/>
      <c r="Q155" s="239"/>
      <c r="R155" s="239"/>
      <c r="S155" s="239"/>
      <c r="T155" s="240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1" t="s">
        <v>159</v>
      </c>
      <c r="AU155" s="241" t="s">
        <v>80</v>
      </c>
      <c r="AV155" s="13" t="s">
        <v>80</v>
      </c>
      <c r="AW155" s="13" t="s">
        <v>33</v>
      </c>
      <c r="AX155" s="13" t="s">
        <v>72</v>
      </c>
      <c r="AY155" s="241" t="s">
        <v>148</v>
      </c>
    </row>
    <row r="156" s="15" customFormat="1">
      <c r="A156" s="15"/>
      <c r="B156" s="253"/>
      <c r="C156" s="254"/>
      <c r="D156" s="232" t="s">
        <v>159</v>
      </c>
      <c r="E156" s="255" t="s">
        <v>19</v>
      </c>
      <c r="F156" s="256" t="s">
        <v>200</v>
      </c>
      <c r="G156" s="254"/>
      <c r="H156" s="255" t="s">
        <v>19</v>
      </c>
      <c r="I156" s="257"/>
      <c r="J156" s="254"/>
      <c r="K156" s="254"/>
      <c r="L156" s="258"/>
      <c r="M156" s="259"/>
      <c r="N156" s="260"/>
      <c r="O156" s="260"/>
      <c r="P156" s="260"/>
      <c r="Q156" s="260"/>
      <c r="R156" s="260"/>
      <c r="S156" s="260"/>
      <c r="T156" s="261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62" t="s">
        <v>159</v>
      </c>
      <c r="AU156" s="262" t="s">
        <v>80</v>
      </c>
      <c r="AV156" s="15" t="s">
        <v>78</v>
      </c>
      <c r="AW156" s="15" t="s">
        <v>33</v>
      </c>
      <c r="AX156" s="15" t="s">
        <v>72</v>
      </c>
      <c r="AY156" s="262" t="s">
        <v>148</v>
      </c>
    </row>
    <row r="157" s="13" customFormat="1">
      <c r="A157" s="13"/>
      <c r="B157" s="230"/>
      <c r="C157" s="231"/>
      <c r="D157" s="232" t="s">
        <v>159</v>
      </c>
      <c r="E157" s="233" t="s">
        <v>19</v>
      </c>
      <c r="F157" s="234" t="s">
        <v>201</v>
      </c>
      <c r="G157" s="231"/>
      <c r="H157" s="235">
        <v>5.5999999999999996</v>
      </c>
      <c r="I157" s="236"/>
      <c r="J157" s="231"/>
      <c r="K157" s="231"/>
      <c r="L157" s="237"/>
      <c r="M157" s="238"/>
      <c r="N157" s="239"/>
      <c r="O157" s="239"/>
      <c r="P157" s="239"/>
      <c r="Q157" s="239"/>
      <c r="R157" s="239"/>
      <c r="S157" s="239"/>
      <c r="T157" s="240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1" t="s">
        <v>159</v>
      </c>
      <c r="AU157" s="241" t="s">
        <v>80</v>
      </c>
      <c r="AV157" s="13" t="s">
        <v>80</v>
      </c>
      <c r="AW157" s="13" t="s">
        <v>33</v>
      </c>
      <c r="AX157" s="13" t="s">
        <v>72</v>
      </c>
      <c r="AY157" s="241" t="s">
        <v>148</v>
      </c>
    </row>
    <row r="158" s="14" customFormat="1">
      <c r="A158" s="14"/>
      <c r="B158" s="242"/>
      <c r="C158" s="243"/>
      <c r="D158" s="232" t="s">
        <v>159</v>
      </c>
      <c r="E158" s="244" t="s">
        <v>19</v>
      </c>
      <c r="F158" s="245" t="s">
        <v>162</v>
      </c>
      <c r="G158" s="243"/>
      <c r="H158" s="246">
        <v>43.789999999999999</v>
      </c>
      <c r="I158" s="247"/>
      <c r="J158" s="243"/>
      <c r="K158" s="243"/>
      <c r="L158" s="248"/>
      <c r="M158" s="249"/>
      <c r="N158" s="250"/>
      <c r="O158" s="250"/>
      <c r="P158" s="250"/>
      <c r="Q158" s="250"/>
      <c r="R158" s="250"/>
      <c r="S158" s="250"/>
      <c r="T158" s="251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2" t="s">
        <v>159</v>
      </c>
      <c r="AU158" s="252" t="s">
        <v>80</v>
      </c>
      <c r="AV158" s="14" t="s">
        <v>155</v>
      </c>
      <c r="AW158" s="14" t="s">
        <v>33</v>
      </c>
      <c r="AX158" s="14" t="s">
        <v>78</v>
      </c>
      <c r="AY158" s="252" t="s">
        <v>148</v>
      </c>
    </row>
    <row r="159" s="13" customFormat="1">
      <c r="A159" s="13"/>
      <c r="B159" s="230"/>
      <c r="C159" s="231"/>
      <c r="D159" s="232" t="s">
        <v>159</v>
      </c>
      <c r="E159" s="231"/>
      <c r="F159" s="234" t="s">
        <v>251</v>
      </c>
      <c r="G159" s="231"/>
      <c r="H159" s="235">
        <v>74.442999999999998</v>
      </c>
      <c r="I159" s="236"/>
      <c r="J159" s="231"/>
      <c r="K159" s="231"/>
      <c r="L159" s="237"/>
      <c r="M159" s="238"/>
      <c r="N159" s="239"/>
      <c r="O159" s="239"/>
      <c r="P159" s="239"/>
      <c r="Q159" s="239"/>
      <c r="R159" s="239"/>
      <c r="S159" s="239"/>
      <c r="T159" s="240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1" t="s">
        <v>159</v>
      </c>
      <c r="AU159" s="241" t="s">
        <v>80</v>
      </c>
      <c r="AV159" s="13" t="s">
        <v>80</v>
      </c>
      <c r="AW159" s="13" t="s">
        <v>4</v>
      </c>
      <c r="AX159" s="13" t="s">
        <v>78</v>
      </c>
      <c r="AY159" s="241" t="s">
        <v>148</v>
      </c>
    </row>
    <row r="160" s="2" customFormat="1" ht="24.15" customHeight="1">
      <c r="A160" s="38"/>
      <c r="B160" s="39"/>
      <c r="C160" s="212" t="s">
        <v>252</v>
      </c>
      <c r="D160" s="212" t="s">
        <v>150</v>
      </c>
      <c r="E160" s="213" t="s">
        <v>253</v>
      </c>
      <c r="F160" s="214" t="s">
        <v>254</v>
      </c>
      <c r="G160" s="215" t="s">
        <v>192</v>
      </c>
      <c r="H160" s="216">
        <v>23.010000000000002</v>
      </c>
      <c r="I160" s="217"/>
      <c r="J160" s="218">
        <f>ROUND(I160*H160,2)</f>
        <v>0</v>
      </c>
      <c r="K160" s="214" t="s">
        <v>154</v>
      </c>
      <c r="L160" s="44"/>
      <c r="M160" s="219" t="s">
        <v>19</v>
      </c>
      <c r="N160" s="220" t="s">
        <v>43</v>
      </c>
      <c r="O160" s="84"/>
      <c r="P160" s="221">
        <f>O160*H160</f>
        <v>0</v>
      </c>
      <c r="Q160" s="221">
        <v>0</v>
      </c>
      <c r="R160" s="221">
        <f>Q160*H160</f>
        <v>0</v>
      </c>
      <c r="S160" s="221">
        <v>0</v>
      </c>
      <c r="T160" s="222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23" t="s">
        <v>155</v>
      </c>
      <c r="AT160" s="223" t="s">
        <v>150</v>
      </c>
      <c r="AU160" s="223" t="s">
        <v>80</v>
      </c>
      <c r="AY160" s="17" t="s">
        <v>148</v>
      </c>
      <c r="BE160" s="224">
        <f>IF(N160="základní",J160,0)</f>
        <v>0</v>
      </c>
      <c r="BF160" s="224">
        <f>IF(N160="snížená",J160,0)</f>
        <v>0</v>
      </c>
      <c r="BG160" s="224">
        <f>IF(N160="zákl. přenesená",J160,0)</f>
        <v>0</v>
      </c>
      <c r="BH160" s="224">
        <f>IF(N160="sníž. přenesená",J160,0)</f>
        <v>0</v>
      </c>
      <c r="BI160" s="224">
        <f>IF(N160="nulová",J160,0)</f>
        <v>0</v>
      </c>
      <c r="BJ160" s="17" t="s">
        <v>78</v>
      </c>
      <c r="BK160" s="224">
        <f>ROUND(I160*H160,2)</f>
        <v>0</v>
      </c>
      <c r="BL160" s="17" t="s">
        <v>155</v>
      </c>
      <c r="BM160" s="223" t="s">
        <v>255</v>
      </c>
    </row>
    <row r="161" s="2" customFormat="1">
      <c r="A161" s="38"/>
      <c r="B161" s="39"/>
      <c r="C161" s="40"/>
      <c r="D161" s="225" t="s">
        <v>157</v>
      </c>
      <c r="E161" s="40"/>
      <c r="F161" s="226" t="s">
        <v>256</v>
      </c>
      <c r="G161" s="40"/>
      <c r="H161" s="40"/>
      <c r="I161" s="227"/>
      <c r="J161" s="40"/>
      <c r="K161" s="40"/>
      <c r="L161" s="44"/>
      <c r="M161" s="228"/>
      <c r="N161" s="229"/>
      <c r="O161" s="84"/>
      <c r="P161" s="84"/>
      <c r="Q161" s="84"/>
      <c r="R161" s="84"/>
      <c r="S161" s="84"/>
      <c r="T161" s="85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157</v>
      </c>
      <c r="AU161" s="17" t="s">
        <v>80</v>
      </c>
    </row>
    <row r="162" s="13" customFormat="1">
      <c r="A162" s="13"/>
      <c r="B162" s="230"/>
      <c r="C162" s="231"/>
      <c r="D162" s="232" t="s">
        <v>159</v>
      </c>
      <c r="E162" s="233" t="s">
        <v>19</v>
      </c>
      <c r="F162" s="234" t="s">
        <v>257</v>
      </c>
      <c r="G162" s="231"/>
      <c r="H162" s="235">
        <v>23.010000000000002</v>
      </c>
      <c r="I162" s="236"/>
      <c r="J162" s="231"/>
      <c r="K162" s="231"/>
      <c r="L162" s="237"/>
      <c r="M162" s="238"/>
      <c r="N162" s="239"/>
      <c r="O162" s="239"/>
      <c r="P162" s="239"/>
      <c r="Q162" s="239"/>
      <c r="R162" s="239"/>
      <c r="S162" s="239"/>
      <c r="T162" s="240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1" t="s">
        <v>159</v>
      </c>
      <c r="AU162" s="241" t="s">
        <v>80</v>
      </c>
      <c r="AV162" s="13" t="s">
        <v>80</v>
      </c>
      <c r="AW162" s="13" t="s">
        <v>33</v>
      </c>
      <c r="AX162" s="13" t="s">
        <v>78</v>
      </c>
      <c r="AY162" s="241" t="s">
        <v>148</v>
      </c>
    </row>
    <row r="163" s="2" customFormat="1" ht="37.8" customHeight="1">
      <c r="A163" s="38"/>
      <c r="B163" s="39"/>
      <c r="C163" s="212" t="s">
        <v>258</v>
      </c>
      <c r="D163" s="212" t="s">
        <v>150</v>
      </c>
      <c r="E163" s="213" t="s">
        <v>259</v>
      </c>
      <c r="F163" s="214" t="s">
        <v>260</v>
      </c>
      <c r="G163" s="215" t="s">
        <v>192</v>
      </c>
      <c r="H163" s="216">
        <v>6.6299999999999999</v>
      </c>
      <c r="I163" s="217"/>
      <c r="J163" s="218">
        <f>ROUND(I163*H163,2)</f>
        <v>0</v>
      </c>
      <c r="K163" s="214" t="s">
        <v>154</v>
      </c>
      <c r="L163" s="44"/>
      <c r="M163" s="219" t="s">
        <v>19</v>
      </c>
      <c r="N163" s="220" t="s">
        <v>43</v>
      </c>
      <c r="O163" s="84"/>
      <c r="P163" s="221">
        <f>O163*H163</f>
        <v>0</v>
      </c>
      <c r="Q163" s="221">
        <v>0</v>
      </c>
      <c r="R163" s="221">
        <f>Q163*H163</f>
        <v>0</v>
      </c>
      <c r="S163" s="221">
        <v>0</v>
      </c>
      <c r="T163" s="222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23" t="s">
        <v>155</v>
      </c>
      <c r="AT163" s="223" t="s">
        <v>150</v>
      </c>
      <c r="AU163" s="223" t="s">
        <v>80</v>
      </c>
      <c r="AY163" s="17" t="s">
        <v>148</v>
      </c>
      <c r="BE163" s="224">
        <f>IF(N163="základní",J163,0)</f>
        <v>0</v>
      </c>
      <c r="BF163" s="224">
        <f>IF(N163="snížená",J163,0)</f>
        <v>0</v>
      </c>
      <c r="BG163" s="224">
        <f>IF(N163="zákl. přenesená",J163,0)</f>
        <v>0</v>
      </c>
      <c r="BH163" s="224">
        <f>IF(N163="sníž. přenesená",J163,0)</f>
        <v>0</v>
      </c>
      <c r="BI163" s="224">
        <f>IF(N163="nulová",J163,0)</f>
        <v>0</v>
      </c>
      <c r="BJ163" s="17" t="s">
        <v>78</v>
      </c>
      <c r="BK163" s="224">
        <f>ROUND(I163*H163,2)</f>
        <v>0</v>
      </c>
      <c r="BL163" s="17" t="s">
        <v>155</v>
      </c>
      <c r="BM163" s="223" t="s">
        <v>261</v>
      </c>
    </row>
    <row r="164" s="2" customFormat="1">
      <c r="A164" s="38"/>
      <c r="B164" s="39"/>
      <c r="C164" s="40"/>
      <c r="D164" s="225" t="s">
        <v>157</v>
      </c>
      <c r="E164" s="40"/>
      <c r="F164" s="226" t="s">
        <v>262</v>
      </c>
      <c r="G164" s="40"/>
      <c r="H164" s="40"/>
      <c r="I164" s="227"/>
      <c r="J164" s="40"/>
      <c r="K164" s="40"/>
      <c r="L164" s="44"/>
      <c r="M164" s="228"/>
      <c r="N164" s="229"/>
      <c r="O164" s="84"/>
      <c r="P164" s="84"/>
      <c r="Q164" s="84"/>
      <c r="R164" s="84"/>
      <c r="S164" s="84"/>
      <c r="T164" s="85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157</v>
      </c>
      <c r="AU164" s="17" t="s">
        <v>80</v>
      </c>
    </row>
    <row r="165" s="13" customFormat="1">
      <c r="A165" s="13"/>
      <c r="B165" s="230"/>
      <c r="C165" s="231"/>
      <c r="D165" s="232" t="s">
        <v>159</v>
      </c>
      <c r="E165" s="233" t="s">
        <v>19</v>
      </c>
      <c r="F165" s="234" t="s">
        <v>263</v>
      </c>
      <c r="G165" s="231"/>
      <c r="H165" s="235">
        <v>6.6299999999999999</v>
      </c>
      <c r="I165" s="236"/>
      <c r="J165" s="231"/>
      <c r="K165" s="231"/>
      <c r="L165" s="237"/>
      <c r="M165" s="238"/>
      <c r="N165" s="239"/>
      <c r="O165" s="239"/>
      <c r="P165" s="239"/>
      <c r="Q165" s="239"/>
      <c r="R165" s="239"/>
      <c r="S165" s="239"/>
      <c r="T165" s="240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1" t="s">
        <v>159</v>
      </c>
      <c r="AU165" s="241" t="s">
        <v>80</v>
      </c>
      <c r="AV165" s="13" t="s">
        <v>80</v>
      </c>
      <c r="AW165" s="13" t="s">
        <v>33</v>
      </c>
      <c r="AX165" s="13" t="s">
        <v>78</v>
      </c>
      <c r="AY165" s="241" t="s">
        <v>148</v>
      </c>
    </row>
    <row r="166" s="2" customFormat="1" ht="16.5" customHeight="1">
      <c r="A166" s="38"/>
      <c r="B166" s="39"/>
      <c r="C166" s="263" t="s">
        <v>264</v>
      </c>
      <c r="D166" s="263" t="s">
        <v>240</v>
      </c>
      <c r="E166" s="264" t="s">
        <v>265</v>
      </c>
      <c r="F166" s="265" t="s">
        <v>266</v>
      </c>
      <c r="G166" s="266" t="s">
        <v>243</v>
      </c>
      <c r="H166" s="267">
        <v>13.26</v>
      </c>
      <c r="I166" s="268"/>
      <c r="J166" s="269">
        <f>ROUND(I166*H166,2)</f>
        <v>0</v>
      </c>
      <c r="K166" s="265" t="s">
        <v>154</v>
      </c>
      <c r="L166" s="270"/>
      <c r="M166" s="271" t="s">
        <v>19</v>
      </c>
      <c r="N166" s="272" t="s">
        <v>43</v>
      </c>
      <c r="O166" s="84"/>
      <c r="P166" s="221">
        <f>O166*H166</f>
        <v>0</v>
      </c>
      <c r="Q166" s="221">
        <v>1</v>
      </c>
      <c r="R166" s="221">
        <f>Q166*H166</f>
        <v>13.26</v>
      </c>
      <c r="S166" s="221">
        <v>0</v>
      </c>
      <c r="T166" s="222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23" t="s">
        <v>195</v>
      </c>
      <c r="AT166" s="223" t="s">
        <v>240</v>
      </c>
      <c r="AU166" s="223" t="s">
        <v>80</v>
      </c>
      <c r="AY166" s="17" t="s">
        <v>148</v>
      </c>
      <c r="BE166" s="224">
        <f>IF(N166="základní",J166,0)</f>
        <v>0</v>
      </c>
      <c r="BF166" s="224">
        <f>IF(N166="snížená",J166,0)</f>
        <v>0</v>
      </c>
      <c r="BG166" s="224">
        <f>IF(N166="zákl. přenesená",J166,0)</f>
        <v>0</v>
      </c>
      <c r="BH166" s="224">
        <f>IF(N166="sníž. přenesená",J166,0)</f>
        <v>0</v>
      </c>
      <c r="BI166" s="224">
        <f>IF(N166="nulová",J166,0)</f>
        <v>0</v>
      </c>
      <c r="BJ166" s="17" t="s">
        <v>78</v>
      </c>
      <c r="BK166" s="224">
        <f>ROUND(I166*H166,2)</f>
        <v>0</v>
      </c>
      <c r="BL166" s="17" t="s">
        <v>155</v>
      </c>
      <c r="BM166" s="223" t="s">
        <v>267</v>
      </c>
    </row>
    <row r="167" s="13" customFormat="1">
      <c r="A167" s="13"/>
      <c r="B167" s="230"/>
      <c r="C167" s="231"/>
      <c r="D167" s="232" t="s">
        <v>159</v>
      </c>
      <c r="E167" s="231"/>
      <c r="F167" s="234" t="s">
        <v>268</v>
      </c>
      <c r="G167" s="231"/>
      <c r="H167" s="235">
        <v>13.26</v>
      </c>
      <c r="I167" s="236"/>
      <c r="J167" s="231"/>
      <c r="K167" s="231"/>
      <c r="L167" s="237"/>
      <c r="M167" s="238"/>
      <c r="N167" s="239"/>
      <c r="O167" s="239"/>
      <c r="P167" s="239"/>
      <c r="Q167" s="239"/>
      <c r="R167" s="239"/>
      <c r="S167" s="239"/>
      <c r="T167" s="240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1" t="s">
        <v>159</v>
      </c>
      <c r="AU167" s="241" t="s">
        <v>80</v>
      </c>
      <c r="AV167" s="13" t="s">
        <v>80</v>
      </c>
      <c r="AW167" s="13" t="s">
        <v>4</v>
      </c>
      <c r="AX167" s="13" t="s">
        <v>78</v>
      </c>
      <c r="AY167" s="241" t="s">
        <v>148</v>
      </c>
    </row>
    <row r="168" s="2" customFormat="1" ht="24.15" customHeight="1">
      <c r="A168" s="38"/>
      <c r="B168" s="39"/>
      <c r="C168" s="212" t="s">
        <v>269</v>
      </c>
      <c r="D168" s="212" t="s">
        <v>150</v>
      </c>
      <c r="E168" s="213" t="s">
        <v>270</v>
      </c>
      <c r="F168" s="214" t="s">
        <v>271</v>
      </c>
      <c r="G168" s="215" t="s">
        <v>153</v>
      </c>
      <c r="H168" s="216">
        <v>31</v>
      </c>
      <c r="I168" s="217"/>
      <c r="J168" s="218">
        <f>ROUND(I168*H168,2)</f>
        <v>0</v>
      </c>
      <c r="K168" s="214" t="s">
        <v>154</v>
      </c>
      <c r="L168" s="44"/>
      <c r="M168" s="219" t="s">
        <v>19</v>
      </c>
      <c r="N168" s="220" t="s">
        <v>43</v>
      </c>
      <c r="O168" s="84"/>
      <c r="P168" s="221">
        <f>O168*H168</f>
        <v>0</v>
      </c>
      <c r="Q168" s="221">
        <v>0</v>
      </c>
      <c r="R168" s="221">
        <f>Q168*H168</f>
        <v>0</v>
      </c>
      <c r="S168" s="221">
        <v>0</v>
      </c>
      <c r="T168" s="222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23" t="s">
        <v>155</v>
      </c>
      <c r="AT168" s="223" t="s">
        <v>150</v>
      </c>
      <c r="AU168" s="223" t="s">
        <v>80</v>
      </c>
      <c r="AY168" s="17" t="s">
        <v>148</v>
      </c>
      <c r="BE168" s="224">
        <f>IF(N168="základní",J168,0)</f>
        <v>0</v>
      </c>
      <c r="BF168" s="224">
        <f>IF(N168="snížená",J168,0)</f>
        <v>0</v>
      </c>
      <c r="BG168" s="224">
        <f>IF(N168="zákl. přenesená",J168,0)</f>
        <v>0</v>
      </c>
      <c r="BH168" s="224">
        <f>IF(N168="sníž. přenesená",J168,0)</f>
        <v>0</v>
      </c>
      <c r="BI168" s="224">
        <f>IF(N168="nulová",J168,0)</f>
        <v>0</v>
      </c>
      <c r="BJ168" s="17" t="s">
        <v>78</v>
      </c>
      <c r="BK168" s="224">
        <f>ROUND(I168*H168,2)</f>
        <v>0</v>
      </c>
      <c r="BL168" s="17" t="s">
        <v>155</v>
      </c>
      <c r="BM168" s="223" t="s">
        <v>272</v>
      </c>
    </row>
    <row r="169" s="2" customFormat="1">
      <c r="A169" s="38"/>
      <c r="B169" s="39"/>
      <c r="C169" s="40"/>
      <c r="D169" s="225" t="s">
        <v>157</v>
      </c>
      <c r="E169" s="40"/>
      <c r="F169" s="226" t="s">
        <v>273</v>
      </c>
      <c r="G169" s="40"/>
      <c r="H169" s="40"/>
      <c r="I169" s="227"/>
      <c r="J169" s="40"/>
      <c r="K169" s="40"/>
      <c r="L169" s="44"/>
      <c r="M169" s="228"/>
      <c r="N169" s="229"/>
      <c r="O169" s="84"/>
      <c r="P169" s="84"/>
      <c r="Q169" s="84"/>
      <c r="R169" s="84"/>
      <c r="S169" s="84"/>
      <c r="T169" s="85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T169" s="17" t="s">
        <v>157</v>
      </c>
      <c r="AU169" s="17" t="s">
        <v>80</v>
      </c>
    </row>
    <row r="170" s="2" customFormat="1" ht="16.5" customHeight="1">
      <c r="A170" s="38"/>
      <c r="B170" s="39"/>
      <c r="C170" s="263" t="s">
        <v>7</v>
      </c>
      <c r="D170" s="263" t="s">
        <v>240</v>
      </c>
      <c r="E170" s="264" t="s">
        <v>274</v>
      </c>
      <c r="F170" s="265" t="s">
        <v>275</v>
      </c>
      <c r="G170" s="266" t="s">
        <v>243</v>
      </c>
      <c r="H170" s="267">
        <v>3.3599999999999999</v>
      </c>
      <c r="I170" s="268"/>
      <c r="J170" s="269">
        <f>ROUND(I170*H170,2)</f>
        <v>0</v>
      </c>
      <c r="K170" s="265" t="s">
        <v>154</v>
      </c>
      <c r="L170" s="270"/>
      <c r="M170" s="271" t="s">
        <v>19</v>
      </c>
      <c r="N170" s="272" t="s">
        <v>43</v>
      </c>
      <c r="O170" s="84"/>
      <c r="P170" s="221">
        <f>O170*H170</f>
        <v>0</v>
      </c>
      <c r="Q170" s="221">
        <v>0</v>
      </c>
      <c r="R170" s="221">
        <f>Q170*H170</f>
        <v>0</v>
      </c>
      <c r="S170" s="221">
        <v>0</v>
      </c>
      <c r="T170" s="222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23" t="s">
        <v>195</v>
      </c>
      <c r="AT170" s="223" t="s">
        <v>240</v>
      </c>
      <c r="AU170" s="223" t="s">
        <v>80</v>
      </c>
      <c r="AY170" s="17" t="s">
        <v>148</v>
      </c>
      <c r="BE170" s="224">
        <f>IF(N170="základní",J170,0)</f>
        <v>0</v>
      </c>
      <c r="BF170" s="224">
        <f>IF(N170="snížená",J170,0)</f>
        <v>0</v>
      </c>
      <c r="BG170" s="224">
        <f>IF(N170="zákl. přenesená",J170,0)</f>
        <v>0</v>
      </c>
      <c r="BH170" s="224">
        <f>IF(N170="sníž. přenesená",J170,0)</f>
        <v>0</v>
      </c>
      <c r="BI170" s="224">
        <f>IF(N170="nulová",J170,0)</f>
        <v>0</v>
      </c>
      <c r="BJ170" s="17" t="s">
        <v>78</v>
      </c>
      <c r="BK170" s="224">
        <f>ROUND(I170*H170,2)</f>
        <v>0</v>
      </c>
      <c r="BL170" s="17" t="s">
        <v>155</v>
      </c>
      <c r="BM170" s="223" t="s">
        <v>276</v>
      </c>
    </row>
    <row r="171" s="13" customFormat="1">
      <c r="A171" s="13"/>
      <c r="B171" s="230"/>
      <c r="C171" s="231"/>
      <c r="D171" s="232" t="s">
        <v>159</v>
      </c>
      <c r="E171" s="233" t="s">
        <v>19</v>
      </c>
      <c r="F171" s="234" t="s">
        <v>277</v>
      </c>
      <c r="G171" s="231"/>
      <c r="H171" s="235">
        <v>2.1000000000000001</v>
      </c>
      <c r="I171" s="236"/>
      <c r="J171" s="231"/>
      <c r="K171" s="231"/>
      <c r="L171" s="237"/>
      <c r="M171" s="238"/>
      <c r="N171" s="239"/>
      <c r="O171" s="239"/>
      <c r="P171" s="239"/>
      <c r="Q171" s="239"/>
      <c r="R171" s="239"/>
      <c r="S171" s="239"/>
      <c r="T171" s="240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1" t="s">
        <v>159</v>
      </c>
      <c r="AU171" s="241" t="s">
        <v>80</v>
      </c>
      <c r="AV171" s="13" t="s">
        <v>80</v>
      </c>
      <c r="AW171" s="13" t="s">
        <v>33</v>
      </c>
      <c r="AX171" s="13" t="s">
        <v>78</v>
      </c>
      <c r="AY171" s="241" t="s">
        <v>148</v>
      </c>
    </row>
    <row r="172" s="13" customFormat="1">
      <c r="A172" s="13"/>
      <c r="B172" s="230"/>
      <c r="C172" s="231"/>
      <c r="D172" s="232" t="s">
        <v>159</v>
      </c>
      <c r="E172" s="231"/>
      <c r="F172" s="234" t="s">
        <v>278</v>
      </c>
      <c r="G172" s="231"/>
      <c r="H172" s="235">
        <v>3.3599999999999999</v>
      </c>
      <c r="I172" s="236"/>
      <c r="J172" s="231"/>
      <c r="K172" s="231"/>
      <c r="L172" s="237"/>
      <c r="M172" s="238"/>
      <c r="N172" s="239"/>
      <c r="O172" s="239"/>
      <c r="P172" s="239"/>
      <c r="Q172" s="239"/>
      <c r="R172" s="239"/>
      <c r="S172" s="239"/>
      <c r="T172" s="240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1" t="s">
        <v>159</v>
      </c>
      <c r="AU172" s="241" t="s">
        <v>80</v>
      </c>
      <c r="AV172" s="13" t="s">
        <v>80</v>
      </c>
      <c r="AW172" s="13" t="s">
        <v>4</v>
      </c>
      <c r="AX172" s="13" t="s">
        <v>78</v>
      </c>
      <c r="AY172" s="241" t="s">
        <v>148</v>
      </c>
    </row>
    <row r="173" s="2" customFormat="1" ht="24.15" customHeight="1">
      <c r="A173" s="38"/>
      <c r="B173" s="39"/>
      <c r="C173" s="212" t="s">
        <v>279</v>
      </c>
      <c r="D173" s="212" t="s">
        <v>150</v>
      </c>
      <c r="E173" s="213" t="s">
        <v>280</v>
      </c>
      <c r="F173" s="214" t="s">
        <v>281</v>
      </c>
      <c r="G173" s="215" t="s">
        <v>153</v>
      </c>
      <c r="H173" s="216">
        <v>31</v>
      </c>
      <c r="I173" s="217"/>
      <c r="J173" s="218">
        <f>ROUND(I173*H173,2)</f>
        <v>0</v>
      </c>
      <c r="K173" s="214" t="s">
        <v>154</v>
      </c>
      <c r="L173" s="44"/>
      <c r="M173" s="219" t="s">
        <v>19</v>
      </c>
      <c r="N173" s="220" t="s">
        <v>43</v>
      </c>
      <c r="O173" s="84"/>
      <c r="P173" s="221">
        <f>O173*H173</f>
        <v>0</v>
      </c>
      <c r="Q173" s="221">
        <v>0</v>
      </c>
      <c r="R173" s="221">
        <f>Q173*H173</f>
        <v>0</v>
      </c>
      <c r="S173" s="221">
        <v>0</v>
      </c>
      <c r="T173" s="222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23" t="s">
        <v>155</v>
      </c>
      <c r="AT173" s="223" t="s">
        <v>150</v>
      </c>
      <c r="AU173" s="223" t="s">
        <v>80</v>
      </c>
      <c r="AY173" s="17" t="s">
        <v>148</v>
      </c>
      <c r="BE173" s="224">
        <f>IF(N173="základní",J173,0)</f>
        <v>0</v>
      </c>
      <c r="BF173" s="224">
        <f>IF(N173="snížená",J173,0)</f>
        <v>0</v>
      </c>
      <c r="BG173" s="224">
        <f>IF(N173="zákl. přenesená",J173,0)</f>
        <v>0</v>
      </c>
      <c r="BH173" s="224">
        <f>IF(N173="sníž. přenesená",J173,0)</f>
        <v>0</v>
      </c>
      <c r="BI173" s="224">
        <f>IF(N173="nulová",J173,0)</f>
        <v>0</v>
      </c>
      <c r="BJ173" s="17" t="s">
        <v>78</v>
      </c>
      <c r="BK173" s="224">
        <f>ROUND(I173*H173,2)</f>
        <v>0</v>
      </c>
      <c r="BL173" s="17" t="s">
        <v>155</v>
      </c>
      <c r="BM173" s="223" t="s">
        <v>282</v>
      </c>
    </row>
    <row r="174" s="2" customFormat="1">
      <c r="A174" s="38"/>
      <c r="B174" s="39"/>
      <c r="C174" s="40"/>
      <c r="D174" s="225" t="s">
        <v>157</v>
      </c>
      <c r="E174" s="40"/>
      <c r="F174" s="226" t="s">
        <v>283</v>
      </c>
      <c r="G174" s="40"/>
      <c r="H174" s="40"/>
      <c r="I174" s="227"/>
      <c r="J174" s="40"/>
      <c r="K174" s="40"/>
      <c r="L174" s="44"/>
      <c r="M174" s="228"/>
      <c r="N174" s="229"/>
      <c r="O174" s="84"/>
      <c r="P174" s="84"/>
      <c r="Q174" s="84"/>
      <c r="R174" s="84"/>
      <c r="S174" s="84"/>
      <c r="T174" s="85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157</v>
      </c>
      <c r="AU174" s="17" t="s">
        <v>80</v>
      </c>
    </row>
    <row r="175" s="2" customFormat="1" ht="16.5" customHeight="1">
      <c r="A175" s="38"/>
      <c r="B175" s="39"/>
      <c r="C175" s="263" t="s">
        <v>284</v>
      </c>
      <c r="D175" s="263" t="s">
        <v>240</v>
      </c>
      <c r="E175" s="264" t="s">
        <v>285</v>
      </c>
      <c r="F175" s="265" t="s">
        <v>286</v>
      </c>
      <c r="G175" s="266" t="s">
        <v>287</v>
      </c>
      <c r="H175" s="267">
        <v>0.97699999999999998</v>
      </c>
      <c r="I175" s="268"/>
      <c r="J175" s="269">
        <f>ROUND(I175*H175,2)</f>
        <v>0</v>
      </c>
      <c r="K175" s="265" t="s">
        <v>154</v>
      </c>
      <c r="L175" s="270"/>
      <c r="M175" s="271" t="s">
        <v>19</v>
      </c>
      <c r="N175" s="272" t="s">
        <v>43</v>
      </c>
      <c r="O175" s="84"/>
      <c r="P175" s="221">
        <f>O175*H175</f>
        <v>0</v>
      </c>
      <c r="Q175" s="221">
        <v>0.001</v>
      </c>
      <c r="R175" s="221">
        <f>Q175*H175</f>
        <v>0.000977</v>
      </c>
      <c r="S175" s="221">
        <v>0</v>
      </c>
      <c r="T175" s="222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23" t="s">
        <v>195</v>
      </c>
      <c r="AT175" s="223" t="s">
        <v>240</v>
      </c>
      <c r="AU175" s="223" t="s">
        <v>80</v>
      </c>
      <c r="AY175" s="17" t="s">
        <v>148</v>
      </c>
      <c r="BE175" s="224">
        <f>IF(N175="základní",J175,0)</f>
        <v>0</v>
      </c>
      <c r="BF175" s="224">
        <f>IF(N175="snížená",J175,0)</f>
        <v>0</v>
      </c>
      <c r="BG175" s="224">
        <f>IF(N175="zákl. přenesená",J175,0)</f>
        <v>0</v>
      </c>
      <c r="BH175" s="224">
        <f>IF(N175="sníž. přenesená",J175,0)</f>
        <v>0</v>
      </c>
      <c r="BI175" s="224">
        <f>IF(N175="nulová",J175,0)</f>
        <v>0</v>
      </c>
      <c r="BJ175" s="17" t="s">
        <v>78</v>
      </c>
      <c r="BK175" s="224">
        <f>ROUND(I175*H175,2)</f>
        <v>0</v>
      </c>
      <c r="BL175" s="17" t="s">
        <v>155</v>
      </c>
      <c r="BM175" s="223" t="s">
        <v>288</v>
      </c>
    </row>
    <row r="176" s="13" customFormat="1">
      <c r="A176" s="13"/>
      <c r="B176" s="230"/>
      <c r="C176" s="231"/>
      <c r="D176" s="232" t="s">
        <v>159</v>
      </c>
      <c r="E176" s="231"/>
      <c r="F176" s="234" t="s">
        <v>289</v>
      </c>
      <c r="G176" s="231"/>
      <c r="H176" s="235">
        <v>0.97699999999999998</v>
      </c>
      <c r="I176" s="236"/>
      <c r="J176" s="231"/>
      <c r="K176" s="231"/>
      <c r="L176" s="237"/>
      <c r="M176" s="238"/>
      <c r="N176" s="239"/>
      <c r="O176" s="239"/>
      <c r="P176" s="239"/>
      <c r="Q176" s="239"/>
      <c r="R176" s="239"/>
      <c r="S176" s="239"/>
      <c r="T176" s="240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1" t="s">
        <v>159</v>
      </c>
      <c r="AU176" s="241" t="s">
        <v>80</v>
      </c>
      <c r="AV176" s="13" t="s">
        <v>80</v>
      </c>
      <c r="AW176" s="13" t="s">
        <v>4</v>
      </c>
      <c r="AX176" s="13" t="s">
        <v>78</v>
      </c>
      <c r="AY176" s="241" t="s">
        <v>148</v>
      </c>
    </row>
    <row r="177" s="2" customFormat="1" ht="21.75" customHeight="1">
      <c r="A177" s="38"/>
      <c r="B177" s="39"/>
      <c r="C177" s="212" t="s">
        <v>290</v>
      </c>
      <c r="D177" s="212" t="s">
        <v>150</v>
      </c>
      <c r="E177" s="213" t="s">
        <v>291</v>
      </c>
      <c r="F177" s="214" t="s">
        <v>292</v>
      </c>
      <c r="G177" s="215" t="s">
        <v>153</v>
      </c>
      <c r="H177" s="216">
        <v>1100</v>
      </c>
      <c r="I177" s="217"/>
      <c r="J177" s="218">
        <f>ROUND(I177*H177,2)</f>
        <v>0</v>
      </c>
      <c r="K177" s="214" t="s">
        <v>154</v>
      </c>
      <c r="L177" s="44"/>
      <c r="M177" s="219" t="s">
        <v>19</v>
      </c>
      <c r="N177" s="220" t="s">
        <v>43</v>
      </c>
      <c r="O177" s="84"/>
      <c r="P177" s="221">
        <f>O177*H177</f>
        <v>0</v>
      </c>
      <c r="Q177" s="221">
        <v>0</v>
      </c>
      <c r="R177" s="221">
        <f>Q177*H177</f>
        <v>0</v>
      </c>
      <c r="S177" s="221">
        <v>0</v>
      </c>
      <c r="T177" s="222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23" t="s">
        <v>155</v>
      </c>
      <c r="AT177" s="223" t="s">
        <v>150</v>
      </c>
      <c r="AU177" s="223" t="s">
        <v>80</v>
      </c>
      <c r="AY177" s="17" t="s">
        <v>148</v>
      </c>
      <c r="BE177" s="224">
        <f>IF(N177="základní",J177,0)</f>
        <v>0</v>
      </c>
      <c r="BF177" s="224">
        <f>IF(N177="snížená",J177,0)</f>
        <v>0</v>
      </c>
      <c r="BG177" s="224">
        <f>IF(N177="zákl. přenesená",J177,0)</f>
        <v>0</v>
      </c>
      <c r="BH177" s="224">
        <f>IF(N177="sníž. přenesená",J177,0)</f>
        <v>0</v>
      </c>
      <c r="BI177" s="224">
        <f>IF(N177="nulová",J177,0)</f>
        <v>0</v>
      </c>
      <c r="BJ177" s="17" t="s">
        <v>78</v>
      </c>
      <c r="BK177" s="224">
        <f>ROUND(I177*H177,2)</f>
        <v>0</v>
      </c>
      <c r="BL177" s="17" t="s">
        <v>155</v>
      </c>
      <c r="BM177" s="223" t="s">
        <v>293</v>
      </c>
    </row>
    <row r="178" s="2" customFormat="1">
      <c r="A178" s="38"/>
      <c r="B178" s="39"/>
      <c r="C178" s="40"/>
      <c r="D178" s="225" t="s">
        <v>157</v>
      </c>
      <c r="E178" s="40"/>
      <c r="F178" s="226" t="s">
        <v>294</v>
      </c>
      <c r="G178" s="40"/>
      <c r="H178" s="40"/>
      <c r="I178" s="227"/>
      <c r="J178" s="40"/>
      <c r="K178" s="40"/>
      <c r="L178" s="44"/>
      <c r="M178" s="228"/>
      <c r="N178" s="229"/>
      <c r="O178" s="84"/>
      <c r="P178" s="84"/>
      <c r="Q178" s="84"/>
      <c r="R178" s="84"/>
      <c r="S178" s="84"/>
      <c r="T178" s="85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7" t="s">
        <v>157</v>
      </c>
      <c r="AU178" s="17" t="s">
        <v>80</v>
      </c>
    </row>
    <row r="179" s="12" customFormat="1" ht="22.8" customHeight="1">
      <c r="A179" s="12"/>
      <c r="B179" s="196"/>
      <c r="C179" s="197"/>
      <c r="D179" s="198" t="s">
        <v>71</v>
      </c>
      <c r="E179" s="210" t="s">
        <v>80</v>
      </c>
      <c r="F179" s="210" t="s">
        <v>295</v>
      </c>
      <c r="G179" s="197"/>
      <c r="H179" s="197"/>
      <c r="I179" s="200"/>
      <c r="J179" s="211">
        <f>BK179</f>
        <v>0</v>
      </c>
      <c r="K179" s="197"/>
      <c r="L179" s="202"/>
      <c r="M179" s="203"/>
      <c r="N179" s="204"/>
      <c r="O179" s="204"/>
      <c r="P179" s="205">
        <f>SUM(P180:P182)</f>
        <v>0</v>
      </c>
      <c r="Q179" s="204"/>
      <c r="R179" s="205">
        <f>SUM(R180:R182)</f>
        <v>11.86042</v>
      </c>
      <c r="S179" s="204"/>
      <c r="T179" s="206">
        <f>SUM(T180:T182)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207" t="s">
        <v>78</v>
      </c>
      <c r="AT179" s="208" t="s">
        <v>71</v>
      </c>
      <c r="AU179" s="208" t="s">
        <v>78</v>
      </c>
      <c r="AY179" s="207" t="s">
        <v>148</v>
      </c>
      <c r="BK179" s="209">
        <f>SUM(BK180:BK182)</f>
        <v>0</v>
      </c>
    </row>
    <row r="180" s="2" customFormat="1" ht="33" customHeight="1">
      <c r="A180" s="38"/>
      <c r="B180" s="39"/>
      <c r="C180" s="212" t="s">
        <v>296</v>
      </c>
      <c r="D180" s="212" t="s">
        <v>150</v>
      </c>
      <c r="E180" s="213" t="s">
        <v>297</v>
      </c>
      <c r="F180" s="214" t="s">
        <v>298</v>
      </c>
      <c r="G180" s="215" t="s">
        <v>181</v>
      </c>
      <c r="H180" s="216">
        <v>58</v>
      </c>
      <c r="I180" s="217"/>
      <c r="J180" s="218">
        <f>ROUND(I180*H180,2)</f>
        <v>0</v>
      </c>
      <c r="K180" s="214" t="s">
        <v>154</v>
      </c>
      <c r="L180" s="44"/>
      <c r="M180" s="219" t="s">
        <v>19</v>
      </c>
      <c r="N180" s="220" t="s">
        <v>43</v>
      </c>
      <c r="O180" s="84"/>
      <c r="P180" s="221">
        <f>O180*H180</f>
        <v>0</v>
      </c>
      <c r="Q180" s="221">
        <v>0.20449000000000001</v>
      </c>
      <c r="R180" s="221">
        <f>Q180*H180</f>
        <v>11.86042</v>
      </c>
      <c r="S180" s="221">
        <v>0</v>
      </c>
      <c r="T180" s="222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23" t="s">
        <v>155</v>
      </c>
      <c r="AT180" s="223" t="s">
        <v>150</v>
      </c>
      <c r="AU180" s="223" t="s">
        <v>80</v>
      </c>
      <c r="AY180" s="17" t="s">
        <v>148</v>
      </c>
      <c r="BE180" s="224">
        <f>IF(N180="základní",J180,0)</f>
        <v>0</v>
      </c>
      <c r="BF180" s="224">
        <f>IF(N180="snížená",J180,0)</f>
        <v>0</v>
      </c>
      <c r="BG180" s="224">
        <f>IF(N180="zákl. přenesená",J180,0)</f>
        <v>0</v>
      </c>
      <c r="BH180" s="224">
        <f>IF(N180="sníž. přenesená",J180,0)</f>
        <v>0</v>
      </c>
      <c r="BI180" s="224">
        <f>IF(N180="nulová",J180,0)</f>
        <v>0</v>
      </c>
      <c r="BJ180" s="17" t="s">
        <v>78</v>
      </c>
      <c r="BK180" s="224">
        <f>ROUND(I180*H180,2)</f>
        <v>0</v>
      </c>
      <c r="BL180" s="17" t="s">
        <v>155</v>
      </c>
      <c r="BM180" s="223" t="s">
        <v>299</v>
      </c>
    </row>
    <row r="181" s="2" customFormat="1">
      <c r="A181" s="38"/>
      <c r="B181" s="39"/>
      <c r="C181" s="40"/>
      <c r="D181" s="225" t="s">
        <v>157</v>
      </c>
      <c r="E181" s="40"/>
      <c r="F181" s="226" t="s">
        <v>300</v>
      </c>
      <c r="G181" s="40"/>
      <c r="H181" s="40"/>
      <c r="I181" s="227"/>
      <c r="J181" s="40"/>
      <c r="K181" s="40"/>
      <c r="L181" s="44"/>
      <c r="M181" s="228"/>
      <c r="N181" s="229"/>
      <c r="O181" s="84"/>
      <c r="P181" s="84"/>
      <c r="Q181" s="84"/>
      <c r="R181" s="84"/>
      <c r="S181" s="84"/>
      <c r="T181" s="85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7" t="s">
        <v>157</v>
      </c>
      <c r="AU181" s="17" t="s">
        <v>80</v>
      </c>
    </row>
    <row r="182" s="2" customFormat="1">
      <c r="A182" s="38"/>
      <c r="B182" s="39"/>
      <c r="C182" s="40"/>
      <c r="D182" s="232" t="s">
        <v>301</v>
      </c>
      <c r="E182" s="40"/>
      <c r="F182" s="273" t="s">
        <v>302</v>
      </c>
      <c r="G182" s="40"/>
      <c r="H182" s="40"/>
      <c r="I182" s="227"/>
      <c r="J182" s="40"/>
      <c r="K182" s="40"/>
      <c r="L182" s="44"/>
      <c r="M182" s="228"/>
      <c r="N182" s="229"/>
      <c r="O182" s="84"/>
      <c r="P182" s="84"/>
      <c r="Q182" s="84"/>
      <c r="R182" s="84"/>
      <c r="S182" s="84"/>
      <c r="T182" s="85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301</v>
      </c>
      <c r="AU182" s="17" t="s">
        <v>80</v>
      </c>
    </row>
    <row r="183" s="12" customFormat="1" ht="22.8" customHeight="1">
      <c r="A183" s="12"/>
      <c r="B183" s="196"/>
      <c r="C183" s="197"/>
      <c r="D183" s="198" t="s">
        <v>71</v>
      </c>
      <c r="E183" s="210" t="s">
        <v>155</v>
      </c>
      <c r="F183" s="210" t="s">
        <v>303</v>
      </c>
      <c r="G183" s="197"/>
      <c r="H183" s="197"/>
      <c r="I183" s="200"/>
      <c r="J183" s="211">
        <f>BK183</f>
        <v>0</v>
      </c>
      <c r="K183" s="197"/>
      <c r="L183" s="202"/>
      <c r="M183" s="203"/>
      <c r="N183" s="204"/>
      <c r="O183" s="204"/>
      <c r="P183" s="205">
        <f>SUM(P184:P186)</f>
        <v>0</v>
      </c>
      <c r="Q183" s="204"/>
      <c r="R183" s="205">
        <f>SUM(R184:R186)</f>
        <v>0</v>
      </c>
      <c r="S183" s="204"/>
      <c r="T183" s="206">
        <f>SUM(T184:T186)</f>
        <v>0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207" t="s">
        <v>78</v>
      </c>
      <c r="AT183" s="208" t="s">
        <v>71</v>
      </c>
      <c r="AU183" s="208" t="s">
        <v>78</v>
      </c>
      <c r="AY183" s="207" t="s">
        <v>148</v>
      </c>
      <c r="BK183" s="209">
        <f>SUM(BK184:BK186)</f>
        <v>0</v>
      </c>
    </row>
    <row r="184" s="2" customFormat="1" ht="16.5" customHeight="1">
      <c r="A184" s="38"/>
      <c r="B184" s="39"/>
      <c r="C184" s="212" t="s">
        <v>304</v>
      </c>
      <c r="D184" s="212" t="s">
        <v>150</v>
      </c>
      <c r="E184" s="213" t="s">
        <v>305</v>
      </c>
      <c r="F184" s="214" t="s">
        <v>306</v>
      </c>
      <c r="G184" s="215" t="s">
        <v>192</v>
      </c>
      <c r="H184" s="216">
        <v>1.5600000000000001</v>
      </c>
      <c r="I184" s="217"/>
      <c r="J184" s="218">
        <f>ROUND(I184*H184,2)</f>
        <v>0</v>
      </c>
      <c r="K184" s="214" t="s">
        <v>154</v>
      </c>
      <c r="L184" s="44"/>
      <c r="M184" s="219" t="s">
        <v>19</v>
      </c>
      <c r="N184" s="220" t="s">
        <v>43</v>
      </c>
      <c r="O184" s="84"/>
      <c r="P184" s="221">
        <f>O184*H184</f>
        <v>0</v>
      </c>
      <c r="Q184" s="221">
        <v>0</v>
      </c>
      <c r="R184" s="221">
        <f>Q184*H184</f>
        <v>0</v>
      </c>
      <c r="S184" s="221">
        <v>0</v>
      </c>
      <c r="T184" s="222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23" t="s">
        <v>155</v>
      </c>
      <c r="AT184" s="223" t="s">
        <v>150</v>
      </c>
      <c r="AU184" s="223" t="s">
        <v>80</v>
      </c>
      <c r="AY184" s="17" t="s">
        <v>148</v>
      </c>
      <c r="BE184" s="224">
        <f>IF(N184="základní",J184,0)</f>
        <v>0</v>
      </c>
      <c r="BF184" s="224">
        <f>IF(N184="snížená",J184,0)</f>
        <v>0</v>
      </c>
      <c r="BG184" s="224">
        <f>IF(N184="zákl. přenesená",J184,0)</f>
        <v>0</v>
      </c>
      <c r="BH184" s="224">
        <f>IF(N184="sníž. přenesená",J184,0)</f>
        <v>0</v>
      </c>
      <c r="BI184" s="224">
        <f>IF(N184="nulová",J184,0)</f>
        <v>0</v>
      </c>
      <c r="BJ184" s="17" t="s">
        <v>78</v>
      </c>
      <c r="BK184" s="224">
        <f>ROUND(I184*H184,2)</f>
        <v>0</v>
      </c>
      <c r="BL184" s="17" t="s">
        <v>155</v>
      </c>
      <c r="BM184" s="223" t="s">
        <v>307</v>
      </c>
    </row>
    <row r="185" s="2" customFormat="1">
      <c r="A185" s="38"/>
      <c r="B185" s="39"/>
      <c r="C185" s="40"/>
      <c r="D185" s="225" t="s">
        <v>157</v>
      </c>
      <c r="E185" s="40"/>
      <c r="F185" s="226" t="s">
        <v>308</v>
      </c>
      <c r="G185" s="40"/>
      <c r="H185" s="40"/>
      <c r="I185" s="227"/>
      <c r="J185" s="40"/>
      <c r="K185" s="40"/>
      <c r="L185" s="44"/>
      <c r="M185" s="228"/>
      <c r="N185" s="229"/>
      <c r="O185" s="84"/>
      <c r="P185" s="84"/>
      <c r="Q185" s="84"/>
      <c r="R185" s="84"/>
      <c r="S185" s="84"/>
      <c r="T185" s="85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T185" s="17" t="s">
        <v>157</v>
      </c>
      <c r="AU185" s="17" t="s">
        <v>80</v>
      </c>
    </row>
    <row r="186" s="13" customFormat="1">
      <c r="A186" s="13"/>
      <c r="B186" s="230"/>
      <c r="C186" s="231"/>
      <c r="D186" s="232" t="s">
        <v>159</v>
      </c>
      <c r="E186" s="233" t="s">
        <v>19</v>
      </c>
      <c r="F186" s="234" t="s">
        <v>309</v>
      </c>
      <c r="G186" s="231"/>
      <c r="H186" s="235">
        <v>1.5600000000000001</v>
      </c>
      <c r="I186" s="236"/>
      <c r="J186" s="231"/>
      <c r="K186" s="231"/>
      <c r="L186" s="237"/>
      <c r="M186" s="238"/>
      <c r="N186" s="239"/>
      <c r="O186" s="239"/>
      <c r="P186" s="239"/>
      <c r="Q186" s="239"/>
      <c r="R186" s="239"/>
      <c r="S186" s="239"/>
      <c r="T186" s="240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1" t="s">
        <v>159</v>
      </c>
      <c r="AU186" s="241" t="s">
        <v>80</v>
      </c>
      <c r="AV186" s="13" t="s">
        <v>80</v>
      </c>
      <c r="AW186" s="13" t="s">
        <v>33</v>
      </c>
      <c r="AX186" s="13" t="s">
        <v>78</v>
      </c>
      <c r="AY186" s="241" t="s">
        <v>148</v>
      </c>
    </row>
    <row r="187" s="12" customFormat="1" ht="22.8" customHeight="1">
      <c r="A187" s="12"/>
      <c r="B187" s="196"/>
      <c r="C187" s="197"/>
      <c r="D187" s="198" t="s">
        <v>71</v>
      </c>
      <c r="E187" s="210" t="s">
        <v>178</v>
      </c>
      <c r="F187" s="210" t="s">
        <v>310</v>
      </c>
      <c r="G187" s="197"/>
      <c r="H187" s="197"/>
      <c r="I187" s="200"/>
      <c r="J187" s="211">
        <f>BK187</f>
        <v>0</v>
      </c>
      <c r="K187" s="197"/>
      <c r="L187" s="202"/>
      <c r="M187" s="203"/>
      <c r="N187" s="204"/>
      <c r="O187" s="204"/>
      <c r="P187" s="205">
        <f>SUM(P188:P230)</f>
        <v>0</v>
      </c>
      <c r="Q187" s="204"/>
      <c r="R187" s="205">
        <f>SUM(R188:R230)</f>
        <v>82.209060000000008</v>
      </c>
      <c r="S187" s="204"/>
      <c r="T187" s="206">
        <f>SUM(T188:T230)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07" t="s">
        <v>78</v>
      </c>
      <c r="AT187" s="208" t="s">
        <v>71</v>
      </c>
      <c r="AU187" s="208" t="s">
        <v>78</v>
      </c>
      <c r="AY187" s="207" t="s">
        <v>148</v>
      </c>
      <c r="BK187" s="209">
        <f>SUM(BK188:BK230)</f>
        <v>0</v>
      </c>
    </row>
    <row r="188" s="2" customFormat="1" ht="21.75" customHeight="1">
      <c r="A188" s="38"/>
      <c r="B188" s="39"/>
      <c r="C188" s="212" t="s">
        <v>311</v>
      </c>
      <c r="D188" s="212" t="s">
        <v>150</v>
      </c>
      <c r="E188" s="213" t="s">
        <v>312</v>
      </c>
      <c r="F188" s="214" t="s">
        <v>313</v>
      </c>
      <c r="G188" s="215" t="s">
        <v>153</v>
      </c>
      <c r="H188" s="216">
        <v>1904</v>
      </c>
      <c r="I188" s="217"/>
      <c r="J188" s="218">
        <f>ROUND(I188*H188,2)</f>
        <v>0</v>
      </c>
      <c r="K188" s="214" t="s">
        <v>154</v>
      </c>
      <c r="L188" s="44"/>
      <c r="M188" s="219" t="s">
        <v>19</v>
      </c>
      <c r="N188" s="220" t="s">
        <v>43</v>
      </c>
      <c r="O188" s="84"/>
      <c r="P188" s="221">
        <f>O188*H188</f>
        <v>0</v>
      </c>
      <c r="Q188" s="221">
        <v>0</v>
      </c>
      <c r="R188" s="221">
        <f>Q188*H188</f>
        <v>0</v>
      </c>
      <c r="S188" s="221">
        <v>0</v>
      </c>
      <c r="T188" s="222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23" t="s">
        <v>155</v>
      </c>
      <c r="AT188" s="223" t="s">
        <v>150</v>
      </c>
      <c r="AU188" s="223" t="s">
        <v>80</v>
      </c>
      <c r="AY188" s="17" t="s">
        <v>148</v>
      </c>
      <c r="BE188" s="224">
        <f>IF(N188="základní",J188,0)</f>
        <v>0</v>
      </c>
      <c r="BF188" s="224">
        <f>IF(N188="snížená",J188,0)</f>
        <v>0</v>
      </c>
      <c r="BG188" s="224">
        <f>IF(N188="zákl. přenesená",J188,0)</f>
        <v>0</v>
      </c>
      <c r="BH188" s="224">
        <f>IF(N188="sníž. přenesená",J188,0)</f>
        <v>0</v>
      </c>
      <c r="BI188" s="224">
        <f>IF(N188="nulová",J188,0)</f>
        <v>0</v>
      </c>
      <c r="BJ188" s="17" t="s">
        <v>78</v>
      </c>
      <c r="BK188" s="224">
        <f>ROUND(I188*H188,2)</f>
        <v>0</v>
      </c>
      <c r="BL188" s="17" t="s">
        <v>155</v>
      </c>
      <c r="BM188" s="223" t="s">
        <v>314</v>
      </c>
    </row>
    <row r="189" s="2" customFormat="1">
      <c r="A189" s="38"/>
      <c r="B189" s="39"/>
      <c r="C189" s="40"/>
      <c r="D189" s="225" t="s">
        <v>157</v>
      </c>
      <c r="E189" s="40"/>
      <c r="F189" s="226" t="s">
        <v>315</v>
      </c>
      <c r="G189" s="40"/>
      <c r="H189" s="40"/>
      <c r="I189" s="227"/>
      <c r="J189" s="40"/>
      <c r="K189" s="40"/>
      <c r="L189" s="44"/>
      <c r="M189" s="228"/>
      <c r="N189" s="229"/>
      <c r="O189" s="84"/>
      <c r="P189" s="84"/>
      <c r="Q189" s="84"/>
      <c r="R189" s="84"/>
      <c r="S189" s="84"/>
      <c r="T189" s="85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T189" s="17" t="s">
        <v>157</v>
      </c>
      <c r="AU189" s="17" t="s">
        <v>80</v>
      </c>
    </row>
    <row r="190" s="13" customFormat="1">
      <c r="A190" s="13"/>
      <c r="B190" s="230"/>
      <c r="C190" s="231"/>
      <c r="D190" s="232" t="s">
        <v>159</v>
      </c>
      <c r="E190" s="233" t="s">
        <v>19</v>
      </c>
      <c r="F190" s="234" t="s">
        <v>316</v>
      </c>
      <c r="G190" s="231"/>
      <c r="H190" s="235">
        <v>1540</v>
      </c>
      <c r="I190" s="236"/>
      <c r="J190" s="231"/>
      <c r="K190" s="231"/>
      <c r="L190" s="237"/>
      <c r="M190" s="238"/>
      <c r="N190" s="239"/>
      <c r="O190" s="239"/>
      <c r="P190" s="239"/>
      <c r="Q190" s="239"/>
      <c r="R190" s="239"/>
      <c r="S190" s="239"/>
      <c r="T190" s="240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1" t="s">
        <v>159</v>
      </c>
      <c r="AU190" s="241" t="s">
        <v>80</v>
      </c>
      <c r="AV190" s="13" t="s">
        <v>80</v>
      </c>
      <c r="AW190" s="13" t="s">
        <v>33</v>
      </c>
      <c r="AX190" s="13" t="s">
        <v>72</v>
      </c>
      <c r="AY190" s="241" t="s">
        <v>148</v>
      </c>
    </row>
    <row r="191" s="13" customFormat="1">
      <c r="A191" s="13"/>
      <c r="B191" s="230"/>
      <c r="C191" s="231"/>
      <c r="D191" s="232" t="s">
        <v>159</v>
      </c>
      <c r="E191" s="233" t="s">
        <v>19</v>
      </c>
      <c r="F191" s="234" t="s">
        <v>317</v>
      </c>
      <c r="G191" s="231"/>
      <c r="H191" s="235">
        <v>67</v>
      </c>
      <c r="I191" s="236"/>
      <c r="J191" s="231"/>
      <c r="K191" s="231"/>
      <c r="L191" s="237"/>
      <c r="M191" s="238"/>
      <c r="N191" s="239"/>
      <c r="O191" s="239"/>
      <c r="P191" s="239"/>
      <c r="Q191" s="239"/>
      <c r="R191" s="239"/>
      <c r="S191" s="239"/>
      <c r="T191" s="240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1" t="s">
        <v>159</v>
      </c>
      <c r="AU191" s="241" t="s">
        <v>80</v>
      </c>
      <c r="AV191" s="13" t="s">
        <v>80</v>
      </c>
      <c r="AW191" s="13" t="s">
        <v>33</v>
      </c>
      <c r="AX191" s="13" t="s">
        <v>72</v>
      </c>
      <c r="AY191" s="241" t="s">
        <v>148</v>
      </c>
    </row>
    <row r="192" s="13" customFormat="1">
      <c r="A192" s="13"/>
      <c r="B192" s="230"/>
      <c r="C192" s="231"/>
      <c r="D192" s="232" t="s">
        <v>159</v>
      </c>
      <c r="E192" s="233" t="s">
        <v>19</v>
      </c>
      <c r="F192" s="234" t="s">
        <v>318</v>
      </c>
      <c r="G192" s="231"/>
      <c r="H192" s="235">
        <v>2</v>
      </c>
      <c r="I192" s="236"/>
      <c r="J192" s="231"/>
      <c r="K192" s="231"/>
      <c r="L192" s="237"/>
      <c r="M192" s="238"/>
      <c r="N192" s="239"/>
      <c r="O192" s="239"/>
      <c r="P192" s="239"/>
      <c r="Q192" s="239"/>
      <c r="R192" s="239"/>
      <c r="S192" s="239"/>
      <c r="T192" s="240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1" t="s">
        <v>159</v>
      </c>
      <c r="AU192" s="241" t="s">
        <v>80</v>
      </c>
      <c r="AV192" s="13" t="s">
        <v>80</v>
      </c>
      <c r="AW192" s="13" t="s">
        <v>33</v>
      </c>
      <c r="AX192" s="13" t="s">
        <v>72</v>
      </c>
      <c r="AY192" s="241" t="s">
        <v>148</v>
      </c>
    </row>
    <row r="193" s="13" customFormat="1">
      <c r="A193" s="13"/>
      <c r="B193" s="230"/>
      <c r="C193" s="231"/>
      <c r="D193" s="232" t="s">
        <v>159</v>
      </c>
      <c r="E193" s="233" t="s">
        <v>19</v>
      </c>
      <c r="F193" s="234" t="s">
        <v>319</v>
      </c>
      <c r="G193" s="231"/>
      <c r="H193" s="235">
        <v>3</v>
      </c>
      <c r="I193" s="236"/>
      <c r="J193" s="231"/>
      <c r="K193" s="231"/>
      <c r="L193" s="237"/>
      <c r="M193" s="238"/>
      <c r="N193" s="239"/>
      <c r="O193" s="239"/>
      <c r="P193" s="239"/>
      <c r="Q193" s="239"/>
      <c r="R193" s="239"/>
      <c r="S193" s="239"/>
      <c r="T193" s="240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1" t="s">
        <v>159</v>
      </c>
      <c r="AU193" s="241" t="s">
        <v>80</v>
      </c>
      <c r="AV193" s="13" t="s">
        <v>80</v>
      </c>
      <c r="AW193" s="13" t="s">
        <v>33</v>
      </c>
      <c r="AX193" s="13" t="s">
        <v>72</v>
      </c>
      <c r="AY193" s="241" t="s">
        <v>148</v>
      </c>
    </row>
    <row r="194" s="13" customFormat="1">
      <c r="A194" s="13"/>
      <c r="B194" s="230"/>
      <c r="C194" s="231"/>
      <c r="D194" s="232" t="s">
        <v>159</v>
      </c>
      <c r="E194" s="233" t="s">
        <v>19</v>
      </c>
      <c r="F194" s="234" t="s">
        <v>320</v>
      </c>
      <c r="G194" s="231"/>
      <c r="H194" s="235">
        <v>292</v>
      </c>
      <c r="I194" s="236"/>
      <c r="J194" s="231"/>
      <c r="K194" s="231"/>
      <c r="L194" s="237"/>
      <c r="M194" s="238"/>
      <c r="N194" s="239"/>
      <c r="O194" s="239"/>
      <c r="P194" s="239"/>
      <c r="Q194" s="239"/>
      <c r="R194" s="239"/>
      <c r="S194" s="239"/>
      <c r="T194" s="240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1" t="s">
        <v>159</v>
      </c>
      <c r="AU194" s="241" t="s">
        <v>80</v>
      </c>
      <c r="AV194" s="13" t="s">
        <v>80</v>
      </c>
      <c r="AW194" s="13" t="s">
        <v>33</v>
      </c>
      <c r="AX194" s="13" t="s">
        <v>72</v>
      </c>
      <c r="AY194" s="241" t="s">
        <v>148</v>
      </c>
    </row>
    <row r="195" s="14" customFormat="1">
      <c r="A195" s="14"/>
      <c r="B195" s="242"/>
      <c r="C195" s="243"/>
      <c r="D195" s="232" t="s">
        <v>159</v>
      </c>
      <c r="E195" s="244" t="s">
        <v>19</v>
      </c>
      <c r="F195" s="245" t="s">
        <v>162</v>
      </c>
      <c r="G195" s="243"/>
      <c r="H195" s="246">
        <v>1904</v>
      </c>
      <c r="I195" s="247"/>
      <c r="J195" s="243"/>
      <c r="K195" s="243"/>
      <c r="L195" s="248"/>
      <c r="M195" s="249"/>
      <c r="N195" s="250"/>
      <c r="O195" s="250"/>
      <c r="P195" s="250"/>
      <c r="Q195" s="250"/>
      <c r="R195" s="250"/>
      <c r="S195" s="250"/>
      <c r="T195" s="251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2" t="s">
        <v>159</v>
      </c>
      <c r="AU195" s="252" t="s">
        <v>80</v>
      </c>
      <c r="AV195" s="14" t="s">
        <v>155</v>
      </c>
      <c r="AW195" s="14" t="s">
        <v>33</v>
      </c>
      <c r="AX195" s="14" t="s">
        <v>78</v>
      </c>
      <c r="AY195" s="252" t="s">
        <v>148</v>
      </c>
    </row>
    <row r="196" s="2" customFormat="1" ht="21.75" customHeight="1">
      <c r="A196" s="38"/>
      <c r="B196" s="39"/>
      <c r="C196" s="212" t="s">
        <v>321</v>
      </c>
      <c r="D196" s="212" t="s">
        <v>150</v>
      </c>
      <c r="E196" s="213" t="s">
        <v>322</v>
      </c>
      <c r="F196" s="214" t="s">
        <v>323</v>
      </c>
      <c r="G196" s="215" t="s">
        <v>153</v>
      </c>
      <c r="H196" s="216">
        <v>24</v>
      </c>
      <c r="I196" s="217"/>
      <c r="J196" s="218">
        <f>ROUND(I196*H196,2)</f>
        <v>0</v>
      </c>
      <c r="K196" s="214" t="s">
        <v>154</v>
      </c>
      <c r="L196" s="44"/>
      <c r="M196" s="219" t="s">
        <v>19</v>
      </c>
      <c r="N196" s="220" t="s">
        <v>43</v>
      </c>
      <c r="O196" s="84"/>
      <c r="P196" s="221">
        <f>O196*H196</f>
        <v>0</v>
      </c>
      <c r="Q196" s="221">
        <v>0</v>
      </c>
      <c r="R196" s="221">
        <f>Q196*H196</f>
        <v>0</v>
      </c>
      <c r="S196" s="221">
        <v>0</v>
      </c>
      <c r="T196" s="222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23" t="s">
        <v>155</v>
      </c>
      <c r="AT196" s="223" t="s">
        <v>150</v>
      </c>
      <c r="AU196" s="223" t="s">
        <v>80</v>
      </c>
      <c r="AY196" s="17" t="s">
        <v>148</v>
      </c>
      <c r="BE196" s="224">
        <f>IF(N196="základní",J196,0)</f>
        <v>0</v>
      </c>
      <c r="BF196" s="224">
        <f>IF(N196="snížená",J196,0)</f>
        <v>0</v>
      </c>
      <c r="BG196" s="224">
        <f>IF(N196="zákl. přenesená",J196,0)</f>
        <v>0</v>
      </c>
      <c r="BH196" s="224">
        <f>IF(N196="sníž. přenesená",J196,0)</f>
        <v>0</v>
      </c>
      <c r="BI196" s="224">
        <f>IF(N196="nulová",J196,0)</f>
        <v>0</v>
      </c>
      <c r="BJ196" s="17" t="s">
        <v>78</v>
      </c>
      <c r="BK196" s="224">
        <f>ROUND(I196*H196,2)</f>
        <v>0</v>
      </c>
      <c r="BL196" s="17" t="s">
        <v>155</v>
      </c>
      <c r="BM196" s="223" t="s">
        <v>324</v>
      </c>
    </row>
    <row r="197" s="2" customFormat="1">
      <c r="A197" s="38"/>
      <c r="B197" s="39"/>
      <c r="C197" s="40"/>
      <c r="D197" s="225" t="s">
        <v>157</v>
      </c>
      <c r="E197" s="40"/>
      <c r="F197" s="226" t="s">
        <v>325</v>
      </c>
      <c r="G197" s="40"/>
      <c r="H197" s="40"/>
      <c r="I197" s="227"/>
      <c r="J197" s="40"/>
      <c r="K197" s="40"/>
      <c r="L197" s="44"/>
      <c r="M197" s="228"/>
      <c r="N197" s="229"/>
      <c r="O197" s="84"/>
      <c r="P197" s="84"/>
      <c r="Q197" s="84"/>
      <c r="R197" s="84"/>
      <c r="S197" s="84"/>
      <c r="T197" s="85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T197" s="17" t="s">
        <v>157</v>
      </c>
      <c r="AU197" s="17" t="s">
        <v>80</v>
      </c>
    </row>
    <row r="198" s="13" customFormat="1">
      <c r="A198" s="13"/>
      <c r="B198" s="230"/>
      <c r="C198" s="231"/>
      <c r="D198" s="232" t="s">
        <v>159</v>
      </c>
      <c r="E198" s="233" t="s">
        <v>19</v>
      </c>
      <c r="F198" s="234" t="s">
        <v>326</v>
      </c>
      <c r="G198" s="231"/>
      <c r="H198" s="235">
        <v>24</v>
      </c>
      <c r="I198" s="236"/>
      <c r="J198" s="231"/>
      <c r="K198" s="231"/>
      <c r="L198" s="237"/>
      <c r="M198" s="238"/>
      <c r="N198" s="239"/>
      <c r="O198" s="239"/>
      <c r="P198" s="239"/>
      <c r="Q198" s="239"/>
      <c r="R198" s="239"/>
      <c r="S198" s="239"/>
      <c r="T198" s="240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1" t="s">
        <v>159</v>
      </c>
      <c r="AU198" s="241" t="s">
        <v>80</v>
      </c>
      <c r="AV198" s="13" t="s">
        <v>80</v>
      </c>
      <c r="AW198" s="13" t="s">
        <v>33</v>
      </c>
      <c r="AX198" s="13" t="s">
        <v>78</v>
      </c>
      <c r="AY198" s="241" t="s">
        <v>148</v>
      </c>
    </row>
    <row r="199" s="2" customFormat="1" ht="24.15" customHeight="1">
      <c r="A199" s="38"/>
      <c r="B199" s="39"/>
      <c r="C199" s="212" t="s">
        <v>327</v>
      </c>
      <c r="D199" s="212" t="s">
        <v>150</v>
      </c>
      <c r="E199" s="213" t="s">
        <v>328</v>
      </c>
      <c r="F199" s="214" t="s">
        <v>329</v>
      </c>
      <c r="G199" s="215" t="s">
        <v>153</v>
      </c>
      <c r="H199" s="216">
        <v>770</v>
      </c>
      <c r="I199" s="217"/>
      <c r="J199" s="218">
        <f>ROUND(I199*H199,2)</f>
        <v>0</v>
      </c>
      <c r="K199" s="214" t="s">
        <v>154</v>
      </c>
      <c r="L199" s="44"/>
      <c r="M199" s="219" t="s">
        <v>19</v>
      </c>
      <c r="N199" s="220" t="s">
        <v>43</v>
      </c>
      <c r="O199" s="84"/>
      <c r="P199" s="221">
        <f>O199*H199</f>
        <v>0</v>
      </c>
      <c r="Q199" s="221">
        <v>0</v>
      </c>
      <c r="R199" s="221">
        <f>Q199*H199</f>
        <v>0</v>
      </c>
      <c r="S199" s="221">
        <v>0</v>
      </c>
      <c r="T199" s="222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23" t="s">
        <v>155</v>
      </c>
      <c r="AT199" s="223" t="s">
        <v>150</v>
      </c>
      <c r="AU199" s="223" t="s">
        <v>80</v>
      </c>
      <c r="AY199" s="17" t="s">
        <v>148</v>
      </c>
      <c r="BE199" s="224">
        <f>IF(N199="základní",J199,0)</f>
        <v>0</v>
      </c>
      <c r="BF199" s="224">
        <f>IF(N199="snížená",J199,0)</f>
        <v>0</v>
      </c>
      <c r="BG199" s="224">
        <f>IF(N199="zákl. přenesená",J199,0)</f>
        <v>0</v>
      </c>
      <c r="BH199" s="224">
        <f>IF(N199="sníž. přenesená",J199,0)</f>
        <v>0</v>
      </c>
      <c r="BI199" s="224">
        <f>IF(N199="nulová",J199,0)</f>
        <v>0</v>
      </c>
      <c r="BJ199" s="17" t="s">
        <v>78</v>
      </c>
      <c r="BK199" s="224">
        <f>ROUND(I199*H199,2)</f>
        <v>0</v>
      </c>
      <c r="BL199" s="17" t="s">
        <v>155</v>
      </c>
      <c r="BM199" s="223" t="s">
        <v>330</v>
      </c>
    </row>
    <row r="200" s="2" customFormat="1">
      <c r="A200" s="38"/>
      <c r="B200" s="39"/>
      <c r="C200" s="40"/>
      <c r="D200" s="225" t="s">
        <v>157</v>
      </c>
      <c r="E200" s="40"/>
      <c r="F200" s="226" t="s">
        <v>331</v>
      </c>
      <c r="G200" s="40"/>
      <c r="H200" s="40"/>
      <c r="I200" s="227"/>
      <c r="J200" s="40"/>
      <c r="K200" s="40"/>
      <c r="L200" s="44"/>
      <c r="M200" s="228"/>
      <c r="N200" s="229"/>
      <c r="O200" s="84"/>
      <c r="P200" s="84"/>
      <c r="Q200" s="84"/>
      <c r="R200" s="84"/>
      <c r="S200" s="84"/>
      <c r="T200" s="85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T200" s="17" t="s">
        <v>157</v>
      </c>
      <c r="AU200" s="17" t="s">
        <v>80</v>
      </c>
    </row>
    <row r="201" s="13" customFormat="1">
      <c r="A201" s="13"/>
      <c r="B201" s="230"/>
      <c r="C201" s="231"/>
      <c r="D201" s="232" t="s">
        <v>159</v>
      </c>
      <c r="E201" s="233" t="s">
        <v>19</v>
      </c>
      <c r="F201" s="234" t="s">
        <v>332</v>
      </c>
      <c r="G201" s="231"/>
      <c r="H201" s="235">
        <v>770</v>
      </c>
      <c r="I201" s="236"/>
      <c r="J201" s="231"/>
      <c r="K201" s="231"/>
      <c r="L201" s="237"/>
      <c r="M201" s="238"/>
      <c r="N201" s="239"/>
      <c r="O201" s="239"/>
      <c r="P201" s="239"/>
      <c r="Q201" s="239"/>
      <c r="R201" s="239"/>
      <c r="S201" s="239"/>
      <c r="T201" s="240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1" t="s">
        <v>159</v>
      </c>
      <c r="AU201" s="241" t="s">
        <v>80</v>
      </c>
      <c r="AV201" s="13" t="s">
        <v>80</v>
      </c>
      <c r="AW201" s="13" t="s">
        <v>33</v>
      </c>
      <c r="AX201" s="13" t="s">
        <v>78</v>
      </c>
      <c r="AY201" s="241" t="s">
        <v>148</v>
      </c>
    </row>
    <row r="202" s="2" customFormat="1" ht="16.5" customHeight="1">
      <c r="A202" s="38"/>
      <c r="B202" s="39"/>
      <c r="C202" s="212" t="s">
        <v>333</v>
      </c>
      <c r="D202" s="212" t="s">
        <v>150</v>
      </c>
      <c r="E202" s="213" t="s">
        <v>334</v>
      </c>
      <c r="F202" s="214" t="s">
        <v>335</v>
      </c>
      <c r="G202" s="215" t="s">
        <v>153</v>
      </c>
      <c r="H202" s="216">
        <v>770</v>
      </c>
      <c r="I202" s="217"/>
      <c r="J202" s="218">
        <f>ROUND(I202*H202,2)</f>
        <v>0</v>
      </c>
      <c r="K202" s="214" t="s">
        <v>154</v>
      </c>
      <c r="L202" s="44"/>
      <c r="M202" s="219" t="s">
        <v>19</v>
      </c>
      <c r="N202" s="220" t="s">
        <v>43</v>
      </c>
      <c r="O202" s="84"/>
      <c r="P202" s="221">
        <f>O202*H202</f>
        <v>0</v>
      </c>
      <c r="Q202" s="221">
        <v>0</v>
      </c>
      <c r="R202" s="221">
        <f>Q202*H202</f>
        <v>0</v>
      </c>
      <c r="S202" s="221">
        <v>0</v>
      </c>
      <c r="T202" s="222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23" t="s">
        <v>155</v>
      </c>
      <c r="AT202" s="223" t="s">
        <v>150</v>
      </c>
      <c r="AU202" s="223" t="s">
        <v>80</v>
      </c>
      <c r="AY202" s="17" t="s">
        <v>148</v>
      </c>
      <c r="BE202" s="224">
        <f>IF(N202="základní",J202,0)</f>
        <v>0</v>
      </c>
      <c r="BF202" s="224">
        <f>IF(N202="snížená",J202,0)</f>
        <v>0</v>
      </c>
      <c r="BG202" s="224">
        <f>IF(N202="zákl. přenesená",J202,0)</f>
        <v>0</v>
      </c>
      <c r="BH202" s="224">
        <f>IF(N202="sníž. přenesená",J202,0)</f>
        <v>0</v>
      </c>
      <c r="BI202" s="224">
        <f>IF(N202="nulová",J202,0)</f>
        <v>0</v>
      </c>
      <c r="BJ202" s="17" t="s">
        <v>78</v>
      </c>
      <c r="BK202" s="224">
        <f>ROUND(I202*H202,2)</f>
        <v>0</v>
      </c>
      <c r="BL202" s="17" t="s">
        <v>155</v>
      </c>
      <c r="BM202" s="223" t="s">
        <v>336</v>
      </c>
    </row>
    <row r="203" s="2" customFormat="1">
      <c r="A203" s="38"/>
      <c r="B203" s="39"/>
      <c r="C203" s="40"/>
      <c r="D203" s="225" t="s">
        <v>157</v>
      </c>
      <c r="E203" s="40"/>
      <c r="F203" s="226" t="s">
        <v>337</v>
      </c>
      <c r="G203" s="40"/>
      <c r="H203" s="40"/>
      <c r="I203" s="227"/>
      <c r="J203" s="40"/>
      <c r="K203" s="40"/>
      <c r="L203" s="44"/>
      <c r="M203" s="228"/>
      <c r="N203" s="229"/>
      <c r="O203" s="84"/>
      <c r="P203" s="84"/>
      <c r="Q203" s="84"/>
      <c r="R203" s="84"/>
      <c r="S203" s="84"/>
      <c r="T203" s="85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T203" s="17" t="s">
        <v>157</v>
      </c>
      <c r="AU203" s="17" t="s">
        <v>80</v>
      </c>
    </row>
    <row r="204" s="13" customFormat="1">
      <c r="A204" s="13"/>
      <c r="B204" s="230"/>
      <c r="C204" s="231"/>
      <c r="D204" s="232" t="s">
        <v>159</v>
      </c>
      <c r="E204" s="233" t="s">
        <v>19</v>
      </c>
      <c r="F204" s="234" t="s">
        <v>332</v>
      </c>
      <c r="G204" s="231"/>
      <c r="H204" s="235">
        <v>770</v>
      </c>
      <c r="I204" s="236"/>
      <c r="J204" s="231"/>
      <c r="K204" s="231"/>
      <c r="L204" s="237"/>
      <c r="M204" s="238"/>
      <c r="N204" s="239"/>
      <c r="O204" s="239"/>
      <c r="P204" s="239"/>
      <c r="Q204" s="239"/>
      <c r="R204" s="239"/>
      <c r="S204" s="239"/>
      <c r="T204" s="240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1" t="s">
        <v>159</v>
      </c>
      <c r="AU204" s="241" t="s">
        <v>80</v>
      </c>
      <c r="AV204" s="13" t="s">
        <v>80</v>
      </c>
      <c r="AW204" s="13" t="s">
        <v>33</v>
      </c>
      <c r="AX204" s="13" t="s">
        <v>78</v>
      </c>
      <c r="AY204" s="241" t="s">
        <v>148</v>
      </c>
    </row>
    <row r="205" s="2" customFormat="1" ht="16.5" customHeight="1">
      <c r="A205" s="38"/>
      <c r="B205" s="39"/>
      <c r="C205" s="212" t="s">
        <v>338</v>
      </c>
      <c r="D205" s="212" t="s">
        <v>150</v>
      </c>
      <c r="E205" s="213" t="s">
        <v>339</v>
      </c>
      <c r="F205" s="214" t="s">
        <v>340</v>
      </c>
      <c r="G205" s="215" t="s">
        <v>153</v>
      </c>
      <c r="H205" s="216">
        <v>770</v>
      </c>
      <c r="I205" s="217"/>
      <c r="J205" s="218">
        <f>ROUND(I205*H205,2)</f>
        <v>0</v>
      </c>
      <c r="K205" s="214" t="s">
        <v>154</v>
      </c>
      <c r="L205" s="44"/>
      <c r="M205" s="219" t="s">
        <v>19</v>
      </c>
      <c r="N205" s="220" t="s">
        <v>43</v>
      </c>
      <c r="O205" s="84"/>
      <c r="P205" s="221">
        <f>O205*H205</f>
        <v>0</v>
      </c>
      <c r="Q205" s="221">
        <v>0</v>
      </c>
      <c r="R205" s="221">
        <f>Q205*H205</f>
        <v>0</v>
      </c>
      <c r="S205" s="221">
        <v>0</v>
      </c>
      <c r="T205" s="222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23" t="s">
        <v>155</v>
      </c>
      <c r="AT205" s="223" t="s">
        <v>150</v>
      </c>
      <c r="AU205" s="223" t="s">
        <v>80</v>
      </c>
      <c r="AY205" s="17" t="s">
        <v>148</v>
      </c>
      <c r="BE205" s="224">
        <f>IF(N205="základní",J205,0)</f>
        <v>0</v>
      </c>
      <c r="BF205" s="224">
        <f>IF(N205="snížená",J205,0)</f>
        <v>0</v>
      </c>
      <c r="BG205" s="224">
        <f>IF(N205="zákl. přenesená",J205,0)</f>
        <v>0</v>
      </c>
      <c r="BH205" s="224">
        <f>IF(N205="sníž. přenesená",J205,0)</f>
        <v>0</v>
      </c>
      <c r="BI205" s="224">
        <f>IF(N205="nulová",J205,0)</f>
        <v>0</v>
      </c>
      <c r="BJ205" s="17" t="s">
        <v>78</v>
      </c>
      <c r="BK205" s="224">
        <f>ROUND(I205*H205,2)</f>
        <v>0</v>
      </c>
      <c r="BL205" s="17" t="s">
        <v>155</v>
      </c>
      <c r="BM205" s="223" t="s">
        <v>341</v>
      </c>
    </row>
    <row r="206" s="2" customFormat="1">
      <c r="A206" s="38"/>
      <c r="B206" s="39"/>
      <c r="C206" s="40"/>
      <c r="D206" s="225" t="s">
        <v>157</v>
      </c>
      <c r="E206" s="40"/>
      <c r="F206" s="226" t="s">
        <v>342</v>
      </c>
      <c r="G206" s="40"/>
      <c r="H206" s="40"/>
      <c r="I206" s="227"/>
      <c r="J206" s="40"/>
      <c r="K206" s="40"/>
      <c r="L206" s="44"/>
      <c r="M206" s="228"/>
      <c r="N206" s="229"/>
      <c r="O206" s="84"/>
      <c r="P206" s="84"/>
      <c r="Q206" s="84"/>
      <c r="R206" s="84"/>
      <c r="S206" s="84"/>
      <c r="T206" s="85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T206" s="17" t="s">
        <v>157</v>
      </c>
      <c r="AU206" s="17" t="s">
        <v>80</v>
      </c>
    </row>
    <row r="207" s="13" customFormat="1">
      <c r="A207" s="13"/>
      <c r="B207" s="230"/>
      <c r="C207" s="231"/>
      <c r="D207" s="232" t="s">
        <v>159</v>
      </c>
      <c r="E207" s="233" t="s">
        <v>19</v>
      </c>
      <c r="F207" s="234" t="s">
        <v>332</v>
      </c>
      <c r="G207" s="231"/>
      <c r="H207" s="235">
        <v>770</v>
      </c>
      <c r="I207" s="236"/>
      <c r="J207" s="231"/>
      <c r="K207" s="231"/>
      <c r="L207" s="237"/>
      <c r="M207" s="238"/>
      <c r="N207" s="239"/>
      <c r="O207" s="239"/>
      <c r="P207" s="239"/>
      <c r="Q207" s="239"/>
      <c r="R207" s="239"/>
      <c r="S207" s="239"/>
      <c r="T207" s="240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1" t="s">
        <v>159</v>
      </c>
      <c r="AU207" s="241" t="s">
        <v>80</v>
      </c>
      <c r="AV207" s="13" t="s">
        <v>80</v>
      </c>
      <c r="AW207" s="13" t="s">
        <v>33</v>
      </c>
      <c r="AX207" s="13" t="s">
        <v>78</v>
      </c>
      <c r="AY207" s="241" t="s">
        <v>148</v>
      </c>
    </row>
    <row r="208" s="2" customFormat="1" ht="24.15" customHeight="1">
      <c r="A208" s="38"/>
      <c r="B208" s="39"/>
      <c r="C208" s="212" t="s">
        <v>343</v>
      </c>
      <c r="D208" s="212" t="s">
        <v>150</v>
      </c>
      <c r="E208" s="213" t="s">
        <v>344</v>
      </c>
      <c r="F208" s="214" t="s">
        <v>345</v>
      </c>
      <c r="G208" s="215" t="s">
        <v>153</v>
      </c>
      <c r="H208" s="216">
        <v>770</v>
      </c>
      <c r="I208" s="217"/>
      <c r="J208" s="218">
        <f>ROUND(I208*H208,2)</f>
        <v>0</v>
      </c>
      <c r="K208" s="214" t="s">
        <v>154</v>
      </c>
      <c r="L208" s="44"/>
      <c r="M208" s="219" t="s">
        <v>19</v>
      </c>
      <c r="N208" s="220" t="s">
        <v>43</v>
      </c>
      <c r="O208" s="84"/>
      <c r="P208" s="221">
        <f>O208*H208</f>
        <v>0</v>
      </c>
      <c r="Q208" s="221">
        <v>0</v>
      </c>
      <c r="R208" s="221">
        <f>Q208*H208</f>
        <v>0</v>
      </c>
      <c r="S208" s="221">
        <v>0</v>
      </c>
      <c r="T208" s="222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23" t="s">
        <v>155</v>
      </c>
      <c r="AT208" s="223" t="s">
        <v>150</v>
      </c>
      <c r="AU208" s="223" t="s">
        <v>80</v>
      </c>
      <c r="AY208" s="17" t="s">
        <v>148</v>
      </c>
      <c r="BE208" s="224">
        <f>IF(N208="základní",J208,0)</f>
        <v>0</v>
      </c>
      <c r="BF208" s="224">
        <f>IF(N208="snížená",J208,0)</f>
        <v>0</v>
      </c>
      <c r="BG208" s="224">
        <f>IF(N208="zákl. přenesená",J208,0)</f>
        <v>0</v>
      </c>
      <c r="BH208" s="224">
        <f>IF(N208="sníž. přenesená",J208,0)</f>
        <v>0</v>
      </c>
      <c r="BI208" s="224">
        <f>IF(N208="nulová",J208,0)</f>
        <v>0</v>
      </c>
      <c r="BJ208" s="17" t="s">
        <v>78</v>
      </c>
      <c r="BK208" s="224">
        <f>ROUND(I208*H208,2)</f>
        <v>0</v>
      </c>
      <c r="BL208" s="17" t="s">
        <v>155</v>
      </c>
      <c r="BM208" s="223" t="s">
        <v>346</v>
      </c>
    </row>
    <row r="209" s="2" customFormat="1">
      <c r="A209" s="38"/>
      <c r="B209" s="39"/>
      <c r="C209" s="40"/>
      <c r="D209" s="225" t="s">
        <v>157</v>
      </c>
      <c r="E209" s="40"/>
      <c r="F209" s="226" t="s">
        <v>347</v>
      </c>
      <c r="G209" s="40"/>
      <c r="H209" s="40"/>
      <c r="I209" s="227"/>
      <c r="J209" s="40"/>
      <c r="K209" s="40"/>
      <c r="L209" s="44"/>
      <c r="M209" s="228"/>
      <c r="N209" s="229"/>
      <c r="O209" s="84"/>
      <c r="P209" s="84"/>
      <c r="Q209" s="84"/>
      <c r="R209" s="84"/>
      <c r="S209" s="84"/>
      <c r="T209" s="85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T209" s="17" t="s">
        <v>157</v>
      </c>
      <c r="AU209" s="17" t="s">
        <v>80</v>
      </c>
    </row>
    <row r="210" s="13" customFormat="1">
      <c r="A210" s="13"/>
      <c r="B210" s="230"/>
      <c r="C210" s="231"/>
      <c r="D210" s="232" t="s">
        <v>159</v>
      </c>
      <c r="E210" s="233" t="s">
        <v>19</v>
      </c>
      <c r="F210" s="234" t="s">
        <v>332</v>
      </c>
      <c r="G210" s="231"/>
      <c r="H210" s="235">
        <v>770</v>
      </c>
      <c r="I210" s="236"/>
      <c r="J210" s="231"/>
      <c r="K210" s="231"/>
      <c r="L210" s="237"/>
      <c r="M210" s="238"/>
      <c r="N210" s="239"/>
      <c r="O210" s="239"/>
      <c r="P210" s="239"/>
      <c r="Q210" s="239"/>
      <c r="R210" s="239"/>
      <c r="S210" s="239"/>
      <c r="T210" s="240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1" t="s">
        <v>159</v>
      </c>
      <c r="AU210" s="241" t="s">
        <v>80</v>
      </c>
      <c r="AV210" s="13" t="s">
        <v>80</v>
      </c>
      <c r="AW210" s="13" t="s">
        <v>33</v>
      </c>
      <c r="AX210" s="13" t="s">
        <v>78</v>
      </c>
      <c r="AY210" s="241" t="s">
        <v>148</v>
      </c>
    </row>
    <row r="211" s="2" customFormat="1" ht="33" customHeight="1">
      <c r="A211" s="38"/>
      <c r="B211" s="39"/>
      <c r="C211" s="212" t="s">
        <v>348</v>
      </c>
      <c r="D211" s="212" t="s">
        <v>150</v>
      </c>
      <c r="E211" s="213" t="s">
        <v>349</v>
      </c>
      <c r="F211" s="214" t="s">
        <v>350</v>
      </c>
      <c r="G211" s="215" t="s">
        <v>153</v>
      </c>
      <c r="H211" s="216">
        <v>146</v>
      </c>
      <c r="I211" s="217"/>
      <c r="J211" s="218">
        <f>ROUND(I211*H211,2)</f>
        <v>0</v>
      </c>
      <c r="K211" s="214" t="s">
        <v>154</v>
      </c>
      <c r="L211" s="44"/>
      <c r="M211" s="219" t="s">
        <v>19</v>
      </c>
      <c r="N211" s="220" t="s">
        <v>43</v>
      </c>
      <c r="O211" s="84"/>
      <c r="P211" s="221">
        <f>O211*H211</f>
        <v>0</v>
      </c>
      <c r="Q211" s="221">
        <v>0.1837</v>
      </c>
      <c r="R211" s="221">
        <f>Q211*H211</f>
        <v>26.8202</v>
      </c>
      <c r="S211" s="221">
        <v>0</v>
      </c>
      <c r="T211" s="222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23" t="s">
        <v>155</v>
      </c>
      <c r="AT211" s="223" t="s">
        <v>150</v>
      </c>
      <c r="AU211" s="223" t="s">
        <v>80</v>
      </c>
      <c r="AY211" s="17" t="s">
        <v>148</v>
      </c>
      <c r="BE211" s="224">
        <f>IF(N211="základní",J211,0)</f>
        <v>0</v>
      </c>
      <c r="BF211" s="224">
        <f>IF(N211="snížená",J211,0)</f>
        <v>0</v>
      </c>
      <c r="BG211" s="224">
        <f>IF(N211="zákl. přenesená",J211,0)</f>
        <v>0</v>
      </c>
      <c r="BH211" s="224">
        <f>IF(N211="sníž. přenesená",J211,0)</f>
        <v>0</v>
      </c>
      <c r="BI211" s="224">
        <f>IF(N211="nulová",J211,0)</f>
        <v>0</v>
      </c>
      <c r="BJ211" s="17" t="s">
        <v>78</v>
      </c>
      <c r="BK211" s="224">
        <f>ROUND(I211*H211,2)</f>
        <v>0</v>
      </c>
      <c r="BL211" s="17" t="s">
        <v>155</v>
      </c>
      <c r="BM211" s="223" t="s">
        <v>351</v>
      </c>
    </row>
    <row r="212" s="2" customFormat="1">
      <c r="A212" s="38"/>
      <c r="B212" s="39"/>
      <c r="C212" s="40"/>
      <c r="D212" s="225" t="s">
        <v>157</v>
      </c>
      <c r="E212" s="40"/>
      <c r="F212" s="226" t="s">
        <v>352</v>
      </c>
      <c r="G212" s="40"/>
      <c r="H212" s="40"/>
      <c r="I212" s="227"/>
      <c r="J212" s="40"/>
      <c r="K212" s="40"/>
      <c r="L212" s="44"/>
      <c r="M212" s="228"/>
      <c r="N212" s="229"/>
      <c r="O212" s="84"/>
      <c r="P212" s="84"/>
      <c r="Q212" s="84"/>
      <c r="R212" s="84"/>
      <c r="S212" s="84"/>
      <c r="T212" s="85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T212" s="17" t="s">
        <v>157</v>
      </c>
      <c r="AU212" s="17" t="s">
        <v>80</v>
      </c>
    </row>
    <row r="213" s="13" customFormat="1">
      <c r="A213" s="13"/>
      <c r="B213" s="230"/>
      <c r="C213" s="231"/>
      <c r="D213" s="232" t="s">
        <v>159</v>
      </c>
      <c r="E213" s="233" t="s">
        <v>19</v>
      </c>
      <c r="F213" s="234" t="s">
        <v>353</v>
      </c>
      <c r="G213" s="231"/>
      <c r="H213" s="235">
        <v>146</v>
      </c>
      <c r="I213" s="236"/>
      <c r="J213" s="231"/>
      <c r="K213" s="231"/>
      <c r="L213" s="237"/>
      <c r="M213" s="238"/>
      <c r="N213" s="239"/>
      <c r="O213" s="239"/>
      <c r="P213" s="239"/>
      <c r="Q213" s="239"/>
      <c r="R213" s="239"/>
      <c r="S213" s="239"/>
      <c r="T213" s="240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1" t="s">
        <v>159</v>
      </c>
      <c r="AU213" s="241" t="s">
        <v>80</v>
      </c>
      <c r="AV213" s="13" t="s">
        <v>80</v>
      </c>
      <c r="AW213" s="13" t="s">
        <v>33</v>
      </c>
      <c r="AX213" s="13" t="s">
        <v>78</v>
      </c>
      <c r="AY213" s="241" t="s">
        <v>148</v>
      </c>
    </row>
    <row r="214" s="2" customFormat="1" ht="16.5" customHeight="1">
      <c r="A214" s="38"/>
      <c r="B214" s="39"/>
      <c r="C214" s="263" t="s">
        <v>354</v>
      </c>
      <c r="D214" s="263" t="s">
        <v>240</v>
      </c>
      <c r="E214" s="264" t="s">
        <v>355</v>
      </c>
      <c r="F214" s="265" t="s">
        <v>356</v>
      </c>
      <c r="G214" s="266" t="s">
        <v>153</v>
      </c>
      <c r="H214" s="267">
        <v>148.91999999999999</v>
      </c>
      <c r="I214" s="268"/>
      <c r="J214" s="269">
        <f>ROUND(I214*H214,2)</f>
        <v>0</v>
      </c>
      <c r="K214" s="265" t="s">
        <v>154</v>
      </c>
      <c r="L214" s="270"/>
      <c r="M214" s="271" t="s">
        <v>19</v>
      </c>
      <c r="N214" s="272" t="s">
        <v>43</v>
      </c>
      <c r="O214" s="84"/>
      <c r="P214" s="221">
        <f>O214*H214</f>
        <v>0</v>
      </c>
      <c r="Q214" s="221">
        <v>0.222</v>
      </c>
      <c r="R214" s="221">
        <f>Q214*H214</f>
        <v>33.06024</v>
      </c>
      <c r="S214" s="221">
        <v>0</v>
      </c>
      <c r="T214" s="222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23" t="s">
        <v>195</v>
      </c>
      <c r="AT214" s="223" t="s">
        <v>240</v>
      </c>
      <c r="AU214" s="223" t="s">
        <v>80</v>
      </c>
      <c r="AY214" s="17" t="s">
        <v>148</v>
      </c>
      <c r="BE214" s="224">
        <f>IF(N214="základní",J214,0)</f>
        <v>0</v>
      </c>
      <c r="BF214" s="224">
        <f>IF(N214="snížená",J214,0)</f>
        <v>0</v>
      </c>
      <c r="BG214" s="224">
        <f>IF(N214="zákl. přenesená",J214,0)</f>
        <v>0</v>
      </c>
      <c r="BH214" s="224">
        <f>IF(N214="sníž. přenesená",J214,0)</f>
        <v>0</v>
      </c>
      <c r="BI214" s="224">
        <f>IF(N214="nulová",J214,0)</f>
        <v>0</v>
      </c>
      <c r="BJ214" s="17" t="s">
        <v>78</v>
      </c>
      <c r="BK214" s="224">
        <f>ROUND(I214*H214,2)</f>
        <v>0</v>
      </c>
      <c r="BL214" s="17" t="s">
        <v>155</v>
      </c>
      <c r="BM214" s="223" t="s">
        <v>357</v>
      </c>
    </row>
    <row r="215" s="13" customFormat="1">
      <c r="A215" s="13"/>
      <c r="B215" s="230"/>
      <c r="C215" s="231"/>
      <c r="D215" s="232" t="s">
        <v>159</v>
      </c>
      <c r="E215" s="231"/>
      <c r="F215" s="234" t="s">
        <v>358</v>
      </c>
      <c r="G215" s="231"/>
      <c r="H215" s="235">
        <v>148.91999999999999</v>
      </c>
      <c r="I215" s="236"/>
      <c r="J215" s="231"/>
      <c r="K215" s="231"/>
      <c r="L215" s="237"/>
      <c r="M215" s="238"/>
      <c r="N215" s="239"/>
      <c r="O215" s="239"/>
      <c r="P215" s="239"/>
      <c r="Q215" s="239"/>
      <c r="R215" s="239"/>
      <c r="S215" s="239"/>
      <c r="T215" s="240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1" t="s">
        <v>159</v>
      </c>
      <c r="AU215" s="241" t="s">
        <v>80</v>
      </c>
      <c r="AV215" s="13" t="s">
        <v>80</v>
      </c>
      <c r="AW215" s="13" t="s">
        <v>4</v>
      </c>
      <c r="AX215" s="13" t="s">
        <v>78</v>
      </c>
      <c r="AY215" s="241" t="s">
        <v>148</v>
      </c>
    </row>
    <row r="216" s="2" customFormat="1" ht="44.25" customHeight="1">
      <c r="A216" s="38"/>
      <c r="B216" s="39"/>
      <c r="C216" s="212" t="s">
        <v>359</v>
      </c>
      <c r="D216" s="212" t="s">
        <v>150</v>
      </c>
      <c r="E216" s="213" t="s">
        <v>360</v>
      </c>
      <c r="F216" s="214" t="s">
        <v>361</v>
      </c>
      <c r="G216" s="215" t="s">
        <v>153</v>
      </c>
      <c r="H216" s="216">
        <v>72</v>
      </c>
      <c r="I216" s="217"/>
      <c r="J216" s="218">
        <f>ROUND(I216*H216,2)</f>
        <v>0</v>
      </c>
      <c r="K216" s="214" t="s">
        <v>154</v>
      </c>
      <c r="L216" s="44"/>
      <c r="M216" s="219" t="s">
        <v>19</v>
      </c>
      <c r="N216" s="220" t="s">
        <v>43</v>
      </c>
      <c r="O216" s="84"/>
      <c r="P216" s="221">
        <f>O216*H216</f>
        <v>0</v>
      </c>
      <c r="Q216" s="221">
        <v>0.089219999999999994</v>
      </c>
      <c r="R216" s="221">
        <f>Q216*H216</f>
        <v>6.4238399999999993</v>
      </c>
      <c r="S216" s="221">
        <v>0</v>
      </c>
      <c r="T216" s="222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23" t="s">
        <v>155</v>
      </c>
      <c r="AT216" s="223" t="s">
        <v>150</v>
      </c>
      <c r="AU216" s="223" t="s">
        <v>80</v>
      </c>
      <c r="AY216" s="17" t="s">
        <v>148</v>
      </c>
      <c r="BE216" s="224">
        <f>IF(N216="základní",J216,0)</f>
        <v>0</v>
      </c>
      <c r="BF216" s="224">
        <f>IF(N216="snížená",J216,0)</f>
        <v>0</v>
      </c>
      <c r="BG216" s="224">
        <f>IF(N216="zákl. přenesená",J216,0)</f>
        <v>0</v>
      </c>
      <c r="BH216" s="224">
        <f>IF(N216="sníž. přenesená",J216,0)</f>
        <v>0</v>
      </c>
      <c r="BI216" s="224">
        <f>IF(N216="nulová",J216,0)</f>
        <v>0</v>
      </c>
      <c r="BJ216" s="17" t="s">
        <v>78</v>
      </c>
      <c r="BK216" s="224">
        <f>ROUND(I216*H216,2)</f>
        <v>0</v>
      </c>
      <c r="BL216" s="17" t="s">
        <v>155</v>
      </c>
      <c r="BM216" s="223" t="s">
        <v>362</v>
      </c>
    </row>
    <row r="217" s="2" customFormat="1">
      <c r="A217" s="38"/>
      <c r="B217" s="39"/>
      <c r="C217" s="40"/>
      <c r="D217" s="225" t="s">
        <v>157</v>
      </c>
      <c r="E217" s="40"/>
      <c r="F217" s="226" t="s">
        <v>363</v>
      </c>
      <c r="G217" s="40"/>
      <c r="H217" s="40"/>
      <c r="I217" s="227"/>
      <c r="J217" s="40"/>
      <c r="K217" s="40"/>
      <c r="L217" s="44"/>
      <c r="M217" s="228"/>
      <c r="N217" s="229"/>
      <c r="O217" s="84"/>
      <c r="P217" s="84"/>
      <c r="Q217" s="84"/>
      <c r="R217" s="84"/>
      <c r="S217" s="84"/>
      <c r="T217" s="85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T217" s="17" t="s">
        <v>157</v>
      </c>
      <c r="AU217" s="17" t="s">
        <v>80</v>
      </c>
    </row>
    <row r="218" s="13" customFormat="1">
      <c r="A218" s="13"/>
      <c r="B218" s="230"/>
      <c r="C218" s="231"/>
      <c r="D218" s="232" t="s">
        <v>159</v>
      </c>
      <c r="E218" s="233" t="s">
        <v>19</v>
      </c>
      <c r="F218" s="234" t="s">
        <v>317</v>
      </c>
      <c r="G218" s="231"/>
      <c r="H218" s="235">
        <v>67</v>
      </c>
      <c r="I218" s="236"/>
      <c r="J218" s="231"/>
      <c r="K218" s="231"/>
      <c r="L218" s="237"/>
      <c r="M218" s="238"/>
      <c r="N218" s="239"/>
      <c r="O218" s="239"/>
      <c r="P218" s="239"/>
      <c r="Q218" s="239"/>
      <c r="R218" s="239"/>
      <c r="S218" s="239"/>
      <c r="T218" s="240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1" t="s">
        <v>159</v>
      </c>
      <c r="AU218" s="241" t="s">
        <v>80</v>
      </c>
      <c r="AV218" s="13" t="s">
        <v>80</v>
      </c>
      <c r="AW218" s="13" t="s">
        <v>33</v>
      </c>
      <c r="AX218" s="13" t="s">
        <v>72</v>
      </c>
      <c r="AY218" s="241" t="s">
        <v>148</v>
      </c>
    </row>
    <row r="219" s="13" customFormat="1">
      <c r="A219" s="13"/>
      <c r="B219" s="230"/>
      <c r="C219" s="231"/>
      <c r="D219" s="232" t="s">
        <v>159</v>
      </c>
      <c r="E219" s="233" t="s">
        <v>19</v>
      </c>
      <c r="F219" s="234" t="s">
        <v>318</v>
      </c>
      <c r="G219" s="231"/>
      <c r="H219" s="235">
        <v>2</v>
      </c>
      <c r="I219" s="236"/>
      <c r="J219" s="231"/>
      <c r="K219" s="231"/>
      <c r="L219" s="237"/>
      <c r="M219" s="238"/>
      <c r="N219" s="239"/>
      <c r="O219" s="239"/>
      <c r="P219" s="239"/>
      <c r="Q219" s="239"/>
      <c r="R219" s="239"/>
      <c r="S219" s="239"/>
      <c r="T219" s="240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1" t="s">
        <v>159</v>
      </c>
      <c r="AU219" s="241" t="s">
        <v>80</v>
      </c>
      <c r="AV219" s="13" t="s">
        <v>80</v>
      </c>
      <c r="AW219" s="13" t="s">
        <v>33</v>
      </c>
      <c r="AX219" s="13" t="s">
        <v>72</v>
      </c>
      <c r="AY219" s="241" t="s">
        <v>148</v>
      </c>
    </row>
    <row r="220" s="13" customFormat="1">
      <c r="A220" s="13"/>
      <c r="B220" s="230"/>
      <c r="C220" s="231"/>
      <c r="D220" s="232" t="s">
        <v>159</v>
      </c>
      <c r="E220" s="233" t="s">
        <v>19</v>
      </c>
      <c r="F220" s="234" t="s">
        <v>364</v>
      </c>
      <c r="G220" s="231"/>
      <c r="H220" s="235">
        <v>3</v>
      </c>
      <c r="I220" s="236"/>
      <c r="J220" s="231"/>
      <c r="K220" s="231"/>
      <c r="L220" s="237"/>
      <c r="M220" s="238"/>
      <c r="N220" s="239"/>
      <c r="O220" s="239"/>
      <c r="P220" s="239"/>
      <c r="Q220" s="239"/>
      <c r="R220" s="239"/>
      <c r="S220" s="239"/>
      <c r="T220" s="240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1" t="s">
        <v>159</v>
      </c>
      <c r="AU220" s="241" t="s">
        <v>80</v>
      </c>
      <c r="AV220" s="13" t="s">
        <v>80</v>
      </c>
      <c r="AW220" s="13" t="s">
        <v>33</v>
      </c>
      <c r="AX220" s="13" t="s">
        <v>72</v>
      </c>
      <c r="AY220" s="241" t="s">
        <v>148</v>
      </c>
    </row>
    <row r="221" s="14" customFormat="1">
      <c r="A221" s="14"/>
      <c r="B221" s="242"/>
      <c r="C221" s="243"/>
      <c r="D221" s="232" t="s">
        <v>159</v>
      </c>
      <c r="E221" s="244" t="s">
        <v>19</v>
      </c>
      <c r="F221" s="245" t="s">
        <v>162</v>
      </c>
      <c r="G221" s="243"/>
      <c r="H221" s="246">
        <v>72</v>
      </c>
      <c r="I221" s="247"/>
      <c r="J221" s="243"/>
      <c r="K221" s="243"/>
      <c r="L221" s="248"/>
      <c r="M221" s="249"/>
      <c r="N221" s="250"/>
      <c r="O221" s="250"/>
      <c r="P221" s="250"/>
      <c r="Q221" s="250"/>
      <c r="R221" s="250"/>
      <c r="S221" s="250"/>
      <c r="T221" s="251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2" t="s">
        <v>159</v>
      </c>
      <c r="AU221" s="252" t="s">
        <v>80</v>
      </c>
      <c r="AV221" s="14" t="s">
        <v>155</v>
      </c>
      <c r="AW221" s="14" t="s">
        <v>33</v>
      </c>
      <c r="AX221" s="14" t="s">
        <v>78</v>
      </c>
      <c r="AY221" s="252" t="s">
        <v>148</v>
      </c>
    </row>
    <row r="222" s="2" customFormat="1" ht="16.5" customHeight="1">
      <c r="A222" s="38"/>
      <c r="B222" s="39"/>
      <c r="C222" s="263" t="s">
        <v>365</v>
      </c>
      <c r="D222" s="263" t="s">
        <v>240</v>
      </c>
      <c r="E222" s="264" t="s">
        <v>366</v>
      </c>
      <c r="F222" s="265" t="s">
        <v>367</v>
      </c>
      <c r="G222" s="266" t="s">
        <v>153</v>
      </c>
      <c r="H222" s="267">
        <v>69.010000000000005</v>
      </c>
      <c r="I222" s="268"/>
      <c r="J222" s="269">
        <f>ROUND(I222*H222,2)</f>
        <v>0</v>
      </c>
      <c r="K222" s="265" t="s">
        <v>154</v>
      </c>
      <c r="L222" s="270"/>
      <c r="M222" s="271" t="s">
        <v>19</v>
      </c>
      <c r="N222" s="272" t="s">
        <v>43</v>
      </c>
      <c r="O222" s="84"/>
      <c r="P222" s="221">
        <f>O222*H222</f>
        <v>0</v>
      </c>
      <c r="Q222" s="221">
        <v>0.13200000000000001</v>
      </c>
      <c r="R222" s="221">
        <f>Q222*H222</f>
        <v>9.1093200000000003</v>
      </c>
      <c r="S222" s="221">
        <v>0</v>
      </c>
      <c r="T222" s="222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23" t="s">
        <v>195</v>
      </c>
      <c r="AT222" s="223" t="s">
        <v>240</v>
      </c>
      <c r="AU222" s="223" t="s">
        <v>80</v>
      </c>
      <c r="AY222" s="17" t="s">
        <v>148</v>
      </c>
      <c r="BE222" s="224">
        <f>IF(N222="základní",J222,0)</f>
        <v>0</v>
      </c>
      <c r="BF222" s="224">
        <f>IF(N222="snížená",J222,0)</f>
        <v>0</v>
      </c>
      <c r="BG222" s="224">
        <f>IF(N222="zákl. přenesená",J222,0)</f>
        <v>0</v>
      </c>
      <c r="BH222" s="224">
        <f>IF(N222="sníž. přenesená",J222,0)</f>
        <v>0</v>
      </c>
      <c r="BI222" s="224">
        <f>IF(N222="nulová",J222,0)</f>
        <v>0</v>
      </c>
      <c r="BJ222" s="17" t="s">
        <v>78</v>
      </c>
      <c r="BK222" s="224">
        <f>ROUND(I222*H222,2)</f>
        <v>0</v>
      </c>
      <c r="BL222" s="17" t="s">
        <v>155</v>
      </c>
      <c r="BM222" s="223" t="s">
        <v>368</v>
      </c>
    </row>
    <row r="223" s="13" customFormat="1">
      <c r="A223" s="13"/>
      <c r="B223" s="230"/>
      <c r="C223" s="231"/>
      <c r="D223" s="232" t="s">
        <v>159</v>
      </c>
      <c r="E223" s="231"/>
      <c r="F223" s="234" t="s">
        <v>369</v>
      </c>
      <c r="G223" s="231"/>
      <c r="H223" s="235">
        <v>69.010000000000005</v>
      </c>
      <c r="I223" s="236"/>
      <c r="J223" s="231"/>
      <c r="K223" s="231"/>
      <c r="L223" s="237"/>
      <c r="M223" s="238"/>
      <c r="N223" s="239"/>
      <c r="O223" s="239"/>
      <c r="P223" s="239"/>
      <c r="Q223" s="239"/>
      <c r="R223" s="239"/>
      <c r="S223" s="239"/>
      <c r="T223" s="240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1" t="s">
        <v>159</v>
      </c>
      <c r="AU223" s="241" t="s">
        <v>80</v>
      </c>
      <c r="AV223" s="13" t="s">
        <v>80</v>
      </c>
      <c r="AW223" s="13" t="s">
        <v>4</v>
      </c>
      <c r="AX223" s="13" t="s">
        <v>78</v>
      </c>
      <c r="AY223" s="241" t="s">
        <v>148</v>
      </c>
    </row>
    <row r="224" s="2" customFormat="1" ht="16.5" customHeight="1">
      <c r="A224" s="38"/>
      <c r="B224" s="39"/>
      <c r="C224" s="263" t="s">
        <v>370</v>
      </c>
      <c r="D224" s="263" t="s">
        <v>240</v>
      </c>
      <c r="E224" s="264" t="s">
        <v>371</v>
      </c>
      <c r="F224" s="265" t="s">
        <v>372</v>
      </c>
      <c r="G224" s="266" t="s">
        <v>153</v>
      </c>
      <c r="H224" s="267">
        <v>2.0600000000000001</v>
      </c>
      <c r="I224" s="268"/>
      <c r="J224" s="269">
        <f>ROUND(I224*H224,2)</f>
        <v>0</v>
      </c>
      <c r="K224" s="265" t="s">
        <v>154</v>
      </c>
      <c r="L224" s="270"/>
      <c r="M224" s="271" t="s">
        <v>19</v>
      </c>
      <c r="N224" s="272" t="s">
        <v>43</v>
      </c>
      <c r="O224" s="84"/>
      <c r="P224" s="221">
        <f>O224*H224</f>
        <v>0</v>
      </c>
      <c r="Q224" s="221">
        <v>0.13100000000000001</v>
      </c>
      <c r="R224" s="221">
        <f>Q224*H224</f>
        <v>0.26986000000000004</v>
      </c>
      <c r="S224" s="221">
        <v>0</v>
      </c>
      <c r="T224" s="222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23" t="s">
        <v>195</v>
      </c>
      <c r="AT224" s="223" t="s">
        <v>240</v>
      </c>
      <c r="AU224" s="223" t="s">
        <v>80</v>
      </c>
      <c r="AY224" s="17" t="s">
        <v>148</v>
      </c>
      <c r="BE224" s="224">
        <f>IF(N224="základní",J224,0)</f>
        <v>0</v>
      </c>
      <c r="BF224" s="224">
        <f>IF(N224="snížená",J224,0)</f>
        <v>0</v>
      </c>
      <c r="BG224" s="224">
        <f>IF(N224="zákl. přenesená",J224,0)</f>
        <v>0</v>
      </c>
      <c r="BH224" s="224">
        <f>IF(N224="sníž. přenesená",J224,0)</f>
        <v>0</v>
      </c>
      <c r="BI224" s="224">
        <f>IF(N224="nulová",J224,0)</f>
        <v>0</v>
      </c>
      <c r="BJ224" s="17" t="s">
        <v>78</v>
      </c>
      <c r="BK224" s="224">
        <f>ROUND(I224*H224,2)</f>
        <v>0</v>
      </c>
      <c r="BL224" s="17" t="s">
        <v>155</v>
      </c>
      <c r="BM224" s="223" t="s">
        <v>373</v>
      </c>
    </row>
    <row r="225" s="13" customFormat="1">
      <c r="A225" s="13"/>
      <c r="B225" s="230"/>
      <c r="C225" s="231"/>
      <c r="D225" s="232" t="s">
        <v>159</v>
      </c>
      <c r="E225" s="231"/>
      <c r="F225" s="234" t="s">
        <v>374</v>
      </c>
      <c r="G225" s="231"/>
      <c r="H225" s="235">
        <v>2.0600000000000001</v>
      </c>
      <c r="I225" s="236"/>
      <c r="J225" s="231"/>
      <c r="K225" s="231"/>
      <c r="L225" s="237"/>
      <c r="M225" s="238"/>
      <c r="N225" s="239"/>
      <c r="O225" s="239"/>
      <c r="P225" s="239"/>
      <c r="Q225" s="239"/>
      <c r="R225" s="239"/>
      <c r="S225" s="239"/>
      <c r="T225" s="240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1" t="s">
        <v>159</v>
      </c>
      <c r="AU225" s="241" t="s">
        <v>80</v>
      </c>
      <c r="AV225" s="13" t="s">
        <v>80</v>
      </c>
      <c r="AW225" s="13" t="s">
        <v>4</v>
      </c>
      <c r="AX225" s="13" t="s">
        <v>78</v>
      </c>
      <c r="AY225" s="241" t="s">
        <v>148</v>
      </c>
    </row>
    <row r="226" s="2" customFormat="1" ht="37.8" customHeight="1">
      <c r="A226" s="38"/>
      <c r="B226" s="39"/>
      <c r="C226" s="212" t="s">
        <v>375</v>
      </c>
      <c r="D226" s="212" t="s">
        <v>150</v>
      </c>
      <c r="E226" s="213" t="s">
        <v>376</v>
      </c>
      <c r="F226" s="214" t="s">
        <v>377</v>
      </c>
      <c r="G226" s="215" t="s">
        <v>153</v>
      </c>
      <c r="H226" s="216">
        <v>24</v>
      </c>
      <c r="I226" s="217"/>
      <c r="J226" s="218">
        <f>ROUND(I226*H226,2)</f>
        <v>0</v>
      </c>
      <c r="K226" s="214" t="s">
        <v>154</v>
      </c>
      <c r="L226" s="44"/>
      <c r="M226" s="219" t="s">
        <v>19</v>
      </c>
      <c r="N226" s="220" t="s">
        <v>43</v>
      </c>
      <c r="O226" s="84"/>
      <c r="P226" s="221">
        <f>O226*H226</f>
        <v>0</v>
      </c>
      <c r="Q226" s="221">
        <v>0.090620000000000006</v>
      </c>
      <c r="R226" s="221">
        <f>Q226*H226</f>
        <v>2.1748799999999999</v>
      </c>
      <c r="S226" s="221">
        <v>0</v>
      </c>
      <c r="T226" s="222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23" t="s">
        <v>155</v>
      </c>
      <c r="AT226" s="223" t="s">
        <v>150</v>
      </c>
      <c r="AU226" s="223" t="s">
        <v>80</v>
      </c>
      <c r="AY226" s="17" t="s">
        <v>148</v>
      </c>
      <c r="BE226" s="224">
        <f>IF(N226="základní",J226,0)</f>
        <v>0</v>
      </c>
      <c r="BF226" s="224">
        <f>IF(N226="snížená",J226,0)</f>
        <v>0</v>
      </c>
      <c r="BG226" s="224">
        <f>IF(N226="zákl. přenesená",J226,0)</f>
        <v>0</v>
      </c>
      <c r="BH226" s="224">
        <f>IF(N226="sníž. přenesená",J226,0)</f>
        <v>0</v>
      </c>
      <c r="BI226" s="224">
        <f>IF(N226="nulová",J226,0)</f>
        <v>0</v>
      </c>
      <c r="BJ226" s="17" t="s">
        <v>78</v>
      </c>
      <c r="BK226" s="224">
        <f>ROUND(I226*H226,2)</f>
        <v>0</v>
      </c>
      <c r="BL226" s="17" t="s">
        <v>155</v>
      </c>
      <c r="BM226" s="223" t="s">
        <v>378</v>
      </c>
    </row>
    <row r="227" s="2" customFormat="1">
      <c r="A227" s="38"/>
      <c r="B227" s="39"/>
      <c r="C227" s="40"/>
      <c r="D227" s="225" t="s">
        <v>157</v>
      </c>
      <c r="E227" s="40"/>
      <c r="F227" s="226" t="s">
        <v>379</v>
      </c>
      <c r="G227" s="40"/>
      <c r="H227" s="40"/>
      <c r="I227" s="227"/>
      <c r="J227" s="40"/>
      <c r="K227" s="40"/>
      <c r="L227" s="44"/>
      <c r="M227" s="228"/>
      <c r="N227" s="229"/>
      <c r="O227" s="84"/>
      <c r="P227" s="84"/>
      <c r="Q227" s="84"/>
      <c r="R227" s="84"/>
      <c r="S227" s="84"/>
      <c r="T227" s="85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T227" s="17" t="s">
        <v>157</v>
      </c>
      <c r="AU227" s="17" t="s">
        <v>80</v>
      </c>
    </row>
    <row r="228" s="13" customFormat="1">
      <c r="A228" s="13"/>
      <c r="B228" s="230"/>
      <c r="C228" s="231"/>
      <c r="D228" s="232" t="s">
        <v>159</v>
      </c>
      <c r="E228" s="233" t="s">
        <v>19</v>
      </c>
      <c r="F228" s="234" t="s">
        <v>380</v>
      </c>
      <c r="G228" s="231"/>
      <c r="H228" s="235">
        <v>24</v>
      </c>
      <c r="I228" s="236"/>
      <c r="J228" s="231"/>
      <c r="K228" s="231"/>
      <c r="L228" s="237"/>
      <c r="M228" s="238"/>
      <c r="N228" s="239"/>
      <c r="O228" s="239"/>
      <c r="P228" s="239"/>
      <c r="Q228" s="239"/>
      <c r="R228" s="239"/>
      <c r="S228" s="239"/>
      <c r="T228" s="240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1" t="s">
        <v>159</v>
      </c>
      <c r="AU228" s="241" t="s">
        <v>80</v>
      </c>
      <c r="AV228" s="13" t="s">
        <v>80</v>
      </c>
      <c r="AW228" s="13" t="s">
        <v>33</v>
      </c>
      <c r="AX228" s="13" t="s">
        <v>78</v>
      </c>
      <c r="AY228" s="241" t="s">
        <v>148</v>
      </c>
    </row>
    <row r="229" s="2" customFormat="1" ht="16.5" customHeight="1">
      <c r="A229" s="38"/>
      <c r="B229" s="39"/>
      <c r="C229" s="263" t="s">
        <v>381</v>
      </c>
      <c r="D229" s="263" t="s">
        <v>240</v>
      </c>
      <c r="E229" s="264" t="s">
        <v>382</v>
      </c>
      <c r="F229" s="265" t="s">
        <v>383</v>
      </c>
      <c r="G229" s="266" t="s">
        <v>153</v>
      </c>
      <c r="H229" s="267">
        <v>24.719999999999999</v>
      </c>
      <c r="I229" s="268"/>
      <c r="J229" s="269">
        <f>ROUND(I229*H229,2)</f>
        <v>0</v>
      </c>
      <c r="K229" s="265" t="s">
        <v>154</v>
      </c>
      <c r="L229" s="270"/>
      <c r="M229" s="271" t="s">
        <v>19</v>
      </c>
      <c r="N229" s="272" t="s">
        <v>43</v>
      </c>
      <c r="O229" s="84"/>
      <c r="P229" s="221">
        <f>O229*H229</f>
        <v>0</v>
      </c>
      <c r="Q229" s="221">
        <v>0.17599999999999999</v>
      </c>
      <c r="R229" s="221">
        <f>Q229*H229</f>
        <v>4.3507199999999999</v>
      </c>
      <c r="S229" s="221">
        <v>0</v>
      </c>
      <c r="T229" s="222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23" t="s">
        <v>195</v>
      </c>
      <c r="AT229" s="223" t="s">
        <v>240</v>
      </c>
      <c r="AU229" s="223" t="s">
        <v>80</v>
      </c>
      <c r="AY229" s="17" t="s">
        <v>148</v>
      </c>
      <c r="BE229" s="224">
        <f>IF(N229="základní",J229,0)</f>
        <v>0</v>
      </c>
      <c r="BF229" s="224">
        <f>IF(N229="snížená",J229,0)</f>
        <v>0</v>
      </c>
      <c r="BG229" s="224">
        <f>IF(N229="zákl. přenesená",J229,0)</f>
        <v>0</v>
      </c>
      <c r="BH229" s="224">
        <f>IF(N229="sníž. přenesená",J229,0)</f>
        <v>0</v>
      </c>
      <c r="BI229" s="224">
        <f>IF(N229="nulová",J229,0)</f>
        <v>0</v>
      </c>
      <c r="BJ229" s="17" t="s">
        <v>78</v>
      </c>
      <c r="BK229" s="224">
        <f>ROUND(I229*H229,2)</f>
        <v>0</v>
      </c>
      <c r="BL229" s="17" t="s">
        <v>155</v>
      </c>
      <c r="BM229" s="223" t="s">
        <v>384</v>
      </c>
    </row>
    <row r="230" s="13" customFormat="1">
      <c r="A230" s="13"/>
      <c r="B230" s="230"/>
      <c r="C230" s="231"/>
      <c r="D230" s="232" t="s">
        <v>159</v>
      </c>
      <c r="E230" s="231"/>
      <c r="F230" s="234" t="s">
        <v>385</v>
      </c>
      <c r="G230" s="231"/>
      <c r="H230" s="235">
        <v>24.719999999999999</v>
      </c>
      <c r="I230" s="236"/>
      <c r="J230" s="231"/>
      <c r="K230" s="231"/>
      <c r="L230" s="237"/>
      <c r="M230" s="238"/>
      <c r="N230" s="239"/>
      <c r="O230" s="239"/>
      <c r="P230" s="239"/>
      <c r="Q230" s="239"/>
      <c r="R230" s="239"/>
      <c r="S230" s="239"/>
      <c r="T230" s="240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1" t="s">
        <v>159</v>
      </c>
      <c r="AU230" s="241" t="s">
        <v>80</v>
      </c>
      <c r="AV230" s="13" t="s">
        <v>80</v>
      </c>
      <c r="AW230" s="13" t="s">
        <v>4</v>
      </c>
      <c r="AX230" s="13" t="s">
        <v>78</v>
      </c>
      <c r="AY230" s="241" t="s">
        <v>148</v>
      </c>
    </row>
    <row r="231" s="12" customFormat="1" ht="22.8" customHeight="1">
      <c r="A231" s="12"/>
      <c r="B231" s="196"/>
      <c r="C231" s="197"/>
      <c r="D231" s="198" t="s">
        <v>71</v>
      </c>
      <c r="E231" s="210" t="s">
        <v>195</v>
      </c>
      <c r="F231" s="210" t="s">
        <v>386</v>
      </c>
      <c r="G231" s="197"/>
      <c r="H231" s="197"/>
      <c r="I231" s="200"/>
      <c r="J231" s="211">
        <f>BK231</f>
        <v>0</v>
      </c>
      <c r="K231" s="197"/>
      <c r="L231" s="202"/>
      <c r="M231" s="203"/>
      <c r="N231" s="204"/>
      <c r="O231" s="204"/>
      <c r="P231" s="205">
        <f>SUM(P232:P235)</f>
        <v>0</v>
      </c>
      <c r="Q231" s="204"/>
      <c r="R231" s="205">
        <f>SUM(R232:R235)</f>
        <v>9.3373300000000015</v>
      </c>
      <c r="S231" s="204"/>
      <c r="T231" s="206">
        <f>SUM(T232:T235)</f>
        <v>9.3000000000000007</v>
      </c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R231" s="207" t="s">
        <v>78</v>
      </c>
      <c r="AT231" s="208" t="s">
        <v>71</v>
      </c>
      <c r="AU231" s="208" t="s">
        <v>78</v>
      </c>
      <c r="AY231" s="207" t="s">
        <v>148</v>
      </c>
      <c r="BK231" s="209">
        <f>SUM(BK232:BK235)</f>
        <v>0</v>
      </c>
    </row>
    <row r="232" s="2" customFormat="1" ht="16.5" customHeight="1">
      <c r="A232" s="38"/>
      <c r="B232" s="39"/>
      <c r="C232" s="212" t="s">
        <v>387</v>
      </c>
      <c r="D232" s="212" t="s">
        <v>150</v>
      </c>
      <c r="E232" s="213" t="s">
        <v>388</v>
      </c>
      <c r="F232" s="214" t="s">
        <v>389</v>
      </c>
      <c r="G232" s="215" t="s">
        <v>181</v>
      </c>
      <c r="H232" s="216">
        <v>13</v>
      </c>
      <c r="I232" s="217"/>
      <c r="J232" s="218">
        <f>ROUND(I232*H232,2)</f>
        <v>0</v>
      </c>
      <c r="K232" s="214" t="s">
        <v>154</v>
      </c>
      <c r="L232" s="44"/>
      <c r="M232" s="219" t="s">
        <v>19</v>
      </c>
      <c r="N232" s="220" t="s">
        <v>43</v>
      </c>
      <c r="O232" s="84"/>
      <c r="P232" s="221">
        <f>O232*H232</f>
        <v>0</v>
      </c>
      <c r="Q232" s="221">
        <v>1.0000000000000001E-05</v>
      </c>
      <c r="R232" s="221">
        <f>Q232*H232</f>
        <v>0.00013000000000000002</v>
      </c>
      <c r="S232" s="221">
        <v>0</v>
      </c>
      <c r="T232" s="222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23" t="s">
        <v>155</v>
      </c>
      <c r="AT232" s="223" t="s">
        <v>150</v>
      </c>
      <c r="AU232" s="223" t="s">
        <v>80</v>
      </c>
      <c r="AY232" s="17" t="s">
        <v>148</v>
      </c>
      <c r="BE232" s="224">
        <f>IF(N232="základní",J232,0)</f>
        <v>0</v>
      </c>
      <c r="BF232" s="224">
        <f>IF(N232="snížená",J232,0)</f>
        <v>0</v>
      </c>
      <c r="BG232" s="224">
        <f>IF(N232="zákl. přenesená",J232,0)</f>
        <v>0</v>
      </c>
      <c r="BH232" s="224">
        <f>IF(N232="sníž. přenesená",J232,0)</f>
        <v>0</v>
      </c>
      <c r="BI232" s="224">
        <f>IF(N232="nulová",J232,0)</f>
        <v>0</v>
      </c>
      <c r="BJ232" s="17" t="s">
        <v>78</v>
      </c>
      <c r="BK232" s="224">
        <f>ROUND(I232*H232,2)</f>
        <v>0</v>
      </c>
      <c r="BL232" s="17" t="s">
        <v>155</v>
      </c>
      <c r="BM232" s="223" t="s">
        <v>390</v>
      </c>
    </row>
    <row r="233" s="2" customFormat="1">
      <c r="A233" s="38"/>
      <c r="B233" s="39"/>
      <c r="C233" s="40"/>
      <c r="D233" s="225" t="s">
        <v>157</v>
      </c>
      <c r="E233" s="40"/>
      <c r="F233" s="226" t="s">
        <v>391</v>
      </c>
      <c r="G233" s="40"/>
      <c r="H233" s="40"/>
      <c r="I233" s="227"/>
      <c r="J233" s="40"/>
      <c r="K233" s="40"/>
      <c r="L233" s="44"/>
      <c r="M233" s="228"/>
      <c r="N233" s="229"/>
      <c r="O233" s="84"/>
      <c r="P233" s="84"/>
      <c r="Q233" s="84"/>
      <c r="R233" s="84"/>
      <c r="S233" s="84"/>
      <c r="T233" s="85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T233" s="17" t="s">
        <v>157</v>
      </c>
      <c r="AU233" s="17" t="s">
        <v>80</v>
      </c>
    </row>
    <row r="234" s="2" customFormat="1" ht="24.15" customHeight="1">
      <c r="A234" s="38"/>
      <c r="B234" s="39"/>
      <c r="C234" s="212" t="s">
        <v>392</v>
      </c>
      <c r="D234" s="212" t="s">
        <v>150</v>
      </c>
      <c r="E234" s="213" t="s">
        <v>393</v>
      </c>
      <c r="F234" s="214" t="s">
        <v>394</v>
      </c>
      <c r="G234" s="215" t="s">
        <v>395</v>
      </c>
      <c r="H234" s="216">
        <v>15</v>
      </c>
      <c r="I234" s="217"/>
      <c r="J234" s="218">
        <f>ROUND(I234*H234,2)</f>
        <v>0</v>
      </c>
      <c r="K234" s="214" t="s">
        <v>154</v>
      </c>
      <c r="L234" s="44"/>
      <c r="M234" s="219" t="s">
        <v>19</v>
      </c>
      <c r="N234" s="220" t="s">
        <v>43</v>
      </c>
      <c r="O234" s="84"/>
      <c r="P234" s="221">
        <f>O234*H234</f>
        <v>0</v>
      </c>
      <c r="Q234" s="221">
        <v>0.62248000000000003</v>
      </c>
      <c r="R234" s="221">
        <f>Q234*H234</f>
        <v>9.3372000000000011</v>
      </c>
      <c r="S234" s="221">
        <v>0.62</v>
      </c>
      <c r="T234" s="222">
        <f>S234*H234</f>
        <v>9.3000000000000007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23" t="s">
        <v>155</v>
      </c>
      <c r="AT234" s="223" t="s">
        <v>150</v>
      </c>
      <c r="AU234" s="223" t="s">
        <v>80</v>
      </c>
      <c r="AY234" s="17" t="s">
        <v>148</v>
      </c>
      <c r="BE234" s="224">
        <f>IF(N234="základní",J234,0)</f>
        <v>0</v>
      </c>
      <c r="BF234" s="224">
        <f>IF(N234="snížená",J234,0)</f>
        <v>0</v>
      </c>
      <c r="BG234" s="224">
        <f>IF(N234="zákl. přenesená",J234,0)</f>
        <v>0</v>
      </c>
      <c r="BH234" s="224">
        <f>IF(N234="sníž. přenesená",J234,0)</f>
        <v>0</v>
      </c>
      <c r="BI234" s="224">
        <f>IF(N234="nulová",J234,0)</f>
        <v>0</v>
      </c>
      <c r="BJ234" s="17" t="s">
        <v>78</v>
      </c>
      <c r="BK234" s="224">
        <f>ROUND(I234*H234,2)</f>
        <v>0</v>
      </c>
      <c r="BL234" s="17" t="s">
        <v>155</v>
      </c>
      <c r="BM234" s="223" t="s">
        <v>396</v>
      </c>
    </row>
    <row r="235" s="2" customFormat="1">
      <c r="A235" s="38"/>
      <c r="B235" s="39"/>
      <c r="C235" s="40"/>
      <c r="D235" s="225" t="s">
        <v>157</v>
      </c>
      <c r="E235" s="40"/>
      <c r="F235" s="226" t="s">
        <v>397</v>
      </c>
      <c r="G235" s="40"/>
      <c r="H235" s="40"/>
      <c r="I235" s="227"/>
      <c r="J235" s="40"/>
      <c r="K235" s="40"/>
      <c r="L235" s="44"/>
      <c r="M235" s="228"/>
      <c r="N235" s="229"/>
      <c r="O235" s="84"/>
      <c r="P235" s="84"/>
      <c r="Q235" s="84"/>
      <c r="R235" s="84"/>
      <c r="S235" s="84"/>
      <c r="T235" s="85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T235" s="17" t="s">
        <v>157</v>
      </c>
      <c r="AU235" s="17" t="s">
        <v>80</v>
      </c>
    </row>
    <row r="236" s="12" customFormat="1" ht="22.8" customHeight="1">
      <c r="A236" s="12"/>
      <c r="B236" s="196"/>
      <c r="C236" s="197"/>
      <c r="D236" s="198" t="s">
        <v>71</v>
      </c>
      <c r="E236" s="210" t="s">
        <v>202</v>
      </c>
      <c r="F236" s="210" t="s">
        <v>398</v>
      </c>
      <c r="G236" s="197"/>
      <c r="H236" s="197"/>
      <c r="I236" s="200"/>
      <c r="J236" s="211">
        <f>BK236</f>
        <v>0</v>
      </c>
      <c r="K236" s="197"/>
      <c r="L236" s="202"/>
      <c r="M236" s="203"/>
      <c r="N236" s="204"/>
      <c r="O236" s="204"/>
      <c r="P236" s="205">
        <f>SUM(P237:P275)</f>
        <v>0</v>
      </c>
      <c r="Q236" s="204"/>
      <c r="R236" s="205">
        <f>SUM(R237:R275)</f>
        <v>87.222697199999999</v>
      </c>
      <c r="S236" s="204"/>
      <c r="T236" s="206">
        <f>SUM(T237:T275)</f>
        <v>0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207" t="s">
        <v>78</v>
      </c>
      <c r="AT236" s="208" t="s">
        <v>71</v>
      </c>
      <c r="AU236" s="208" t="s">
        <v>78</v>
      </c>
      <c r="AY236" s="207" t="s">
        <v>148</v>
      </c>
      <c r="BK236" s="209">
        <f>SUM(BK237:BK275)</f>
        <v>0</v>
      </c>
    </row>
    <row r="237" s="2" customFormat="1" ht="21.75" customHeight="1">
      <c r="A237" s="38"/>
      <c r="B237" s="39"/>
      <c r="C237" s="212" t="s">
        <v>399</v>
      </c>
      <c r="D237" s="212" t="s">
        <v>150</v>
      </c>
      <c r="E237" s="213" t="s">
        <v>400</v>
      </c>
      <c r="F237" s="214" t="s">
        <v>401</v>
      </c>
      <c r="G237" s="215" t="s">
        <v>153</v>
      </c>
      <c r="H237" s="216">
        <v>53</v>
      </c>
      <c r="I237" s="217"/>
      <c r="J237" s="218">
        <f>ROUND(I237*H237,2)</f>
        <v>0</v>
      </c>
      <c r="K237" s="214" t="s">
        <v>154</v>
      </c>
      <c r="L237" s="44"/>
      <c r="M237" s="219" t="s">
        <v>19</v>
      </c>
      <c r="N237" s="220" t="s">
        <v>43</v>
      </c>
      <c r="O237" s="84"/>
      <c r="P237" s="221">
        <f>O237*H237</f>
        <v>0</v>
      </c>
      <c r="Q237" s="221">
        <v>0.0016000000000000001</v>
      </c>
      <c r="R237" s="221">
        <f>Q237*H237</f>
        <v>0.0848</v>
      </c>
      <c r="S237" s="221">
        <v>0</v>
      </c>
      <c r="T237" s="222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23" t="s">
        <v>155</v>
      </c>
      <c r="AT237" s="223" t="s">
        <v>150</v>
      </c>
      <c r="AU237" s="223" t="s">
        <v>80</v>
      </c>
      <c r="AY237" s="17" t="s">
        <v>148</v>
      </c>
      <c r="BE237" s="224">
        <f>IF(N237="základní",J237,0)</f>
        <v>0</v>
      </c>
      <c r="BF237" s="224">
        <f>IF(N237="snížená",J237,0)</f>
        <v>0</v>
      </c>
      <c r="BG237" s="224">
        <f>IF(N237="zákl. přenesená",J237,0)</f>
        <v>0</v>
      </c>
      <c r="BH237" s="224">
        <f>IF(N237="sníž. přenesená",J237,0)</f>
        <v>0</v>
      </c>
      <c r="BI237" s="224">
        <f>IF(N237="nulová",J237,0)</f>
        <v>0</v>
      </c>
      <c r="BJ237" s="17" t="s">
        <v>78</v>
      </c>
      <c r="BK237" s="224">
        <f>ROUND(I237*H237,2)</f>
        <v>0</v>
      </c>
      <c r="BL237" s="17" t="s">
        <v>155</v>
      </c>
      <c r="BM237" s="223" t="s">
        <v>402</v>
      </c>
    </row>
    <row r="238" s="2" customFormat="1">
      <c r="A238" s="38"/>
      <c r="B238" s="39"/>
      <c r="C238" s="40"/>
      <c r="D238" s="225" t="s">
        <v>157</v>
      </c>
      <c r="E238" s="40"/>
      <c r="F238" s="226" t="s">
        <v>403</v>
      </c>
      <c r="G238" s="40"/>
      <c r="H238" s="40"/>
      <c r="I238" s="227"/>
      <c r="J238" s="40"/>
      <c r="K238" s="40"/>
      <c r="L238" s="44"/>
      <c r="M238" s="228"/>
      <c r="N238" s="229"/>
      <c r="O238" s="84"/>
      <c r="P238" s="84"/>
      <c r="Q238" s="84"/>
      <c r="R238" s="84"/>
      <c r="S238" s="84"/>
      <c r="T238" s="85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T238" s="17" t="s">
        <v>157</v>
      </c>
      <c r="AU238" s="17" t="s">
        <v>80</v>
      </c>
    </row>
    <row r="239" s="2" customFormat="1" ht="24.15" customHeight="1">
      <c r="A239" s="38"/>
      <c r="B239" s="39"/>
      <c r="C239" s="212" t="s">
        <v>404</v>
      </c>
      <c r="D239" s="212" t="s">
        <v>150</v>
      </c>
      <c r="E239" s="213" t="s">
        <v>405</v>
      </c>
      <c r="F239" s="214" t="s">
        <v>406</v>
      </c>
      <c r="G239" s="215" t="s">
        <v>153</v>
      </c>
      <c r="H239" s="216">
        <v>53</v>
      </c>
      <c r="I239" s="217"/>
      <c r="J239" s="218">
        <f>ROUND(I239*H239,2)</f>
        <v>0</v>
      </c>
      <c r="K239" s="214" t="s">
        <v>154</v>
      </c>
      <c r="L239" s="44"/>
      <c r="M239" s="219" t="s">
        <v>19</v>
      </c>
      <c r="N239" s="220" t="s">
        <v>43</v>
      </c>
      <c r="O239" s="84"/>
      <c r="P239" s="221">
        <f>O239*H239</f>
        <v>0</v>
      </c>
      <c r="Q239" s="221">
        <v>1.0000000000000001E-05</v>
      </c>
      <c r="R239" s="221">
        <f>Q239*H239</f>
        <v>0.00053000000000000009</v>
      </c>
      <c r="S239" s="221">
        <v>0</v>
      </c>
      <c r="T239" s="222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23" t="s">
        <v>155</v>
      </c>
      <c r="AT239" s="223" t="s">
        <v>150</v>
      </c>
      <c r="AU239" s="223" t="s">
        <v>80</v>
      </c>
      <c r="AY239" s="17" t="s">
        <v>148</v>
      </c>
      <c r="BE239" s="224">
        <f>IF(N239="základní",J239,0)</f>
        <v>0</v>
      </c>
      <c r="BF239" s="224">
        <f>IF(N239="snížená",J239,0)</f>
        <v>0</v>
      </c>
      <c r="BG239" s="224">
        <f>IF(N239="zákl. přenesená",J239,0)</f>
        <v>0</v>
      </c>
      <c r="BH239" s="224">
        <f>IF(N239="sníž. přenesená",J239,0)</f>
        <v>0</v>
      </c>
      <c r="BI239" s="224">
        <f>IF(N239="nulová",J239,0)</f>
        <v>0</v>
      </c>
      <c r="BJ239" s="17" t="s">
        <v>78</v>
      </c>
      <c r="BK239" s="224">
        <f>ROUND(I239*H239,2)</f>
        <v>0</v>
      </c>
      <c r="BL239" s="17" t="s">
        <v>155</v>
      </c>
      <c r="BM239" s="223" t="s">
        <v>407</v>
      </c>
    </row>
    <row r="240" s="2" customFormat="1">
      <c r="A240" s="38"/>
      <c r="B240" s="39"/>
      <c r="C240" s="40"/>
      <c r="D240" s="225" t="s">
        <v>157</v>
      </c>
      <c r="E240" s="40"/>
      <c r="F240" s="226" t="s">
        <v>408</v>
      </c>
      <c r="G240" s="40"/>
      <c r="H240" s="40"/>
      <c r="I240" s="227"/>
      <c r="J240" s="40"/>
      <c r="K240" s="40"/>
      <c r="L240" s="44"/>
      <c r="M240" s="228"/>
      <c r="N240" s="229"/>
      <c r="O240" s="84"/>
      <c r="P240" s="84"/>
      <c r="Q240" s="84"/>
      <c r="R240" s="84"/>
      <c r="S240" s="84"/>
      <c r="T240" s="85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T240" s="17" t="s">
        <v>157</v>
      </c>
      <c r="AU240" s="17" t="s">
        <v>80</v>
      </c>
    </row>
    <row r="241" s="2" customFormat="1" ht="24.15" customHeight="1">
      <c r="A241" s="38"/>
      <c r="B241" s="39"/>
      <c r="C241" s="212" t="s">
        <v>409</v>
      </c>
      <c r="D241" s="212" t="s">
        <v>150</v>
      </c>
      <c r="E241" s="213" t="s">
        <v>410</v>
      </c>
      <c r="F241" s="214" t="s">
        <v>411</v>
      </c>
      <c r="G241" s="215" t="s">
        <v>181</v>
      </c>
      <c r="H241" s="216">
        <v>317</v>
      </c>
      <c r="I241" s="217"/>
      <c r="J241" s="218">
        <f>ROUND(I241*H241,2)</f>
        <v>0</v>
      </c>
      <c r="K241" s="214" t="s">
        <v>154</v>
      </c>
      <c r="L241" s="44"/>
      <c r="M241" s="219" t="s">
        <v>19</v>
      </c>
      <c r="N241" s="220" t="s">
        <v>43</v>
      </c>
      <c r="O241" s="84"/>
      <c r="P241" s="221">
        <f>O241*H241</f>
        <v>0</v>
      </c>
      <c r="Q241" s="221">
        <v>0.16850000000000001</v>
      </c>
      <c r="R241" s="221">
        <f>Q241*H241</f>
        <v>53.414500000000004</v>
      </c>
      <c r="S241" s="221">
        <v>0</v>
      </c>
      <c r="T241" s="222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23" t="s">
        <v>155</v>
      </c>
      <c r="AT241" s="223" t="s">
        <v>150</v>
      </c>
      <c r="AU241" s="223" t="s">
        <v>80</v>
      </c>
      <c r="AY241" s="17" t="s">
        <v>148</v>
      </c>
      <c r="BE241" s="224">
        <f>IF(N241="základní",J241,0)</f>
        <v>0</v>
      </c>
      <c r="BF241" s="224">
        <f>IF(N241="snížená",J241,0)</f>
        <v>0</v>
      </c>
      <c r="BG241" s="224">
        <f>IF(N241="zákl. přenesená",J241,0)</f>
        <v>0</v>
      </c>
      <c r="BH241" s="224">
        <f>IF(N241="sníž. přenesená",J241,0)</f>
        <v>0</v>
      </c>
      <c r="BI241" s="224">
        <f>IF(N241="nulová",J241,0)</f>
        <v>0</v>
      </c>
      <c r="BJ241" s="17" t="s">
        <v>78</v>
      </c>
      <c r="BK241" s="224">
        <f>ROUND(I241*H241,2)</f>
        <v>0</v>
      </c>
      <c r="BL241" s="17" t="s">
        <v>155</v>
      </c>
      <c r="BM241" s="223" t="s">
        <v>412</v>
      </c>
    </row>
    <row r="242" s="2" customFormat="1">
      <c r="A242" s="38"/>
      <c r="B242" s="39"/>
      <c r="C242" s="40"/>
      <c r="D242" s="225" t="s">
        <v>157</v>
      </c>
      <c r="E242" s="40"/>
      <c r="F242" s="226" t="s">
        <v>413</v>
      </c>
      <c r="G242" s="40"/>
      <c r="H242" s="40"/>
      <c r="I242" s="227"/>
      <c r="J242" s="40"/>
      <c r="K242" s="40"/>
      <c r="L242" s="44"/>
      <c r="M242" s="228"/>
      <c r="N242" s="229"/>
      <c r="O242" s="84"/>
      <c r="P242" s="84"/>
      <c r="Q242" s="84"/>
      <c r="R242" s="84"/>
      <c r="S242" s="84"/>
      <c r="T242" s="85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T242" s="17" t="s">
        <v>157</v>
      </c>
      <c r="AU242" s="17" t="s">
        <v>80</v>
      </c>
    </row>
    <row r="243" s="13" customFormat="1">
      <c r="A243" s="13"/>
      <c r="B243" s="230"/>
      <c r="C243" s="231"/>
      <c r="D243" s="232" t="s">
        <v>159</v>
      </c>
      <c r="E243" s="233" t="s">
        <v>19</v>
      </c>
      <c r="F243" s="234" t="s">
        <v>414</v>
      </c>
      <c r="G243" s="231"/>
      <c r="H243" s="235">
        <v>317</v>
      </c>
      <c r="I243" s="236"/>
      <c r="J243" s="231"/>
      <c r="K243" s="231"/>
      <c r="L243" s="237"/>
      <c r="M243" s="238"/>
      <c r="N243" s="239"/>
      <c r="O243" s="239"/>
      <c r="P243" s="239"/>
      <c r="Q243" s="239"/>
      <c r="R243" s="239"/>
      <c r="S243" s="239"/>
      <c r="T243" s="240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1" t="s">
        <v>159</v>
      </c>
      <c r="AU243" s="241" t="s">
        <v>80</v>
      </c>
      <c r="AV243" s="13" t="s">
        <v>80</v>
      </c>
      <c r="AW243" s="13" t="s">
        <v>33</v>
      </c>
      <c r="AX243" s="13" t="s">
        <v>78</v>
      </c>
      <c r="AY243" s="241" t="s">
        <v>148</v>
      </c>
    </row>
    <row r="244" s="2" customFormat="1" ht="16.5" customHeight="1">
      <c r="A244" s="38"/>
      <c r="B244" s="39"/>
      <c r="C244" s="263" t="s">
        <v>415</v>
      </c>
      <c r="D244" s="263" t="s">
        <v>240</v>
      </c>
      <c r="E244" s="264" t="s">
        <v>416</v>
      </c>
      <c r="F244" s="265" t="s">
        <v>417</v>
      </c>
      <c r="G244" s="266" t="s">
        <v>181</v>
      </c>
      <c r="H244" s="267">
        <v>16.16</v>
      </c>
      <c r="I244" s="268"/>
      <c r="J244" s="269">
        <f>ROUND(I244*H244,2)</f>
        <v>0</v>
      </c>
      <c r="K244" s="265" t="s">
        <v>154</v>
      </c>
      <c r="L244" s="270"/>
      <c r="M244" s="271" t="s">
        <v>19</v>
      </c>
      <c r="N244" s="272" t="s">
        <v>43</v>
      </c>
      <c r="O244" s="84"/>
      <c r="P244" s="221">
        <f>O244*H244</f>
        <v>0</v>
      </c>
      <c r="Q244" s="221">
        <v>0.065670000000000006</v>
      </c>
      <c r="R244" s="221">
        <f>Q244*H244</f>
        <v>1.0612272</v>
      </c>
      <c r="S244" s="221">
        <v>0</v>
      </c>
      <c r="T244" s="222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23" t="s">
        <v>195</v>
      </c>
      <c r="AT244" s="223" t="s">
        <v>240</v>
      </c>
      <c r="AU244" s="223" t="s">
        <v>80</v>
      </c>
      <c r="AY244" s="17" t="s">
        <v>148</v>
      </c>
      <c r="BE244" s="224">
        <f>IF(N244="základní",J244,0)</f>
        <v>0</v>
      </c>
      <c r="BF244" s="224">
        <f>IF(N244="snížená",J244,0)</f>
        <v>0</v>
      </c>
      <c r="BG244" s="224">
        <f>IF(N244="zákl. přenesená",J244,0)</f>
        <v>0</v>
      </c>
      <c r="BH244" s="224">
        <f>IF(N244="sníž. přenesená",J244,0)</f>
        <v>0</v>
      </c>
      <c r="BI244" s="224">
        <f>IF(N244="nulová",J244,0)</f>
        <v>0</v>
      </c>
      <c r="BJ244" s="17" t="s">
        <v>78</v>
      </c>
      <c r="BK244" s="224">
        <f>ROUND(I244*H244,2)</f>
        <v>0</v>
      </c>
      <c r="BL244" s="17" t="s">
        <v>155</v>
      </c>
      <c r="BM244" s="223" t="s">
        <v>418</v>
      </c>
    </row>
    <row r="245" s="13" customFormat="1">
      <c r="A245" s="13"/>
      <c r="B245" s="230"/>
      <c r="C245" s="231"/>
      <c r="D245" s="232" t="s">
        <v>159</v>
      </c>
      <c r="E245" s="233" t="s">
        <v>19</v>
      </c>
      <c r="F245" s="234" t="s">
        <v>419</v>
      </c>
      <c r="G245" s="231"/>
      <c r="H245" s="235">
        <v>16</v>
      </c>
      <c r="I245" s="236"/>
      <c r="J245" s="231"/>
      <c r="K245" s="231"/>
      <c r="L245" s="237"/>
      <c r="M245" s="238"/>
      <c r="N245" s="239"/>
      <c r="O245" s="239"/>
      <c r="P245" s="239"/>
      <c r="Q245" s="239"/>
      <c r="R245" s="239"/>
      <c r="S245" s="239"/>
      <c r="T245" s="240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1" t="s">
        <v>159</v>
      </c>
      <c r="AU245" s="241" t="s">
        <v>80</v>
      </c>
      <c r="AV245" s="13" t="s">
        <v>80</v>
      </c>
      <c r="AW245" s="13" t="s">
        <v>33</v>
      </c>
      <c r="AX245" s="13" t="s">
        <v>78</v>
      </c>
      <c r="AY245" s="241" t="s">
        <v>148</v>
      </c>
    </row>
    <row r="246" s="13" customFormat="1">
      <c r="A246" s="13"/>
      <c r="B246" s="230"/>
      <c r="C246" s="231"/>
      <c r="D246" s="232" t="s">
        <v>159</v>
      </c>
      <c r="E246" s="231"/>
      <c r="F246" s="234" t="s">
        <v>420</v>
      </c>
      <c r="G246" s="231"/>
      <c r="H246" s="235">
        <v>16.16</v>
      </c>
      <c r="I246" s="236"/>
      <c r="J246" s="231"/>
      <c r="K246" s="231"/>
      <c r="L246" s="237"/>
      <c r="M246" s="238"/>
      <c r="N246" s="239"/>
      <c r="O246" s="239"/>
      <c r="P246" s="239"/>
      <c r="Q246" s="239"/>
      <c r="R246" s="239"/>
      <c r="S246" s="239"/>
      <c r="T246" s="240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1" t="s">
        <v>159</v>
      </c>
      <c r="AU246" s="241" t="s">
        <v>80</v>
      </c>
      <c r="AV246" s="13" t="s">
        <v>80</v>
      </c>
      <c r="AW246" s="13" t="s">
        <v>4</v>
      </c>
      <c r="AX246" s="13" t="s">
        <v>78</v>
      </c>
      <c r="AY246" s="241" t="s">
        <v>148</v>
      </c>
    </row>
    <row r="247" s="2" customFormat="1" ht="16.5" customHeight="1">
      <c r="A247" s="38"/>
      <c r="B247" s="39"/>
      <c r="C247" s="263" t="s">
        <v>421</v>
      </c>
      <c r="D247" s="263" t="s">
        <v>240</v>
      </c>
      <c r="E247" s="264" t="s">
        <v>422</v>
      </c>
      <c r="F247" s="265" t="s">
        <v>423</v>
      </c>
      <c r="G247" s="266" t="s">
        <v>181</v>
      </c>
      <c r="H247" s="267">
        <v>148.47</v>
      </c>
      <c r="I247" s="268"/>
      <c r="J247" s="269">
        <f>ROUND(I247*H247,2)</f>
        <v>0</v>
      </c>
      <c r="K247" s="265" t="s">
        <v>154</v>
      </c>
      <c r="L247" s="270"/>
      <c r="M247" s="271" t="s">
        <v>19</v>
      </c>
      <c r="N247" s="272" t="s">
        <v>43</v>
      </c>
      <c r="O247" s="84"/>
      <c r="P247" s="221">
        <f>O247*H247</f>
        <v>0</v>
      </c>
      <c r="Q247" s="221">
        <v>0.080000000000000002</v>
      </c>
      <c r="R247" s="221">
        <f>Q247*H247</f>
        <v>11.877599999999999</v>
      </c>
      <c r="S247" s="221">
        <v>0</v>
      </c>
      <c r="T247" s="222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23" t="s">
        <v>195</v>
      </c>
      <c r="AT247" s="223" t="s">
        <v>240</v>
      </c>
      <c r="AU247" s="223" t="s">
        <v>80</v>
      </c>
      <c r="AY247" s="17" t="s">
        <v>148</v>
      </c>
      <c r="BE247" s="224">
        <f>IF(N247="základní",J247,0)</f>
        <v>0</v>
      </c>
      <c r="BF247" s="224">
        <f>IF(N247="snížená",J247,0)</f>
        <v>0</v>
      </c>
      <c r="BG247" s="224">
        <f>IF(N247="zákl. přenesená",J247,0)</f>
        <v>0</v>
      </c>
      <c r="BH247" s="224">
        <f>IF(N247="sníž. přenesená",J247,0)</f>
        <v>0</v>
      </c>
      <c r="BI247" s="224">
        <f>IF(N247="nulová",J247,0)</f>
        <v>0</v>
      </c>
      <c r="BJ247" s="17" t="s">
        <v>78</v>
      </c>
      <c r="BK247" s="224">
        <f>ROUND(I247*H247,2)</f>
        <v>0</v>
      </c>
      <c r="BL247" s="17" t="s">
        <v>155</v>
      </c>
      <c r="BM247" s="223" t="s">
        <v>424</v>
      </c>
    </row>
    <row r="248" s="13" customFormat="1">
      <c r="A248" s="13"/>
      <c r="B248" s="230"/>
      <c r="C248" s="231"/>
      <c r="D248" s="232" t="s">
        <v>159</v>
      </c>
      <c r="E248" s="231"/>
      <c r="F248" s="234" t="s">
        <v>425</v>
      </c>
      <c r="G248" s="231"/>
      <c r="H248" s="235">
        <v>148.47</v>
      </c>
      <c r="I248" s="236"/>
      <c r="J248" s="231"/>
      <c r="K248" s="231"/>
      <c r="L248" s="237"/>
      <c r="M248" s="238"/>
      <c r="N248" s="239"/>
      <c r="O248" s="239"/>
      <c r="P248" s="239"/>
      <c r="Q248" s="239"/>
      <c r="R248" s="239"/>
      <c r="S248" s="239"/>
      <c r="T248" s="240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1" t="s">
        <v>159</v>
      </c>
      <c r="AU248" s="241" t="s">
        <v>80</v>
      </c>
      <c r="AV248" s="13" t="s">
        <v>80</v>
      </c>
      <c r="AW248" s="13" t="s">
        <v>4</v>
      </c>
      <c r="AX248" s="13" t="s">
        <v>78</v>
      </c>
      <c r="AY248" s="241" t="s">
        <v>148</v>
      </c>
    </row>
    <row r="249" s="2" customFormat="1" ht="16.5" customHeight="1">
      <c r="A249" s="38"/>
      <c r="B249" s="39"/>
      <c r="C249" s="263" t="s">
        <v>426</v>
      </c>
      <c r="D249" s="263" t="s">
        <v>240</v>
      </c>
      <c r="E249" s="264" t="s">
        <v>427</v>
      </c>
      <c r="F249" s="265" t="s">
        <v>428</v>
      </c>
      <c r="G249" s="266" t="s">
        <v>181</v>
      </c>
      <c r="H249" s="267">
        <v>15.15</v>
      </c>
      <c r="I249" s="268"/>
      <c r="J249" s="269">
        <f>ROUND(I249*H249,2)</f>
        <v>0</v>
      </c>
      <c r="K249" s="265" t="s">
        <v>154</v>
      </c>
      <c r="L249" s="270"/>
      <c r="M249" s="271" t="s">
        <v>19</v>
      </c>
      <c r="N249" s="272" t="s">
        <v>43</v>
      </c>
      <c r="O249" s="84"/>
      <c r="P249" s="221">
        <f>O249*H249</f>
        <v>0</v>
      </c>
      <c r="Q249" s="221">
        <v>0.080000000000000002</v>
      </c>
      <c r="R249" s="221">
        <f>Q249*H249</f>
        <v>1.212</v>
      </c>
      <c r="S249" s="221">
        <v>0</v>
      </c>
      <c r="T249" s="222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223" t="s">
        <v>195</v>
      </c>
      <c r="AT249" s="223" t="s">
        <v>240</v>
      </c>
      <c r="AU249" s="223" t="s">
        <v>80</v>
      </c>
      <c r="AY249" s="17" t="s">
        <v>148</v>
      </c>
      <c r="BE249" s="224">
        <f>IF(N249="základní",J249,0)</f>
        <v>0</v>
      </c>
      <c r="BF249" s="224">
        <f>IF(N249="snížená",J249,0)</f>
        <v>0</v>
      </c>
      <c r="BG249" s="224">
        <f>IF(N249="zákl. přenesená",J249,0)</f>
        <v>0</v>
      </c>
      <c r="BH249" s="224">
        <f>IF(N249="sníž. přenesená",J249,0)</f>
        <v>0</v>
      </c>
      <c r="BI249" s="224">
        <f>IF(N249="nulová",J249,0)</f>
        <v>0</v>
      </c>
      <c r="BJ249" s="17" t="s">
        <v>78</v>
      </c>
      <c r="BK249" s="224">
        <f>ROUND(I249*H249,2)</f>
        <v>0</v>
      </c>
      <c r="BL249" s="17" t="s">
        <v>155</v>
      </c>
      <c r="BM249" s="223" t="s">
        <v>429</v>
      </c>
    </row>
    <row r="250" s="13" customFormat="1">
      <c r="A250" s="13"/>
      <c r="B250" s="230"/>
      <c r="C250" s="231"/>
      <c r="D250" s="232" t="s">
        <v>159</v>
      </c>
      <c r="E250" s="231"/>
      <c r="F250" s="234" t="s">
        <v>430</v>
      </c>
      <c r="G250" s="231"/>
      <c r="H250" s="235">
        <v>15.15</v>
      </c>
      <c r="I250" s="236"/>
      <c r="J250" s="231"/>
      <c r="K250" s="231"/>
      <c r="L250" s="237"/>
      <c r="M250" s="238"/>
      <c r="N250" s="239"/>
      <c r="O250" s="239"/>
      <c r="P250" s="239"/>
      <c r="Q250" s="239"/>
      <c r="R250" s="239"/>
      <c r="S250" s="239"/>
      <c r="T250" s="240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1" t="s">
        <v>159</v>
      </c>
      <c r="AU250" s="241" t="s">
        <v>80</v>
      </c>
      <c r="AV250" s="13" t="s">
        <v>80</v>
      </c>
      <c r="AW250" s="13" t="s">
        <v>4</v>
      </c>
      <c r="AX250" s="13" t="s">
        <v>78</v>
      </c>
      <c r="AY250" s="241" t="s">
        <v>148</v>
      </c>
    </row>
    <row r="251" s="2" customFormat="1" ht="16.5" customHeight="1">
      <c r="A251" s="38"/>
      <c r="B251" s="39"/>
      <c r="C251" s="263" t="s">
        <v>431</v>
      </c>
      <c r="D251" s="263" t="s">
        <v>240</v>
      </c>
      <c r="E251" s="264" t="s">
        <v>432</v>
      </c>
      <c r="F251" s="265" t="s">
        <v>433</v>
      </c>
      <c r="G251" s="266" t="s">
        <v>181</v>
      </c>
      <c r="H251" s="267">
        <v>85.849999999999994</v>
      </c>
      <c r="I251" s="268"/>
      <c r="J251" s="269">
        <f>ROUND(I251*H251,2)</f>
        <v>0</v>
      </c>
      <c r="K251" s="265" t="s">
        <v>154</v>
      </c>
      <c r="L251" s="270"/>
      <c r="M251" s="271" t="s">
        <v>19</v>
      </c>
      <c r="N251" s="272" t="s">
        <v>43</v>
      </c>
      <c r="O251" s="84"/>
      <c r="P251" s="221">
        <f>O251*H251</f>
        <v>0</v>
      </c>
      <c r="Q251" s="221">
        <v>0.044999999999999998</v>
      </c>
      <c r="R251" s="221">
        <f>Q251*H251</f>
        <v>3.8632499999999994</v>
      </c>
      <c r="S251" s="221">
        <v>0</v>
      </c>
      <c r="T251" s="222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223" t="s">
        <v>195</v>
      </c>
      <c r="AT251" s="223" t="s">
        <v>240</v>
      </c>
      <c r="AU251" s="223" t="s">
        <v>80</v>
      </c>
      <c r="AY251" s="17" t="s">
        <v>148</v>
      </c>
      <c r="BE251" s="224">
        <f>IF(N251="základní",J251,0)</f>
        <v>0</v>
      </c>
      <c r="BF251" s="224">
        <f>IF(N251="snížená",J251,0)</f>
        <v>0</v>
      </c>
      <c r="BG251" s="224">
        <f>IF(N251="zákl. přenesená",J251,0)</f>
        <v>0</v>
      </c>
      <c r="BH251" s="224">
        <f>IF(N251="sníž. přenesená",J251,0)</f>
        <v>0</v>
      </c>
      <c r="BI251" s="224">
        <f>IF(N251="nulová",J251,0)</f>
        <v>0</v>
      </c>
      <c r="BJ251" s="17" t="s">
        <v>78</v>
      </c>
      <c r="BK251" s="224">
        <f>ROUND(I251*H251,2)</f>
        <v>0</v>
      </c>
      <c r="BL251" s="17" t="s">
        <v>155</v>
      </c>
      <c r="BM251" s="223" t="s">
        <v>434</v>
      </c>
    </row>
    <row r="252" s="13" customFormat="1">
      <c r="A252" s="13"/>
      <c r="B252" s="230"/>
      <c r="C252" s="231"/>
      <c r="D252" s="232" t="s">
        <v>159</v>
      </c>
      <c r="E252" s="231"/>
      <c r="F252" s="234" t="s">
        <v>435</v>
      </c>
      <c r="G252" s="231"/>
      <c r="H252" s="235">
        <v>85.849999999999994</v>
      </c>
      <c r="I252" s="236"/>
      <c r="J252" s="231"/>
      <c r="K252" s="231"/>
      <c r="L252" s="237"/>
      <c r="M252" s="238"/>
      <c r="N252" s="239"/>
      <c r="O252" s="239"/>
      <c r="P252" s="239"/>
      <c r="Q252" s="239"/>
      <c r="R252" s="239"/>
      <c r="S252" s="239"/>
      <c r="T252" s="240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1" t="s">
        <v>159</v>
      </c>
      <c r="AU252" s="241" t="s">
        <v>80</v>
      </c>
      <c r="AV252" s="13" t="s">
        <v>80</v>
      </c>
      <c r="AW252" s="13" t="s">
        <v>4</v>
      </c>
      <c r="AX252" s="13" t="s">
        <v>78</v>
      </c>
      <c r="AY252" s="241" t="s">
        <v>148</v>
      </c>
    </row>
    <row r="253" s="2" customFormat="1" ht="16.5" customHeight="1">
      <c r="A253" s="38"/>
      <c r="B253" s="39"/>
      <c r="C253" s="263" t="s">
        <v>436</v>
      </c>
      <c r="D253" s="263" t="s">
        <v>240</v>
      </c>
      <c r="E253" s="264" t="s">
        <v>437</v>
      </c>
      <c r="F253" s="265" t="s">
        <v>438</v>
      </c>
      <c r="G253" s="266" t="s">
        <v>181</v>
      </c>
      <c r="H253" s="267">
        <v>50.5</v>
      </c>
      <c r="I253" s="268"/>
      <c r="J253" s="269">
        <f>ROUND(I253*H253,2)</f>
        <v>0</v>
      </c>
      <c r="K253" s="265" t="s">
        <v>154</v>
      </c>
      <c r="L253" s="270"/>
      <c r="M253" s="271" t="s">
        <v>19</v>
      </c>
      <c r="N253" s="272" t="s">
        <v>43</v>
      </c>
      <c r="O253" s="84"/>
      <c r="P253" s="221">
        <f>O253*H253</f>
        <v>0</v>
      </c>
      <c r="Q253" s="221">
        <v>0.048300000000000003</v>
      </c>
      <c r="R253" s="221">
        <f>Q253*H253</f>
        <v>2.4391500000000002</v>
      </c>
      <c r="S253" s="221">
        <v>0</v>
      </c>
      <c r="T253" s="222">
        <f>S253*H253</f>
        <v>0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223" t="s">
        <v>195</v>
      </c>
      <c r="AT253" s="223" t="s">
        <v>240</v>
      </c>
      <c r="AU253" s="223" t="s">
        <v>80</v>
      </c>
      <c r="AY253" s="17" t="s">
        <v>148</v>
      </c>
      <c r="BE253" s="224">
        <f>IF(N253="základní",J253,0)</f>
        <v>0</v>
      </c>
      <c r="BF253" s="224">
        <f>IF(N253="snížená",J253,0)</f>
        <v>0</v>
      </c>
      <c r="BG253" s="224">
        <f>IF(N253="zákl. přenesená",J253,0)</f>
        <v>0</v>
      </c>
      <c r="BH253" s="224">
        <f>IF(N253="sníž. přenesená",J253,0)</f>
        <v>0</v>
      </c>
      <c r="BI253" s="224">
        <f>IF(N253="nulová",J253,0)</f>
        <v>0</v>
      </c>
      <c r="BJ253" s="17" t="s">
        <v>78</v>
      </c>
      <c r="BK253" s="224">
        <f>ROUND(I253*H253,2)</f>
        <v>0</v>
      </c>
      <c r="BL253" s="17" t="s">
        <v>155</v>
      </c>
      <c r="BM253" s="223" t="s">
        <v>439</v>
      </c>
    </row>
    <row r="254" s="13" customFormat="1">
      <c r="A254" s="13"/>
      <c r="B254" s="230"/>
      <c r="C254" s="231"/>
      <c r="D254" s="232" t="s">
        <v>159</v>
      </c>
      <c r="E254" s="231"/>
      <c r="F254" s="234" t="s">
        <v>440</v>
      </c>
      <c r="G254" s="231"/>
      <c r="H254" s="235">
        <v>50.5</v>
      </c>
      <c r="I254" s="236"/>
      <c r="J254" s="231"/>
      <c r="K254" s="231"/>
      <c r="L254" s="237"/>
      <c r="M254" s="238"/>
      <c r="N254" s="239"/>
      <c r="O254" s="239"/>
      <c r="P254" s="239"/>
      <c r="Q254" s="239"/>
      <c r="R254" s="239"/>
      <c r="S254" s="239"/>
      <c r="T254" s="240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1" t="s">
        <v>159</v>
      </c>
      <c r="AU254" s="241" t="s">
        <v>80</v>
      </c>
      <c r="AV254" s="13" t="s">
        <v>80</v>
      </c>
      <c r="AW254" s="13" t="s">
        <v>4</v>
      </c>
      <c r="AX254" s="13" t="s">
        <v>78</v>
      </c>
      <c r="AY254" s="241" t="s">
        <v>148</v>
      </c>
    </row>
    <row r="255" s="2" customFormat="1" ht="16.5" customHeight="1">
      <c r="A255" s="38"/>
      <c r="B255" s="39"/>
      <c r="C255" s="263" t="s">
        <v>441</v>
      </c>
      <c r="D255" s="263" t="s">
        <v>240</v>
      </c>
      <c r="E255" s="264" t="s">
        <v>442</v>
      </c>
      <c r="F255" s="265" t="s">
        <v>443</v>
      </c>
      <c r="G255" s="266" t="s">
        <v>395</v>
      </c>
      <c r="H255" s="267">
        <v>2.02</v>
      </c>
      <c r="I255" s="268"/>
      <c r="J255" s="269">
        <f>ROUND(I255*H255,2)</f>
        <v>0</v>
      </c>
      <c r="K255" s="265" t="s">
        <v>19</v>
      </c>
      <c r="L255" s="270"/>
      <c r="M255" s="271" t="s">
        <v>19</v>
      </c>
      <c r="N255" s="272" t="s">
        <v>43</v>
      </c>
      <c r="O255" s="84"/>
      <c r="P255" s="221">
        <f>O255*H255</f>
        <v>0</v>
      </c>
      <c r="Q255" s="221">
        <v>0.017999999999999999</v>
      </c>
      <c r="R255" s="221">
        <f>Q255*H255</f>
        <v>0.036359999999999996</v>
      </c>
      <c r="S255" s="221">
        <v>0</v>
      </c>
      <c r="T255" s="222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23" t="s">
        <v>195</v>
      </c>
      <c r="AT255" s="223" t="s">
        <v>240</v>
      </c>
      <c r="AU255" s="223" t="s">
        <v>80</v>
      </c>
      <c r="AY255" s="17" t="s">
        <v>148</v>
      </c>
      <c r="BE255" s="224">
        <f>IF(N255="základní",J255,0)</f>
        <v>0</v>
      </c>
      <c r="BF255" s="224">
        <f>IF(N255="snížená",J255,0)</f>
        <v>0</v>
      </c>
      <c r="BG255" s="224">
        <f>IF(N255="zákl. přenesená",J255,0)</f>
        <v>0</v>
      </c>
      <c r="BH255" s="224">
        <f>IF(N255="sníž. přenesená",J255,0)</f>
        <v>0</v>
      </c>
      <c r="BI255" s="224">
        <f>IF(N255="nulová",J255,0)</f>
        <v>0</v>
      </c>
      <c r="BJ255" s="17" t="s">
        <v>78</v>
      </c>
      <c r="BK255" s="224">
        <f>ROUND(I255*H255,2)</f>
        <v>0</v>
      </c>
      <c r="BL255" s="17" t="s">
        <v>155</v>
      </c>
      <c r="BM255" s="223" t="s">
        <v>444</v>
      </c>
    </row>
    <row r="256" s="13" customFormat="1">
      <c r="A256" s="13"/>
      <c r="B256" s="230"/>
      <c r="C256" s="231"/>
      <c r="D256" s="232" t="s">
        <v>159</v>
      </c>
      <c r="E256" s="231"/>
      <c r="F256" s="234" t="s">
        <v>445</v>
      </c>
      <c r="G256" s="231"/>
      <c r="H256" s="235">
        <v>2.02</v>
      </c>
      <c r="I256" s="236"/>
      <c r="J256" s="231"/>
      <c r="K256" s="231"/>
      <c r="L256" s="237"/>
      <c r="M256" s="238"/>
      <c r="N256" s="239"/>
      <c r="O256" s="239"/>
      <c r="P256" s="239"/>
      <c r="Q256" s="239"/>
      <c r="R256" s="239"/>
      <c r="S256" s="239"/>
      <c r="T256" s="240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1" t="s">
        <v>159</v>
      </c>
      <c r="AU256" s="241" t="s">
        <v>80</v>
      </c>
      <c r="AV256" s="13" t="s">
        <v>80</v>
      </c>
      <c r="AW256" s="13" t="s">
        <v>4</v>
      </c>
      <c r="AX256" s="13" t="s">
        <v>78</v>
      </c>
      <c r="AY256" s="241" t="s">
        <v>148</v>
      </c>
    </row>
    <row r="257" s="2" customFormat="1" ht="16.5" customHeight="1">
      <c r="A257" s="38"/>
      <c r="B257" s="39"/>
      <c r="C257" s="263" t="s">
        <v>446</v>
      </c>
      <c r="D257" s="263" t="s">
        <v>240</v>
      </c>
      <c r="E257" s="264" t="s">
        <v>447</v>
      </c>
      <c r="F257" s="265" t="s">
        <v>448</v>
      </c>
      <c r="G257" s="266" t="s">
        <v>395</v>
      </c>
      <c r="H257" s="267">
        <v>2.02</v>
      </c>
      <c r="I257" s="268"/>
      <c r="J257" s="269">
        <f>ROUND(I257*H257,2)</f>
        <v>0</v>
      </c>
      <c r="K257" s="265" t="s">
        <v>19</v>
      </c>
      <c r="L257" s="270"/>
      <c r="M257" s="271" t="s">
        <v>19</v>
      </c>
      <c r="N257" s="272" t="s">
        <v>43</v>
      </c>
      <c r="O257" s="84"/>
      <c r="P257" s="221">
        <f>O257*H257</f>
        <v>0</v>
      </c>
      <c r="Q257" s="221">
        <v>0.017999999999999999</v>
      </c>
      <c r="R257" s="221">
        <f>Q257*H257</f>
        <v>0.036359999999999996</v>
      </c>
      <c r="S257" s="221">
        <v>0</v>
      </c>
      <c r="T257" s="222">
        <f>S257*H257</f>
        <v>0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223" t="s">
        <v>195</v>
      </c>
      <c r="AT257" s="223" t="s">
        <v>240</v>
      </c>
      <c r="AU257" s="223" t="s">
        <v>80</v>
      </c>
      <c r="AY257" s="17" t="s">
        <v>148</v>
      </c>
      <c r="BE257" s="224">
        <f>IF(N257="základní",J257,0)</f>
        <v>0</v>
      </c>
      <c r="BF257" s="224">
        <f>IF(N257="snížená",J257,0)</f>
        <v>0</v>
      </c>
      <c r="BG257" s="224">
        <f>IF(N257="zákl. přenesená",J257,0)</f>
        <v>0</v>
      </c>
      <c r="BH257" s="224">
        <f>IF(N257="sníž. přenesená",J257,0)</f>
        <v>0</v>
      </c>
      <c r="BI257" s="224">
        <f>IF(N257="nulová",J257,0)</f>
        <v>0</v>
      </c>
      <c r="BJ257" s="17" t="s">
        <v>78</v>
      </c>
      <c r="BK257" s="224">
        <f>ROUND(I257*H257,2)</f>
        <v>0</v>
      </c>
      <c r="BL257" s="17" t="s">
        <v>155</v>
      </c>
      <c r="BM257" s="223" t="s">
        <v>449</v>
      </c>
    </row>
    <row r="258" s="13" customFormat="1">
      <c r="A258" s="13"/>
      <c r="B258" s="230"/>
      <c r="C258" s="231"/>
      <c r="D258" s="232" t="s">
        <v>159</v>
      </c>
      <c r="E258" s="231"/>
      <c r="F258" s="234" t="s">
        <v>445</v>
      </c>
      <c r="G258" s="231"/>
      <c r="H258" s="235">
        <v>2.02</v>
      </c>
      <c r="I258" s="236"/>
      <c r="J258" s="231"/>
      <c r="K258" s="231"/>
      <c r="L258" s="237"/>
      <c r="M258" s="238"/>
      <c r="N258" s="239"/>
      <c r="O258" s="239"/>
      <c r="P258" s="239"/>
      <c r="Q258" s="239"/>
      <c r="R258" s="239"/>
      <c r="S258" s="239"/>
      <c r="T258" s="240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1" t="s">
        <v>159</v>
      </c>
      <c r="AU258" s="241" t="s">
        <v>80</v>
      </c>
      <c r="AV258" s="13" t="s">
        <v>80</v>
      </c>
      <c r="AW258" s="13" t="s">
        <v>4</v>
      </c>
      <c r="AX258" s="13" t="s">
        <v>78</v>
      </c>
      <c r="AY258" s="241" t="s">
        <v>148</v>
      </c>
    </row>
    <row r="259" s="2" customFormat="1" ht="24.15" customHeight="1">
      <c r="A259" s="38"/>
      <c r="B259" s="39"/>
      <c r="C259" s="212" t="s">
        <v>450</v>
      </c>
      <c r="D259" s="212" t="s">
        <v>150</v>
      </c>
      <c r="E259" s="213" t="s">
        <v>451</v>
      </c>
      <c r="F259" s="214" t="s">
        <v>452</v>
      </c>
      <c r="G259" s="215" t="s">
        <v>181</v>
      </c>
      <c r="H259" s="216">
        <v>40</v>
      </c>
      <c r="I259" s="217"/>
      <c r="J259" s="218">
        <f>ROUND(I259*H259,2)</f>
        <v>0</v>
      </c>
      <c r="K259" s="214" t="s">
        <v>154</v>
      </c>
      <c r="L259" s="44"/>
      <c r="M259" s="219" t="s">
        <v>19</v>
      </c>
      <c r="N259" s="220" t="s">
        <v>43</v>
      </c>
      <c r="O259" s="84"/>
      <c r="P259" s="221">
        <f>O259*H259</f>
        <v>0</v>
      </c>
      <c r="Q259" s="221">
        <v>0.14041999999999999</v>
      </c>
      <c r="R259" s="221">
        <f>Q259*H259</f>
        <v>5.6167999999999996</v>
      </c>
      <c r="S259" s="221">
        <v>0</v>
      </c>
      <c r="T259" s="222">
        <f>S259*H259</f>
        <v>0</v>
      </c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R259" s="223" t="s">
        <v>155</v>
      </c>
      <c r="AT259" s="223" t="s">
        <v>150</v>
      </c>
      <c r="AU259" s="223" t="s">
        <v>80</v>
      </c>
      <c r="AY259" s="17" t="s">
        <v>148</v>
      </c>
      <c r="BE259" s="224">
        <f>IF(N259="základní",J259,0)</f>
        <v>0</v>
      </c>
      <c r="BF259" s="224">
        <f>IF(N259="snížená",J259,0)</f>
        <v>0</v>
      </c>
      <c r="BG259" s="224">
        <f>IF(N259="zákl. přenesená",J259,0)</f>
        <v>0</v>
      </c>
      <c r="BH259" s="224">
        <f>IF(N259="sníž. přenesená",J259,0)</f>
        <v>0</v>
      </c>
      <c r="BI259" s="224">
        <f>IF(N259="nulová",J259,0)</f>
        <v>0</v>
      </c>
      <c r="BJ259" s="17" t="s">
        <v>78</v>
      </c>
      <c r="BK259" s="224">
        <f>ROUND(I259*H259,2)</f>
        <v>0</v>
      </c>
      <c r="BL259" s="17" t="s">
        <v>155</v>
      </c>
      <c r="BM259" s="223" t="s">
        <v>453</v>
      </c>
    </row>
    <row r="260" s="2" customFormat="1">
      <c r="A260" s="38"/>
      <c r="B260" s="39"/>
      <c r="C260" s="40"/>
      <c r="D260" s="225" t="s">
        <v>157</v>
      </c>
      <c r="E260" s="40"/>
      <c r="F260" s="226" t="s">
        <v>454</v>
      </c>
      <c r="G260" s="40"/>
      <c r="H260" s="40"/>
      <c r="I260" s="227"/>
      <c r="J260" s="40"/>
      <c r="K260" s="40"/>
      <c r="L260" s="44"/>
      <c r="M260" s="228"/>
      <c r="N260" s="229"/>
      <c r="O260" s="84"/>
      <c r="P260" s="84"/>
      <c r="Q260" s="84"/>
      <c r="R260" s="84"/>
      <c r="S260" s="84"/>
      <c r="T260" s="85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T260" s="17" t="s">
        <v>157</v>
      </c>
      <c r="AU260" s="17" t="s">
        <v>80</v>
      </c>
    </row>
    <row r="261" s="2" customFormat="1" ht="16.5" customHeight="1">
      <c r="A261" s="38"/>
      <c r="B261" s="39"/>
      <c r="C261" s="263" t="s">
        <v>455</v>
      </c>
      <c r="D261" s="263" t="s">
        <v>240</v>
      </c>
      <c r="E261" s="264" t="s">
        <v>456</v>
      </c>
      <c r="F261" s="265" t="s">
        <v>457</v>
      </c>
      <c r="G261" s="266" t="s">
        <v>181</v>
      </c>
      <c r="H261" s="267">
        <v>40.399999999999999</v>
      </c>
      <c r="I261" s="268"/>
      <c r="J261" s="269">
        <f>ROUND(I261*H261,2)</f>
        <v>0</v>
      </c>
      <c r="K261" s="265" t="s">
        <v>154</v>
      </c>
      <c r="L261" s="270"/>
      <c r="M261" s="271" t="s">
        <v>19</v>
      </c>
      <c r="N261" s="272" t="s">
        <v>43</v>
      </c>
      <c r="O261" s="84"/>
      <c r="P261" s="221">
        <f>O261*H261</f>
        <v>0</v>
      </c>
      <c r="Q261" s="221">
        <v>0.024</v>
      </c>
      <c r="R261" s="221">
        <f>Q261*H261</f>
        <v>0.96960000000000002</v>
      </c>
      <c r="S261" s="221">
        <v>0</v>
      </c>
      <c r="T261" s="222">
        <f>S261*H261</f>
        <v>0</v>
      </c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223" t="s">
        <v>195</v>
      </c>
      <c r="AT261" s="223" t="s">
        <v>240</v>
      </c>
      <c r="AU261" s="223" t="s">
        <v>80</v>
      </c>
      <c r="AY261" s="17" t="s">
        <v>148</v>
      </c>
      <c r="BE261" s="224">
        <f>IF(N261="základní",J261,0)</f>
        <v>0</v>
      </c>
      <c r="BF261" s="224">
        <f>IF(N261="snížená",J261,0)</f>
        <v>0</v>
      </c>
      <c r="BG261" s="224">
        <f>IF(N261="zákl. přenesená",J261,0)</f>
        <v>0</v>
      </c>
      <c r="BH261" s="224">
        <f>IF(N261="sníž. přenesená",J261,0)</f>
        <v>0</v>
      </c>
      <c r="BI261" s="224">
        <f>IF(N261="nulová",J261,0)</f>
        <v>0</v>
      </c>
      <c r="BJ261" s="17" t="s">
        <v>78</v>
      </c>
      <c r="BK261" s="224">
        <f>ROUND(I261*H261,2)</f>
        <v>0</v>
      </c>
      <c r="BL261" s="17" t="s">
        <v>155</v>
      </c>
      <c r="BM261" s="223" t="s">
        <v>458</v>
      </c>
    </row>
    <row r="262" s="2" customFormat="1">
      <c r="A262" s="38"/>
      <c r="B262" s="39"/>
      <c r="C262" s="40"/>
      <c r="D262" s="232" t="s">
        <v>301</v>
      </c>
      <c r="E262" s="40"/>
      <c r="F262" s="273" t="s">
        <v>459</v>
      </c>
      <c r="G262" s="40"/>
      <c r="H262" s="40"/>
      <c r="I262" s="227"/>
      <c r="J262" s="40"/>
      <c r="K262" s="40"/>
      <c r="L262" s="44"/>
      <c r="M262" s="228"/>
      <c r="N262" s="229"/>
      <c r="O262" s="84"/>
      <c r="P262" s="84"/>
      <c r="Q262" s="84"/>
      <c r="R262" s="84"/>
      <c r="S262" s="84"/>
      <c r="T262" s="85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T262" s="17" t="s">
        <v>301</v>
      </c>
      <c r="AU262" s="17" t="s">
        <v>80</v>
      </c>
    </row>
    <row r="263" s="13" customFormat="1">
      <c r="A263" s="13"/>
      <c r="B263" s="230"/>
      <c r="C263" s="231"/>
      <c r="D263" s="232" t="s">
        <v>159</v>
      </c>
      <c r="E263" s="231"/>
      <c r="F263" s="234" t="s">
        <v>460</v>
      </c>
      <c r="G263" s="231"/>
      <c r="H263" s="235">
        <v>40.399999999999999</v>
      </c>
      <c r="I263" s="236"/>
      <c r="J263" s="231"/>
      <c r="K263" s="231"/>
      <c r="L263" s="237"/>
      <c r="M263" s="238"/>
      <c r="N263" s="239"/>
      <c r="O263" s="239"/>
      <c r="P263" s="239"/>
      <c r="Q263" s="239"/>
      <c r="R263" s="239"/>
      <c r="S263" s="239"/>
      <c r="T263" s="240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1" t="s">
        <v>159</v>
      </c>
      <c r="AU263" s="241" t="s">
        <v>80</v>
      </c>
      <c r="AV263" s="13" t="s">
        <v>80</v>
      </c>
      <c r="AW263" s="13" t="s">
        <v>4</v>
      </c>
      <c r="AX263" s="13" t="s">
        <v>78</v>
      </c>
      <c r="AY263" s="241" t="s">
        <v>148</v>
      </c>
    </row>
    <row r="264" s="2" customFormat="1" ht="24.15" customHeight="1">
      <c r="A264" s="38"/>
      <c r="B264" s="39"/>
      <c r="C264" s="212" t="s">
        <v>461</v>
      </c>
      <c r="D264" s="212" t="s">
        <v>150</v>
      </c>
      <c r="E264" s="213" t="s">
        <v>462</v>
      </c>
      <c r="F264" s="214" t="s">
        <v>463</v>
      </c>
      <c r="G264" s="215" t="s">
        <v>181</v>
      </c>
      <c r="H264" s="216">
        <v>232</v>
      </c>
      <c r="I264" s="217"/>
      <c r="J264" s="218">
        <f>ROUND(I264*H264,2)</f>
        <v>0</v>
      </c>
      <c r="K264" s="214" t="s">
        <v>154</v>
      </c>
      <c r="L264" s="44"/>
      <c r="M264" s="219" t="s">
        <v>19</v>
      </c>
      <c r="N264" s="220" t="s">
        <v>43</v>
      </c>
      <c r="O264" s="84"/>
      <c r="P264" s="221">
        <f>O264*H264</f>
        <v>0</v>
      </c>
      <c r="Q264" s="221">
        <v>0.00034000000000000002</v>
      </c>
      <c r="R264" s="221">
        <f>Q264*H264</f>
        <v>0.078880000000000006</v>
      </c>
      <c r="S264" s="221">
        <v>0</v>
      </c>
      <c r="T264" s="222">
        <f>S264*H264</f>
        <v>0</v>
      </c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R264" s="223" t="s">
        <v>155</v>
      </c>
      <c r="AT264" s="223" t="s">
        <v>150</v>
      </c>
      <c r="AU264" s="223" t="s">
        <v>80</v>
      </c>
      <c r="AY264" s="17" t="s">
        <v>148</v>
      </c>
      <c r="BE264" s="224">
        <f>IF(N264="základní",J264,0)</f>
        <v>0</v>
      </c>
      <c r="BF264" s="224">
        <f>IF(N264="snížená",J264,0)</f>
        <v>0</v>
      </c>
      <c r="BG264" s="224">
        <f>IF(N264="zákl. přenesená",J264,0)</f>
        <v>0</v>
      </c>
      <c r="BH264" s="224">
        <f>IF(N264="sníž. přenesená",J264,0)</f>
        <v>0</v>
      </c>
      <c r="BI264" s="224">
        <f>IF(N264="nulová",J264,0)</f>
        <v>0</v>
      </c>
      <c r="BJ264" s="17" t="s">
        <v>78</v>
      </c>
      <c r="BK264" s="224">
        <f>ROUND(I264*H264,2)</f>
        <v>0</v>
      </c>
      <c r="BL264" s="17" t="s">
        <v>155</v>
      </c>
      <c r="BM264" s="223" t="s">
        <v>464</v>
      </c>
    </row>
    <row r="265" s="2" customFormat="1">
      <c r="A265" s="38"/>
      <c r="B265" s="39"/>
      <c r="C265" s="40"/>
      <c r="D265" s="225" t="s">
        <v>157</v>
      </c>
      <c r="E265" s="40"/>
      <c r="F265" s="226" t="s">
        <v>465</v>
      </c>
      <c r="G265" s="40"/>
      <c r="H265" s="40"/>
      <c r="I265" s="227"/>
      <c r="J265" s="40"/>
      <c r="K265" s="40"/>
      <c r="L265" s="44"/>
      <c r="M265" s="228"/>
      <c r="N265" s="229"/>
      <c r="O265" s="84"/>
      <c r="P265" s="84"/>
      <c r="Q265" s="84"/>
      <c r="R265" s="84"/>
      <c r="S265" s="84"/>
      <c r="T265" s="85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T265" s="17" t="s">
        <v>157</v>
      </c>
      <c r="AU265" s="17" t="s">
        <v>80</v>
      </c>
    </row>
    <row r="266" s="2" customFormat="1" ht="16.5" customHeight="1">
      <c r="A266" s="38"/>
      <c r="B266" s="39"/>
      <c r="C266" s="212" t="s">
        <v>466</v>
      </c>
      <c r="D266" s="212" t="s">
        <v>150</v>
      </c>
      <c r="E266" s="213" t="s">
        <v>467</v>
      </c>
      <c r="F266" s="214" t="s">
        <v>468</v>
      </c>
      <c r="G266" s="215" t="s">
        <v>153</v>
      </c>
      <c r="H266" s="216">
        <v>180</v>
      </c>
      <c r="I266" s="217"/>
      <c r="J266" s="218">
        <f>ROUND(I266*H266,2)</f>
        <v>0</v>
      </c>
      <c r="K266" s="214" t="s">
        <v>154</v>
      </c>
      <c r="L266" s="44"/>
      <c r="M266" s="219" t="s">
        <v>19</v>
      </c>
      <c r="N266" s="220" t="s">
        <v>43</v>
      </c>
      <c r="O266" s="84"/>
      <c r="P266" s="221">
        <f>O266*H266</f>
        <v>0</v>
      </c>
      <c r="Q266" s="221">
        <v>0.00068999999999999997</v>
      </c>
      <c r="R266" s="221">
        <f>Q266*H266</f>
        <v>0.12419999999999999</v>
      </c>
      <c r="S266" s="221">
        <v>0</v>
      </c>
      <c r="T266" s="222">
        <f>S266*H266</f>
        <v>0</v>
      </c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R266" s="223" t="s">
        <v>155</v>
      </c>
      <c r="AT266" s="223" t="s">
        <v>150</v>
      </c>
      <c r="AU266" s="223" t="s">
        <v>80</v>
      </c>
      <c r="AY266" s="17" t="s">
        <v>148</v>
      </c>
      <c r="BE266" s="224">
        <f>IF(N266="základní",J266,0)</f>
        <v>0</v>
      </c>
      <c r="BF266" s="224">
        <f>IF(N266="snížená",J266,0)</f>
        <v>0</v>
      </c>
      <c r="BG266" s="224">
        <f>IF(N266="zákl. přenesená",J266,0)</f>
        <v>0</v>
      </c>
      <c r="BH266" s="224">
        <f>IF(N266="sníž. přenesená",J266,0)</f>
        <v>0</v>
      </c>
      <c r="BI266" s="224">
        <f>IF(N266="nulová",J266,0)</f>
        <v>0</v>
      </c>
      <c r="BJ266" s="17" t="s">
        <v>78</v>
      </c>
      <c r="BK266" s="224">
        <f>ROUND(I266*H266,2)</f>
        <v>0</v>
      </c>
      <c r="BL266" s="17" t="s">
        <v>155</v>
      </c>
      <c r="BM266" s="223" t="s">
        <v>469</v>
      </c>
    </row>
    <row r="267" s="2" customFormat="1">
      <c r="A267" s="38"/>
      <c r="B267" s="39"/>
      <c r="C267" s="40"/>
      <c r="D267" s="225" t="s">
        <v>157</v>
      </c>
      <c r="E267" s="40"/>
      <c r="F267" s="226" t="s">
        <v>470</v>
      </c>
      <c r="G267" s="40"/>
      <c r="H267" s="40"/>
      <c r="I267" s="227"/>
      <c r="J267" s="40"/>
      <c r="K267" s="40"/>
      <c r="L267" s="44"/>
      <c r="M267" s="228"/>
      <c r="N267" s="229"/>
      <c r="O267" s="84"/>
      <c r="P267" s="84"/>
      <c r="Q267" s="84"/>
      <c r="R267" s="84"/>
      <c r="S267" s="84"/>
      <c r="T267" s="85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T267" s="17" t="s">
        <v>157</v>
      </c>
      <c r="AU267" s="17" t="s">
        <v>80</v>
      </c>
    </row>
    <row r="268" s="2" customFormat="1" ht="16.5" customHeight="1">
      <c r="A268" s="38"/>
      <c r="B268" s="39"/>
      <c r="C268" s="212" t="s">
        <v>471</v>
      </c>
      <c r="D268" s="212" t="s">
        <v>150</v>
      </c>
      <c r="E268" s="213" t="s">
        <v>472</v>
      </c>
      <c r="F268" s="214" t="s">
        <v>473</v>
      </c>
      <c r="G268" s="215" t="s">
        <v>181</v>
      </c>
      <c r="H268" s="216">
        <v>15</v>
      </c>
      <c r="I268" s="217"/>
      <c r="J268" s="218">
        <f>ROUND(I268*H268,2)</f>
        <v>0</v>
      </c>
      <c r="K268" s="214" t="s">
        <v>154</v>
      </c>
      <c r="L268" s="44"/>
      <c r="M268" s="219" t="s">
        <v>19</v>
      </c>
      <c r="N268" s="220" t="s">
        <v>43</v>
      </c>
      <c r="O268" s="84"/>
      <c r="P268" s="221">
        <f>O268*H268</f>
        <v>0</v>
      </c>
      <c r="Q268" s="221">
        <v>3.0000000000000001E-05</v>
      </c>
      <c r="R268" s="221">
        <f>Q268*H268</f>
        <v>0.00044999999999999999</v>
      </c>
      <c r="S268" s="221">
        <v>0</v>
      </c>
      <c r="T268" s="222">
        <f>S268*H268</f>
        <v>0</v>
      </c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R268" s="223" t="s">
        <v>155</v>
      </c>
      <c r="AT268" s="223" t="s">
        <v>150</v>
      </c>
      <c r="AU268" s="223" t="s">
        <v>80</v>
      </c>
      <c r="AY268" s="17" t="s">
        <v>148</v>
      </c>
      <c r="BE268" s="224">
        <f>IF(N268="základní",J268,0)</f>
        <v>0</v>
      </c>
      <c r="BF268" s="224">
        <f>IF(N268="snížená",J268,0)</f>
        <v>0</v>
      </c>
      <c r="BG268" s="224">
        <f>IF(N268="zákl. přenesená",J268,0)</f>
        <v>0</v>
      </c>
      <c r="BH268" s="224">
        <f>IF(N268="sníž. přenesená",J268,0)</f>
        <v>0</v>
      </c>
      <c r="BI268" s="224">
        <f>IF(N268="nulová",J268,0)</f>
        <v>0</v>
      </c>
      <c r="BJ268" s="17" t="s">
        <v>78</v>
      </c>
      <c r="BK268" s="224">
        <f>ROUND(I268*H268,2)</f>
        <v>0</v>
      </c>
      <c r="BL268" s="17" t="s">
        <v>155</v>
      </c>
      <c r="BM268" s="223" t="s">
        <v>474</v>
      </c>
    </row>
    <row r="269" s="2" customFormat="1">
      <c r="A269" s="38"/>
      <c r="B269" s="39"/>
      <c r="C269" s="40"/>
      <c r="D269" s="225" t="s">
        <v>157</v>
      </c>
      <c r="E269" s="40"/>
      <c r="F269" s="226" t="s">
        <v>475</v>
      </c>
      <c r="G269" s="40"/>
      <c r="H269" s="40"/>
      <c r="I269" s="227"/>
      <c r="J269" s="40"/>
      <c r="K269" s="40"/>
      <c r="L269" s="44"/>
      <c r="M269" s="228"/>
      <c r="N269" s="229"/>
      <c r="O269" s="84"/>
      <c r="P269" s="84"/>
      <c r="Q269" s="84"/>
      <c r="R269" s="84"/>
      <c r="S269" s="84"/>
      <c r="T269" s="85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T269" s="17" t="s">
        <v>157</v>
      </c>
      <c r="AU269" s="17" t="s">
        <v>80</v>
      </c>
    </row>
    <row r="270" s="2" customFormat="1" ht="16.5" customHeight="1">
      <c r="A270" s="38"/>
      <c r="B270" s="39"/>
      <c r="C270" s="212" t="s">
        <v>476</v>
      </c>
      <c r="D270" s="212" t="s">
        <v>150</v>
      </c>
      <c r="E270" s="213" t="s">
        <v>477</v>
      </c>
      <c r="F270" s="214" t="s">
        <v>478</v>
      </c>
      <c r="G270" s="215" t="s">
        <v>181</v>
      </c>
      <c r="H270" s="216">
        <v>19</v>
      </c>
      <c r="I270" s="217"/>
      <c r="J270" s="218">
        <f>ROUND(I270*H270,2)</f>
        <v>0</v>
      </c>
      <c r="K270" s="214" t="s">
        <v>154</v>
      </c>
      <c r="L270" s="44"/>
      <c r="M270" s="219" t="s">
        <v>19</v>
      </c>
      <c r="N270" s="220" t="s">
        <v>43</v>
      </c>
      <c r="O270" s="84"/>
      <c r="P270" s="221">
        <f>O270*H270</f>
        <v>0</v>
      </c>
      <c r="Q270" s="221">
        <v>0.29221000000000003</v>
      </c>
      <c r="R270" s="221">
        <f>Q270*H270</f>
        <v>5.5519900000000009</v>
      </c>
      <c r="S270" s="221">
        <v>0</v>
      </c>
      <c r="T270" s="222">
        <f>S270*H270</f>
        <v>0</v>
      </c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R270" s="223" t="s">
        <v>155</v>
      </c>
      <c r="AT270" s="223" t="s">
        <v>150</v>
      </c>
      <c r="AU270" s="223" t="s">
        <v>80</v>
      </c>
      <c r="AY270" s="17" t="s">
        <v>148</v>
      </c>
      <c r="BE270" s="224">
        <f>IF(N270="základní",J270,0)</f>
        <v>0</v>
      </c>
      <c r="BF270" s="224">
        <f>IF(N270="snížená",J270,0)</f>
        <v>0</v>
      </c>
      <c r="BG270" s="224">
        <f>IF(N270="zákl. přenesená",J270,0)</f>
        <v>0</v>
      </c>
      <c r="BH270" s="224">
        <f>IF(N270="sníž. přenesená",J270,0)</f>
        <v>0</v>
      </c>
      <c r="BI270" s="224">
        <f>IF(N270="nulová",J270,0)</f>
        <v>0</v>
      </c>
      <c r="BJ270" s="17" t="s">
        <v>78</v>
      </c>
      <c r="BK270" s="224">
        <f>ROUND(I270*H270,2)</f>
        <v>0</v>
      </c>
      <c r="BL270" s="17" t="s">
        <v>155</v>
      </c>
      <c r="BM270" s="223" t="s">
        <v>479</v>
      </c>
    </row>
    <row r="271" s="2" customFormat="1">
      <c r="A271" s="38"/>
      <c r="B271" s="39"/>
      <c r="C271" s="40"/>
      <c r="D271" s="225" t="s">
        <v>157</v>
      </c>
      <c r="E271" s="40"/>
      <c r="F271" s="226" t="s">
        <v>480</v>
      </c>
      <c r="G271" s="40"/>
      <c r="H271" s="40"/>
      <c r="I271" s="227"/>
      <c r="J271" s="40"/>
      <c r="K271" s="40"/>
      <c r="L271" s="44"/>
      <c r="M271" s="228"/>
      <c r="N271" s="229"/>
      <c r="O271" s="84"/>
      <c r="P271" s="84"/>
      <c r="Q271" s="84"/>
      <c r="R271" s="84"/>
      <c r="S271" s="84"/>
      <c r="T271" s="85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T271" s="17" t="s">
        <v>157</v>
      </c>
      <c r="AU271" s="17" t="s">
        <v>80</v>
      </c>
    </row>
    <row r="272" s="13" customFormat="1">
      <c r="A272" s="13"/>
      <c r="B272" s="230"/>
      <c r="C272" s="231"/>
      <c r="D272" s="232" t="s">
        <v>159</v>
      </c>
      <c r="E272" s="233" t="s">
        <v>19</v>
      </c>
      <c r="F272" s="234" t="s">
        <v>481</v>
      </c>
      <c r="G272" s="231"/>
      <c r="H272" s="235">
        <v>19</v>
      </c>
      <c r="I272" s="236"/>
      <c r="J272" s="231"/>
      <c r="K272" s="231"/>
      <c r="L272" s="237"/>
      <c r="M272" s="238"/>
      <c r="N272" s="239"/>
      <c r="O272" s="239"/>
      <c r="P272" s="239"/>
      <c r="Q272" s="239"/>
      <c r="R272" s="239"/>
      <c r="S272" s="239"/>
      <c r="T272" s="240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1" t="s">
        <v>159</v>
      </c>
      <c r="AU272" s="241" t="s">
        <v>80</v>
      </c>
      <c r="AV272" s="13" t="s">
        <v>80</v>
      </c>
      <c r="AW272" s="13" t="s">
        <v>33</v>
      </c>
      <c r="AX272" s="13" t="s">
        <v>78</v>
      </c>
      <c r="AY272" s="241" t="s">
        <v>148</v>
      </c>
    </row>
    <row r="273" s="2" customFormat="1" ht="33" customHeight="1">
      <c r="A273" s="38"/>
      <c r="B273" s="39"/>
      <c r="C273" s="263" t="s">
        <v>482</v>
      </c>
      <c r="D273" s="263" t="s">
        <v>240</v>
      </c>
      <c r="E273" s="264" t="s">
        <v>483</v>
      </c>
      <c r="F273" s="265" t="s">
        <v>484</v>
      </c>
      <c r="G273" s="266" t="s">
        <v>181</v>
      </c>
      <c r="H273" s="267">
        <v>19</v>
      </c>
      <c r="I273" s="268"/>
      <c r="J273" s="269">
        <f>ROUND(I273*H273,2)</f>
        <v>0</v>
      </c>
      <c r="K273" s="265" t="s">
        <v>19</v>
      </c>
      <c r="L273" s="270"/>
      <c r="M273" s="271" t="s">
        <v>19</v>
      </c>
      <c r="N273" s="272" t="s">
        <v>43</v>
      </c>
      <c r="O273" s="84"/>
      <c r="P273" s="221">
        <f>O273*H273</f>
        <v>0</v>
      </c>
      <c r="Q273" s="221">
        <v>0.044999999999999998</v>
      </c>
      <c r="R273" s="221">
        <f>Q273*H273</f>
        <v>0.85499999999999998</v>
      </c>
      <c r="S273" s="221">
        <v>0</v>
      </c>
      <c r="T273" s="222">
        <f>S273*H273</f>
        <v>0</v>
      </c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R273" s="223" t="s">
        <v>195</v>
      </c>
      <c r="AT273" s="223" t="s">
        <v>240</v>
      </c>
      <c r="AU273" s="223" t="s">
        <v>80</v>
      </c>
      <c r="AY273" s="17" t="s">
        <v>148</v>
      </c>
      <c r="BE273" s="224">
        <f>IF(N273="základní",J273,0)</f>
        <v>0</v>
      </c>
      <c r="BF273" s="224">
        <f>IF(N273="snížená",J273,0)</f>
        <v>0</v>
      </c>
      <c r="BG273" s="224">
        <f>IF(N273="zákl. přenesená",J273,0)</f>
        <v>0</v>
      </c>
      <c r="BH273" s="224">
        <f>IF(N273="sníž. přenesená",J273,0)</f>
        <v>0</v>
      </c>
      <c r="BI273" s="224">
        <f>IF(N273="nulová",J273,0)</f>
        <v>0</v>
      </c>
      <c r="BJ273" s="17" t="s">
        <v>78</v>
      </c>
      <c r="BK273" s="224">
        <f>ROUND(I273*H273,2)</f>
        <v>0</v>
      </c>
      <c r="BL273" s="17" t="s">
        <v>155</v>
      </c>
      <c r="BM273" s="223" t="s">
        <v>485</v>
      </c>
    </row>
    <row r="274" s="2" customFormat="1">
      <c r="A274" s="38"/>
      <c r="B274" s="39"/>
      <c r="C274" s="40"/>
      <c r="D274" s="232" t="s">
        <v>301</v>
      </c>
      <c r="E274" s="40"/>
      <c r="F274" s="273" t="s">
        <v>486</v>
      </c>
      <c r="G274" s="40"/>
      <c r="H274" s="40"/>
      <c r="I274" s="227"/>
      <c r="J274" s="40"/>
      <c r="K274" s="40"/>
      <c r="L274" s="44"/>
      <c r="M274" s="228"/>
      <c r="N274" s="229"/>
      <c r="O274" s="84"/>
      <c r="P274" s="84"/>
      <c r="Q274" s="84"/>
      <c r="R274" s="84"/>
      <c r="S274" s="84"/>
      <c r="T274" s="85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T274" s="17" t="s">
        <v>301</v>
      </c>
      <c r="AU274" s="17" t="s">
        <v>80</v>
      </c>
    </row>
    <row r="275" s="13" customFormat="1">
      <c r="A275" s="13"/>
      <c r="B275" s="230"/>
      <c r="C275" s="231"/>
      <c r="D275" s="232" t="s">
        <v>159</v>
      </c>
      <c r="E275" s="233" t="s">
        <v>19</v>
      </c>
      <c r="F275" s="234" t="s">
        <v>487</v>
      </c>
      <c r="G275" s="231"/>
      <c r="H275" s="235">
        <v>19</v>
      </c>
      <c r="I275" s="236"/>
      <c r="J275" s="231"/>
      <c r="K275" s="231"/>
      <c r="L275" s="237"/>
      <c r="M275" s="238"/>
      <c r="N275" s="239"/>
      <c r="O275" s="239"/>
      <c r="P275" s="239"/>
      <c r="Q275" s="239"/>
      <c r="R275" s="239"/>
      <c r="S275" s="239"/>
      <c r="T275" s="240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41" t="s">
        <v>159</v>
      </c>
      <c r="AU275" s="241" t="s">
        <v>80</v>
      </c>
      <c r="AV275" s="13" t="s">
        <v>80</v>
      </c>
      <c r="AW275" s="13" t="s">
        <v>33</v>
      </c>
      <c r="AX275" s="13" t="s">
        <v>78</v>
      </c>
      <c r="AY275" s="241" t="s">
        <v>148</v>
      </c>
    </row>
    <row r="276" s="12" customFormat="1" ht="22.8" customHeight="1">
      <c r="A276" s="12"/>
      <c r="B276" s="196"/>
      <c r="C276" s="197"/>
      <c r="D276" s="198" t="s">
        <v>71</v>
      </c>
      <c r="E276" s="210" t="s">
        <v>488</v>
      </c>
      <c r="F276" s="210" t="s">
        <v>489</v>
      </c>
      <c r="G276" s="197"/>
      <c r="H276" s="197"/>
      <c r="I276" s="200"/>
      <c r="J276" s="211">
        <f>BK276</f>
        <v>0</v>
      </c>
      <c r="K276" s="197"/>
      <c r="L276" s="202"/>
      <c r="M276" s="203"/>
      <c r="N276" s="204"/>
      <c r="O276" s="204"/>
      <c r="P276" s="205">
        <f>SUM(P277:P287)</f>
        <v>0</v>
      </c>
      <c r="Q276" s="204"/>
      <c r="R276" s="205">
        <f>SUM(R277:R287)</f>
        <v>0</v>
      </c>
      <c r="S276" s="204"/>
      <c r="T276" s="206">
        <f>SUM(T277:T287)</f>
        <v>0</v>
      </c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R276" s="207" t="s">
        <v>78</v>
      </c>
      <c r="AT276" s="208" t="s">
        <v>71</v>
      </c>
      <c r="AU276" s="208" t="s">
        <v>78</v>
      </c>
      <c r="AY276" s="207" t="s">
        <v>148</v>
      </c>
      <c r="BK276" s="209">
        <f>SUM(BK277:BK287)</f>
        <v>0</v>
      </c>
    </row>
    <row r="277" s="2" customFormat="1" ht="24.15" customHeight="1">
      <c r="A277" s="38"/>
      <c r="B277" s="39"/>
      <c r="C277" s="212" t="s">
        <v>490</v>
      </c>
      <c r="D277" s="212" t="s">
        <v>150</v>
      </c>
      <c r="E277" s="213" t="s">
        <v>491</v>
      </c>
      <c r="F277" s="214" t="s">
        <v>492</v>
      </c>
      <c r="G277" s="215" t="s">
        <v>243</v>
      </c>
      <c r="H277" s="216">
        <v>238.28</v>
      </c>
      <c r="I277" s="217"/>
      <c r="J277" s="218">
        <f>ROUND(I277*H277,2)</f>
        <v>0</v>
      </c>
      <c r="K277" s="214" t="s">
        <v>154</v>
      </c>
      <c r="L277" s="44"/>
      <c r="M277" s="219" t="s">
        <v>19</v>
      </c>
      <c r="N277" s="220" t="s">
        <v>43</v>
      </c>
      <c r="O277" s="84"/>
      <c r="P277" s="221">
        <f>O277*H277</f>
        <v>0</v>
      </c>
      <c r="Q277" s="221">
        <v>0</v>
      </c>
      <c r="R277" s="221">
        <f>Q277*H277</f>
        <v>0</v>
      </c>
      <c r="S277" s="221">
        <v>0</v>
      </c>
      <c r="T277" s="222">
        <f>S277*H277</f>
        <v>0</v>
      </c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R277" s="223" t="s">
        <v>155</v>
      </c>
      <c r="AT277" s="223" t="s">
        <v>150</v>
      </c>
      <c r="AU277" s="223" t="s">
        <v>80</v>
      </c>
      <c r="AY277" s="17" t="s">
        <v>148</v>
      </c>
      <c r="BE277" s="224">
        <f>IF(N277="základní",J277,0)</f>
        <v>0</v>
      </c>
      <c r="BF277" s="224">
        <f>IF(N277="snížená",J277,0)</f>
        <v>0</v>
      </c>
      <c r="BG277" s="224">
        <f>IF(N277="zákl. přenesená",J277,0)</f>
        <v>0</v>
      </c>
      <c r="BH277" s="224">
        <f>IF(N277="sníž. přenesená",J277,0)</f>
        <v>0</v>
      </c>
      <c r="BI277" s="224">
        <f>IF(N277="nulová",J277,0)</f>
        <v>0</v>
      </c>
      <c r="BJ277" s="17" t="s">
        <v>78</v>
      </c>
      <c r="BK277" s="224">
        <f>ROUND(I277*H277,2)</f>
        <v>0</v>
      </c>
      <c r="BL277" s="17" t="s">
        <v>155</v>
      </c>
      <c r="BM277" s="223" t="s">
        <v>493</v>
      </c>
    </row>
    <row r="278" s="2" customFormat="1">
      <c r="A278" s="38"/>
      <c r="B278" s="39"/>
      <c r="C278" s="40"/>
      <c r="D278" s="225" t="s">
        <v>157</v>
      </c>
      <c r="E278" s="40"/>
      <c r="F278" s="226" t="s">
        <v>494</v>
      </c>
      <c r="G278" s="40"/>
      <c r="H278" s="40"/>
      <c r="I278" s="227"/>
      <c r="J278" s="40"/>
      <c r="K278" s="40"/>
      <c r="L278" s="44"/>
      <c r="M278" s="228"/>
      <c r="N278" s="229"/>
      <c r="O278" s="84"/>
      <c r="P278" s="84"/>
      <c r="Q278" s="84"/>
      <c r="R278" s="84"/>
      <c r="S278" s="84"/>
      <c r="T278" s="85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T278" s="17" t="s">
        <v>157</v>
      </c>
      <c r="AU278" s="17" t="s">
        <v>80</v>
      </c>
    </row>
    <row r="279" s="2" customFormat="1" ht="24.15" customHeight="1">
      <c r="A279" s="38"/>
      <c r="B279" s="39"/>
      <c r="C279" s="212" t="s">
        <v>495</v>
      </c>
      <c r="D279" s="212" t="s">
        <v>150</v>
      </c>
      <c r="E279" s="213" t="s">
        <v>496</v>
      </c>
      <c r="F279" s="214" t="s">
        <v>497</v>
      </c>
      <c r="G279" s="215" t="s">
        <v>243</v>
      </c>
      <c r="H279" s="216">
        <v>3335.9200000000001</v>
      </c>
      <c r="I279" s="217"/>
      <c r="J279" s="218">
        <f>ROUND(I279*H279,2)</f>
        <v>0</v>
      </c>
      <c r="K279" s="214" t="s">
        <v>154</v>
      </c>
      <c r="L279" s="44"/>
      <c r="M279" s="219" t="s">
        <v>19</v>
      </c>
      <c r="N279" s="220" t="s">
        <v>43</v>
      </c>
      <c r="O279" s="84"/>
      <c r="P279" s="221">
        <f>O279*H279</f>
        <v>0</v>
      </c>
      <c r="Q279" s="221">
        <v>0</v>
      </c>
      <c r="R279" s="221">
        <f>Q279*H279</f>
        <v>0</v>
      </c>
      <c r="S279" s="221">
        <v>0</v>
      </c>
      <c r="T279" s="222">
        <f>S279*H279</f>
        <v>0</v>
      </c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R279" s="223" t="s">
        <v>155</v>
      </c>
      <c r="AT279" s="223" t="s">
        <v>150</v>
      </c>
      <c r="AU279" s="223" t="s">
        <v>80</v>
      </c>
      <c r="AY279" s="17" t="s">
        <v>148</v>
      </c>
      <c r="BE279" s="224">
        <f>IF(N279="základní",J279,0)</f>
        <v>0</v>
      </c>
      <c r="BF279" s="224">
        <f>IF(N279="snížená",J279,0)</f>
        <v>0</v>
      </c>
      <c r="BG279" s="224">
        <f>IF(N279="zákl. přenesená",J279,0)</f>
        <v>0</v>
      </c>
      <c r="BH279" s="224">
        <f>IF(N279="sníž. přenesená",J279,0)</f>
        <v>0</v>
      </c>
      <c r="BI279" s="224">
        <f>IF(N279="nulová",J279,0)</f>
        <v>0</v>
      </c>
      <c r="BJ279" s="17" t="s">
        <v>78</v>
      </c>
      <c r="BK279" s="224">
        <f>ROUND(I279*H279,2)</f>
        <v>0</v>
      </c>
      <c r="BL279" s="17" t="s">
        <v>155</v>
      </c>
      <c r="BM279" s="223" t="s">
        <v>498</v>
      </c>
    </row>
    <row r="280" s="2" customFormat="1">
      <c r="A280" s="38"/>
      <c r="B280" s="39"/>
      <c r="C280" s="40"/>
      <c r="D280" s="225" t="s">
        <v>157</v>
      </c>
      <c r="E280" s="40"/>
      <c r="F280" s="226" t="s">
        <v>499</v>
      </c>
      <c r="G280" s="40"/>
      <c r="H280" s="40"/>
      <c r="I280" s="227"/>
      <c r="J280" s="40"/>
      <c r="K280" s="40"/>
      <c r="L280" s="44"/>
      <c r="M280" s="228"/>
      <c r="N280" s="229"/>
      <c r="O280" s="84"/>
      <c r="P280" s="84"/>
      <c r="Q280" s="84"/>
      <c r="R280" s="84"/>
      <c r="S280" s="84"/>
      <c r="T280" s="85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T280" s="17" t="s">
        <v>157</v>
      </c>
      <c r="AU280" s="17" t="s">
        <v>80</v>
      </c>
    </row>
    <row r="281" s="13" customFormat="1">
      <c r="A281" s="13"/>
      <c r="B281" s="230"/>
      <c r="C281" s="231"/>
      <c r="D281" s="232" t="s">
        <v>159</v>
      </c>
      <c r="E281" s="231"/>
      <c r="F281" s="234" t="s">
        <v>500</v>
      </c>
      <c r="G281" s="231"/>
      <c r="H281" s="235">
        <v>3335.9200000000001</v>
      </c>
      <c r="I281" s="236"/>
      <c r="J281" s="231"/>
      <c r="K281" s="231"/>
      <c r="L281" s="237"/>
      <c r="M281" s="238"/>
      <c r="N281" s="239"/>
      <c r="O281" s="239"/>
      <c r="P281" s="239"/>
      <c r="Q281" s="239"/>
      <c r="R281" s="239"/>
      <c r="S281" s="239"/>
      <c r="T281" s="240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1" t="s">
        <v>159</v>
      </c>
      <c r="AU281" s="241" t="s">
        <v>80</v>
      </c>
      <c r="AV281" s="13" t="s">
        <v>80</v>
      </c>
      <c r="AW281" s="13" t="s">
        <v>4</v>
      </c>
      <c r="AX281" s="13" t="s">
        <v>78</v>
      </c>
      <c r="AY281" s="241" t="s">
        <v>148</v>
      </c>
    </row>
    <row r="282" s="2" customFormat="1" ht="24.15" customHeight="1">
      <c r="A282" s="38"/>
      <c r="B282" s="39"/>
      <c r="C282" s="212" t="s">
        <v>501</v>
      </c>
      <c r="D282" s="212" t="s">
        <v>150</v>
      </c>
      <c r="E282" s="213" t="s">
        <v>502</v>
      </c>
      <c r="F282" s="214" t="s">
        <v>503</v>
      </c>
      <c r="G282" s="215" t="s">
        <v>243</v>
      </c>
      <c r="H282" s="216">
        <v>26.510000000000002</v>
      </c>
      <c r="I282" s="217"/>
      <c r="J282" s="218">
        <f>ROUND(I282*H282,2)</f>
        <v>0</v>
      </c>
      <c r="K282" s="214" t="s">
        <v>154</v>
      </c>
      <c r="L282" s="44"/>
      <c r="M282" s="219" t="s">
        <v>19</v>
      </c>
      <c r="N282" s="220" t="s">
        <v>43</v>
      </c>
      <c r="O282" s="84"/>
      <c r="P282" s="221">
        <f>O282*H282</f>
        <v>0</v>
      </c>
      <c r="Q282" s="221">
        <v>0</v>
      </c>
      <c r="R282" s="221">
        <f>Q282*H282</f>
        <v>0</v>
      </c>
      <c r="S282" s="221">
        <v>0</v>
      </c>
      <c r="T282" s="222">
        <f>S282*H282</f>
        <v>0</v>
      </c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R282" s="223" t="s">
        <v>155</v>
      </c>
      <c r="AT282" s="223" t="s">
        <v>150</v>
      </c>
      <c r="AU282" s="223" t="s">
        <v>80</v>
      </c>
      <c r="AY282" s="17" t="s">
        <v>148</v>
      </c>
      <c r="BE282" s="224">
        <f>IF(N282="základní",J282,0)</f>
        <v>0</v>
      </c>
      <c r="BF282" s="224">
        <f>IF(N282="snížená",J282,0)</f>
        <v>0</v>
      </c>
      <c r="BG282" s="224">
        <f>IF(N282="zákl. přenesená",J282,0)</f>
        <v>0</v>
      </c>
      <c r="BH282" s="224">
        <f>IF(N282="sníž. přenesená",J282,0)</f>
        <v>0</v>
      </c>
      <c r="BI282" s="224">
        <f>IF(N282="nulová",J282,0)</f>
        <v>0</v>
      </c>
      <c r="BJ282" s="17" t="s">
        <v>78</v>
      </c>
      <c r="BK282" s="224">
        <f>ROUND(I282*H282,2)</f>
        <v>0</v>
      </c>
      <c r="BL282" s="17" t="s">
        <v>155</v>
      </c>
      <c r="BM282" s="223" t="s">
        <v>504</v>
      </c>
    </row>
    <row r="283" s="2" customFormat="1">
      <c r="A283" s="38"/>
      <c r="B283" s="39"/>
      <c r="C283" s="40"/>
      <c r="D283" s="225" t="s">
        <v>157</v>
      </c>
      <c r="E283" s="40"/>
      <c r="F283" s="226" t="s">
        <v>505</v>
      </c>
      <c r="G283" s="40"/>
      <c r="H283" s="40"/>
      <c r="I283" s="227"/>
      <c r="J283" s="40"/>
      <c r="K283" s="40"/>
      <c r="L283" s="44"/>
      <c r="M283" s="228"/>
      <c r="N283" s="229"/>
      <c r="O283" s="84"/>
      <c r="P283" s="84"/>
      <c r="Q283" s="84"/>
      <c r="R283" s="84"/>
      <c r="S283" s="84"/>
      <c r="T283" s="85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T283" s="17" t="s">
        <v>157</v>
      </c>
      <c r="AU283" s="17" t="s">
        <v>80</v>
      </c>
    </row>
    <row r="284" s="2" customFormat="1" ht="24.15" customHeight="1">
      <c r="A284" s="38"/>
      <c r="B284" s="39"/>
      <c r="C284" s="212" t="s">
        <v>506</v>
      </c>
      <c r="D284" s="212" t="s">
        <v>150</v>
      </c>
      <c r="E284" s="213" t="s">
        <v>507</v>
      </c>
      <c r="F284" s="214" t="s">
        <v>508</v>
      </c>
      <c r="G284" s="215" t="s">
        <v>243</v>
      </c>
      <c r="H284" s="216">
        <v>195.80000000000001</v>
      </c>
      <c r="I284" s="217"/>
      <c r="J284" s="218">
        <f>ROUND(I284*H284,2)</f>
        <v>0</v>
      </c>
      <c r="K284" s="214" t="s">
        <v>154</v>
      </c>
      <c r="L284" s="44"/>
      <c r="M284" s="219" t="s">
        <v>19</v>
      </c>
      <c r="N284" s="220" t="s">
        <v>43</v>
      </c>
      <c r="O284" s="84"/>
      <c r="P284" s="221">
        <f>O284*H284</f>
        <v>0</v>
      </c>
      <c r="Q284" s="221">
        <v>0</v>
      </c>
      <c r="R284" s="221">
        <f>Q284*H284</f>
        <v>0</v>
      </c>
      <c r="S284" s="221">
        <v>0</v>
      </c>
      <c r="T284" s="222">
        <f>S284*H284</f>
        <v>0</v>
      </c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R284" s="223" t="s">
        <v>155</v>
      </c>
      <c r="AT284" s="223" t="s">
        <v>150</v>
      </c>
      <c r="AU284" s="223" t="s">
        <v>80</v>
      </c>
      <c r="AY284" s="17" t="s">
        <v>148</v>
      </c>
      <c r="BE284" s="224">
        <f>IF(N284="základní",J284,0)</f>
        <v>0</v>
      </c>
      <c r="BF284" s="224">
        <f>IF(N284="snížená",J284,0)</f>
        <v>0</v>
      </c>
      <c r="BG284" s="224">
        <f>IF(N284="zákl. přenesená",J284,0)</f>
        <v>0</v>
      </c>
      <c r="BH284" s="224">
        <f>IF(N284="sníž. přenesená",J284,0)</f>
        <v>0</v>
      </c>
      <c r="BI284" s="224">
        <f>IF(N284="nulová",J284,0)</f>
        <v>0</v>
      </c>
      <c r="BJ284" s="17" t="s">
        <v>78</v>
      </c>
      <c r="BK284" s="224">
        <f>ROUND(I284*H284,2)</f>
        <v>0</v>
      </c>
      <c r="BL284" s="17" t="s">
        <v>155</v>
      </c>
      <c r="BM284" s="223" t="s">
        <v>509</v>
      </c>
    </row>
    <row r="285" s="2" customFormat="1">
      <c r="A285" s="38"/>
      <c r="B285" s="39"/>
      <c r="C285" s="40"/>
      <c r="D285" s="225" t="s">
        <v>157</v>
      </c>
      <c r="E285" s="40"/>
      <c r="F285" s="226" t="s">
        <v>510</v>
      </c>
      <c r="G285" s="40"/>
      <c r="H285" s="40"/>
      <c r="I285" s="227"/>
      <c r="J285" s="40"/>
      <c r="K285" s="40"/>
      <c r="L285" s="44"/>
      <c r="M285" s="228"/>
      <c r="N285" s="229"/>
      <c r="O285" s="84"/>
      <c r="P285" s="84"/>
      <c r="Q285" s="84"/>
      <c r="R285" s="84"/>
      <c r="S285" s="84"/>
      <c r="T285" s="85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T285" s="17" t="s">
        <v>157</v>
      </c>
      <c r="AU285" s="17" t="s">
        <v>80</v>
      </c>
    </row>
    <row r="286" s="2" customFormat="1" ht="24.15" customHeight="1">
      <c r="A286" s="38"/>
      <c r="B286" s="39"/>
      <c r="C286" s="212" t="s">
        <v>511</v>
      </c>
      <c r="D286" s="212" t="s">
        <v>150</v>
      </c>
      <c r="E286" s="213" t="s">
        <v>512</v>
      </c>
      <c r="F286" s="214" t="s">
        <v>248</v>
      </c>
      <c r="G286" s="215" t="s">
        <v>243</v>
      </c>
      <c r="H286" s="216">
        <v>6.6699999999999999</v>
      </c>
      <c r="I286" s="217"/>
      <c r="J286" s="218">
        <f>ROUND(I286*H286,2)</f>
        <v>0</v>
      </c>
      <c r="K286" s="214" t="s">
        <v>154</v>
      </c>
      <c r="L286" s="44"/>
      <c r="M286" s="219" t="s">
        <v>19</v>
      </c>
      <c r="N286" s="220" t="s">
        <v>43</v>
      </c>
      <c r="O286" s="84"/>
      <c r="P286" s="221">
        <f>O286*H286</f>
        <v>0</v>
      </c>
      <c r="Q286" s="221">
        <v>0</v>
      </c>
      <c r="R286" s="221">
        <f>Q286*H286</f>
        <v>0</v>
      </c>
      <c r="S286" s="221">
        <v>0</v>
      </c>
      <c r="T286" s="222">
        <f>S286*H286</f>
        <v>0</v>
      </c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R286" s="223" t="s">
        <v>155</v>
      </c>
      <c r="AT286" s="223" t="s">
        <v>150</v>
      </c>
      <c r="AU286" s="223" t="s">
        <v>80</v>
      </c>
      <c r="AY286" s="17" t="s">
        <v>148</v>
      </c>
      <c r="BE286" s="224">
        <f>IF(N286="základní",J286,0)</f>
        <v>0</v>
      </c>
      <c r="BF286" s="224">
        <f>IF(N286="snížená",J286,0)</f>
        <v>0</v>
      </c>
      <c r="BG286" s="224">
        <f>IF(N286="zákl. přenesená",J286,0)</f>
        <v>0</v>
      </c>
      <c r="BH286" s="224">
        <f>IF(N286="sníž. přenesená",J286,0)</f>
        <v>0</v>
      </c>
      <c r="BI286" s="224">
        <f>IF(N286="nulová",J286,0)</f>
        <v>0</v>
      </c>
      <c r="BJ286" s="17" t="s">
        <v>78</v>
      </c>
      <c r="BK286" s="224">
        <f>ROUND(I286*H286,2)</f>
        <v>0</v>
      </c>
      <c r="BL286" s="17" t="s">
        <v>155</v>
      </c>
      <c r="BM286" s="223" t="s">
        <v>513</v>
      </c>
    </row>
    <row r="287" s="2" customFormat="1">
      <c r="A287" s="38"/>
      <c r="B287" s="39"/>
      <c r="C287" s="40"/>
      <c r="D287" s="225" t="s">
        <v>157</v>
      </c>
      <c r="E287" s="40"/>
      <c r="F287" s="226" t="s">
        <v>514</v>
      </c>
      <c r="G287" s="40"/>
      <c r="H287" s="40"/>
      <c r="I287" s="227"/>
      <c r="J287" s="40"/>
      <c r="K287" s="40"/>
      <c r="L287" s="44"/>
      <c r="M287" s="228"/>
      <c r="N287" s="229"/>
      <c r="O287" s="84"/>
      <c r="P287" s="84"/>
      <c r="Q287" s="84"/>
      <c r="R287" s="84"/>
      <c r="S287" s="84"/>
      <c r="T287" s="85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T287" s="17" t="s">
        <v>157</v>
      </c>
      <c r="AU287" s="17" t="s">
        <v>80</v>
      </c>
    </row>
    <row r="288" s="12" customFormat="1" ht="22.8" customHeight="1">
      <c r="A288" s="12"/>
      <c r="B288" s="196"/>
      <c r="C288" s="197"/>
      <c r="D288" s="198" t="s">
        <v>71</v>
      </c>
      <c r="E288" s="210" t="s">
        <v>515</v>
      </c>
      <c r="F288" s="210" t="s">
        <v>516</v>
      </c>
      <c r="G288" s="197"/>
      <c r="H288" s="197"/>
      <c r="I288" s="200"/>
      <c r="J288" s="211">
        <f>BK288</f>
        <v>0</v>
      </c>
      <c r="K288" s="197"/>
      <c r="L288" s="202"/>
      <c r="M288" s="203"/>
      <c r="N288" s="204"/>
      <c r="O288" s="204"/>
      <c r="P288" s="205">
        <f>SUM(P289:P290)</f>
        <v>0</v>
      </c>
      <c r="Q288" s="204"/>
      <c r="R288" s="205">
        <f>SUM(R289:R290)</f>
        <v>0</v>
      </c>
      <c r="S288" s="204"/>
      <c r="T288" s="206">
        <f>SUM(T289:T290)</f>
        <v>0</v>
      </c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R288" s="207" t="s">
        <v>78</v>
      </c>
      <c r="AT288" s="208" t="s">
        <v>71</v>
      </c>
      <c r="AU288" s="208" t="s">
        <v>78</v>
      </c>
      <c r="AY288" s="207" t="s">
        <v>148</v>
      </c>
      <c r="BK288" s="209">
        <f>SUM(BK289:BK290)</f>
        <v>0</v>
      </c>
    </row>
    <row r="289" s="2" customFormat="1" ht="24.15" customHeight="1">
      <c r="A289" s="38"/>
      <c r="B289" s="39"/>
      <c r="C289" s="212" t="s">
        <v>517</v>
      </c>
      <c r="D289" s="212" t="s">
        <v>150</v>
      </c>
      <c r="E289" s="213" t="s">
        <v>518</v>
      </c>
      <c r="F289" s="214" t="s">
        <v>519</v>
      </c>
      <c r="G289" s="215" t="s">
        <v>243</v>
      </c>
      <c r="H289" s="216">
        <v>203.934</v>
      </c>
      <c r="I289" s="217"/>
      <c r="J289" s="218">
        <f>ROUND(I289*H289,2)</f>
        <v>0</v>
      </c>
      <c r="K289" s="214" t="s">
        <v>154</v>
      </c>
      <c r="L289" s="44"/>
      <c r="M289" s="219" t="s">
        <v>19</v>
      </c>
      <c r="N289" s="220" t="s">
        <v>43</v>
      </c>
      <c r="O289" s="84"/>
      <c r="P289" s="221">
        <f>O289*H289</f>
        <v>0</v>
      </c>
      <c r="Q289" s="221">
        <v>0</v>
      </c>
      <c r="R289" s="221">
        <f>Q289*H289</f>
        <v>0</v>
      </c>
      <c r="S289" s="221">
        <v>0</v>
      </c>
      <c r="T289" s="222">
        <f>S289*H289</f>
        <v>0</v>
      </c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R289" s="223" t="s">
        <v>155</v>
      </c>
      <c r="AT289" s="223" t="s">
        <v>150</v>
      </c>
      <c r="AU289" s="223" t="s">
        <v>80</v>
      </c>
      <c r="AY289" s="17" t="s">
        <v>148</v>
      </c>
      <c r="BE289" s="224">
        <f>IF(N289="základní",J289,0)</f>
        <v>0</v>
      </c>
      <c r="BF289" s="224">
        <f>IF(N289="snížená",J289,0)</f>
        <v>0</v>
      </c>
      <c r="BG289" s="224">
        <f>IF(N289="zákl. přenesená",J289,0)</f>
        <v>0</v>
      </c>
      <c r="BH289" s="224">
        <f>IF(N289="sníž. přenesená",J289,0)</f>
        <v>0</v>
      </c>
      <c r="BI289" s="224">
        <f>IF(N289="nulová",J289,0)</f>
        <v>0</v>
      </c>
      <c r="BJ289" s="17" t="s">
        <v>78</v>
      </c>
      <c r="BK289" s="224">
        <f>ROUND(I289*H289,2)</f>
        <v>0</v>
      </c>
      <c r="BL289" s="17" t="s">
        <v>155</v>
      </c>
      <c r="BM289" s="223" t="s">
        <v>520</v>
      </c>
    </row>
    <row r="290" s="2" customFormat="1">
      <c r="A290" s="38"/>
      <c r="B290" s="39"/>
      <c r="C290" s="40"/>
      <c r="D290" s="225" t="s">
        <v>157</v>
      </c>
      <c r="E290" s="40"/>
      <c r="F290" s="226" t="s">
        <v>521</v>
      </c>
      <c r="G290" s="40"/>
      <c r="H290" s="40"/>
      <c r="I290" s="227"/>
      <c r="J290" s="40"/>
      <c r="K290" s="40"/>
      <c r="L290" s="44"/>
      <c r="M290" s="228"/>
      <c r="N290" s="229"/>
      <c r="O290" s="84"/>
      <c r="P290" s="84"/>
      <c r="Q290" s="84"/>
      <c r="R290" s="84"/>
      <c r="S290" s="84"/>
      <c r="T290" s="85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T290" s="17" t="s">
        <v>157</v>
      </c>
      <c r="AU290" s="17" t="s">
        <v>80</v>
      </c>
    </row>
    <row r="291" s="12" customFormat="1" ht="25.92" customHeight="1">
      <c r="A291" s="12"/>
      <c r="B291" s="196"/>
      <c r="C291" s="197"/>
      <c r="D291" s="198" t="s">
        <v>71</v>
      </c>
      <c r="E291" s="199" t="s">
        <v>240</v>
      </c>
      <c r="F291" s="199" t="s">
        <v>522</v>
      </c>
      <c r="G291" s="197"/>
      <c r="H291" s="197"/>
      <c r="I291" s="200"/>
      <c r="J291" s="201">
        <f>BK291</f>
        <v>0</v>
      </c>
      <c r="K291" s="197"/>
      <c r="L291" s="202"/>
      <c r="M291" s="203"/>
      <c r="N291" s="204"/>
      <c r="O291" s="204"/>
      <c r="P291" s="205">
        <f>P292</f>
        <v>0</v>
      </c>
      <c r="Q291" s="204"/>
      <c r="R291" s="205">
        <f>R292</f>
        <v>0</v>
      </c>
      <c r="S291" s="204"/>
      <c r="T291" s="206">
        <f>T292</f>
        <v>0</v>
      </c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R291" s="207" t="s">
        <v>167</v>
      </c>
      <c r="AT291" s="208" t="s">
        <v>71</v>
      </c>
      <c r="AU291" s="208" t="s">
        <v>72</v>
      </c>
      <c r="AY291" s="207" t="s">
        <v>148</v>
      </c>
      <c r="BK291" s="209">
        <f>BK292</f>
        <v>0</v>
      </c>
    </row>
    <row r="292" s="12" customFormat="1" ht="22.8" customHeight="1">
      <c r="A292" s="12"/>
      <c r="B292" s="196"/>
      <c r="C292" s="197"/>
      <c r="D292" s="198" t="s">
        <v>71</v>
      </c>
      <c r="E292" s="210" t="s">
        <v>523</v>
      </c>
      <c r="F292" s="210" t="s">
        <v>524</v>
      </c>
      <c r="G292" s="197"/>
      <c r="H292" s="197"/>
      <c r="I292" s="200"/>
      <c r="J292" s="211">
        <f>BK292</f>
        <v>0</v>
      </c>
      <c r="K292" s="197"/>
      <c r="L292" s="202"/>
      <c r="M292" s="203"/>
      <c r="N292" s="204"/>
      <c r="O292" s="204"/>
      <c r="P292" s="205">
        <f>SUM(P293:P299)</f>
        <v>0</v>
      </c>
      <c r="Q292" s="204"/>
      <c r="R292" s="205">
        <f>SUM(R293:R299)</f>
        <v>0</v>
      </c>
      <c r="S292" s="204"/>
      <c r="T292" s="206">
        <f>SUM(T293:T299)</f>
        <v>0</v>
      </c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R292" s="207" t="s">
        <v>167</v>
      </c>
      <c r="AT292" s="208" t="s">
        <v>71</v>
      </c>
      <c r="AU292" s="208" t="s">
        <v>78</v>
      </c>
      <c r="AY292" s="207" t="s">
        <v>148</v>
      </c>
      <c r="BK292" s="209">
        <f>SUM(BK293:BK299)</f>
        <v>0</v>
      </c>
    </row>
    <row r="293" s="2" customFormat="1" ht="21.75" customHeight="1">
      <c r="A293" s="38"/>
      <c r="B293" s="39"/>
      <c r="C293" s="212" t="s">
        <v>525</v>
      </c>
      <c r="D293" s="212" t="s">
        <v>150</v>
      </c>
      <c r="E293" s="213" t="s">
        <v>526</v>
      </c>
      <c r="F293" s="214" t="s">
        <v>527</v>
      </c>
      <c r="G293" s="215" t="s">
        <v>181</v>
      </c>
      <c r="H293" s="216">
        <v>50</v>
      </c>
      <c r="I293" s="217"/>
      <c r="J293" s="218">
        <f>ROUND(I293*H293,2)</f>
        <v>0</v>
      </c>
      <c r="K293" s="214" t="s">
        <v>154</v>
      </c>
      <c r="L293" s="44"/>
      <c r="M293" s="219" t="s">
        <v>19</v>
      </c>
      <c r="N293" s="220" t="s">
        <v>43</v>
      </c>
      <c r="O293" s="84"/>
      <c r="P293" s="221">
        <f>O293*H293</f>
        <v>0</v>
      </c>
      <c r="Q293" s="221">
        <v>0</v>
      </c>
      <c r="R293" s="221">
        <f>Q293*H293</f>
        <v>0</v>
      </c>
      <c r="S293" s="221">
        <v>0</v>
      </c>
      <c r="T293" s="222">
        <f>S293*H293</f>
        <v>0</v>
      </c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R293" s="223" t="s">
        <v>517</v>
      </c>
      <c r="AT293" s="223" t="s">
        <v>150</v>
      </c>
      <c r="AU293" s="223" t="s">
        <v>80</v>
      </c>
      <c r="AY293" s="17" t="s">
        <v>148</v>
      </c>
      <c r="BE293" s="224">
        <f>IF(N293="základní",J293,0)</f>
        <v>0</v>
      </c>
      <c r="BF293" s="224">
        <f>IF(N293="snížená",J293,0)</f>
        <v>0</v>
      </c>
      <c r="BG293" s="224">
        <f>IF(N293="zákl. přenesená",J293,0)</f>
        <v>0</v>
      </c>
      <c r="BH293" s="224">
        <f>IF(N293="sníž. přenesená",J293,0)</f>
        <v>0</v>
      </c>
      <c r="BI293" s="224">
        <f>IF(N293="nulová",J293,0)</f>
        <v>0</v>
      </c>
      <c r="BJ293" s="17" t="s">
        <v>78</v>
      </c>
      <c r="BK293" s="224">
        <f>ROUND(I293*H293,2)</f>
        <v>0</v>
      </c>
      <c r="BL293" s="17" t="s">
        <v>517</v>
      </c>
      <c r="BM293" s="223" t="s">
        <v>528</v>
      </c>
    </row>
    <row r="294" s="2" customFormat="1">
      <c r="A294" s="38"/>
      <c r="B294" s="39"/>
      <c r="C294" s="40"/>
      <c r="D294" s="225" t="s">
        <v>157</v>
      </c>
      <c r="E294" s="40"/>
      <c r="F294" s="226" t="s">
        <v>529</v>
      </c>
      <c r="G294" s="40"/>
      <c r="H294" s="40"/>
      <c r="I294" s="227"/>
      <c r="J294" s="40"/>
      <c r="K294" s="40"/>
      <c r="L294" s="44"/>
      <c r="M294" s="228"/>
      <c r="N294" s="229"/>
      <c r="O294" s="84"/>
      <c r="P294" s="84"/>
      <c r="Q294" s="84"/>
      <c r="R294" s="84"/>
      <c r="S294" s="84"/>
      <c r="T294" s="85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T294" s="17" t="s">
        <v>157</v>
      </c>
      <c r="AU294" s="17" t="s">
        <v>80</v>
      </c>
    </row>
    <row r="295" s="2" customFormat="1" ht="16.5" customHeight="1">
      <c r="A295" s="38"/>
      <c r="B295" s="39"/>
      <c r="C295" s="263" t="s">
        <v>530</v>
      </c>
      <c r="D295" s="263" t="s">
        <v>240</v>
      </c>
      <c r="E295" s="264" t="s">
        <v>531</v>
      </c>
      <c r="F295" s="265" t="s">
        <v>532</v>
      </c>
      <c r="G295" s="266" t="s">
        <v>181</v>
      </c>
      <c r="H295" s="267">
        <v>50</v>
      </c>
      <c r="I295" s="268"/>
      <c r="J295" s="269">
        <f>ROUND(I295*H295,2)</f>
        <v>0</v>
      </c>
      <c r="K295" s="265" t="s">
        <v>19</v>
      </c>
      <c r="L295" s="270"/>
      <c r="M295" s="271" t="s">
        <v>19</v>
      </c>
      <c r="N295" s="272" t="s">
        <v>43</v>
      </c>
      <c r="O295" s="84"/>
      <c r="P295" s="221">
        <f>O295*H295</f>
        <v>0</v>
      </c>
      <c r="Q295" s="221">
        <v>0</v>
      </c>
      <c r="R295" s="221">
        <f>Q295*H295</f>
        <v>0</v>
      </c>
      <c r="S295" s="221">
        <v>0</v>
      </c>
      <c r="T295" s="222">
        <f>S295*H295</f>
        <v>0</v>
      </c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R295" s="223" t="s">
        <v>533</v>
      </c>
      <c r="AT295" s="223" t="s">
        <v>240</v>
      </c>
      <c r="AU295" s="223" t="s">
        <v>80</v>
      </c>
      <c r="AY295" s="17" t="s">
        <v>148</v>
      </c>
      <c r="BE295" s="224">
        <f>IF(N295="základní",J295,0)</f>
        <v>0</v>
      </c>
      <c r="BF295" s="224">
        <f>IF(N295="snížená",J295,0)</f>
        <v>0</v>
      </c>
      <c r="BG295" s="224">
        <f>IF(N295="zákl. přenesená",J295,0)</f>
        <v>0</v>
      </c>
      <c r="BH295" s="224">
        <f>IF(N295="sníž. přenesená",J295,0)</f>
        <v>0</v>
      </c>
      <c r="BI295" s="224">
        <f>IF(N295="nulová",J295,0)</f>
        <v>0</v>
      </c>
      <c r="BJ295" s="17" t="s">
        <v>78</v>
      </c>
      <c r="BK295" s="224">
        <f>ROUND(I295*H295,2)</f>
        <v>0</v>
      </c>
      <c r="BL295" s="17" t="s">
        <v>517</v>
      </c>
      <c r="BM295" s="223" t="s">
        <v>534</v>
      </c>
    </row>
    <row r="296" s="2" customFormat="1" ht="37.8" customHeight="1">
      <c r="A296" s="38"/>
      <c r="B296" s="39"/>
      <c r="C296" s="212" t="s">
        <v>535</v>
      </c>
      <c r="D296" s="212" t="s">
        <v>150</v>
      </c>
      <c r="E296" s="213" t="s">
        <v>536</v>
      </c>
      <c r="F296" s="214" t="s">
        <v>537</v>
      </c>
      <c r="G296" s="215" t="s">
        <v>181</v>
      </c>
      <c r="H296" s="216">
        <v>50</v>
      </c>
      <c r="I296" s="217"/>
      <c r="J296" s="218">
        <f>ROUND(I296*H296,2)</f>
        <v>0</v>
      </c>
      <c r="K296" s="214" t="s">
        <v>154</v>
      </c>
      <c r="L296" s="44"/>
      <c r="M296" s="219" t="s">
        <v>19</v>
      </c>
      <c r="N296" s="220" t="s">
        <v>43</v>
      </c>
      <c r="O296" s="84"/>
      <c r="P296" s="221">
        <f>O296*H296</f>
        <v>0</v>
      </c>
      <c r="Q296" s="221">
        <v>0</v>
      </c>
      <c r="R296" s="221">
        <f>Q296*H296</f>
        <v>0</v>
      </c>
      <c r="S296" s="221">
        <v>0</v>
      </c>
      <c r="T296" s="222">
        <f>S296*H296</f>
        <v>0</v>
      </c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R296" s="223" t="s">
        <v>517</v>
      </c>
      <c r="AT296" s="223" t="s">
        <v>150</v>
      </c>
      <c r="AU296" s="223" t="s">
        <v>80</v>
      </c>
      <c r="AY296" s="17" t="s">
        <v>148</v>
      </c>
      <c r="BE296" s="224">
        <f>IF(N296="základní",J296,0)</f>
        <v>0</v>
      </c>
      <c r="BF296" s="224">
        <f>IF(N296="snížená",J296,0)</f>
        <v>0</v>
      </c>
      <c r="BG296" s="224">
        <f>IF(N296="zákl. přenesená",J296,0)</f>
        <v>0</v>
      </c>
      <c r="BH296" s="224">
        <f>IF(N296="sníž. přenesená",J296,0)</f>
        <v>0</v>
      </c>
      <c r="BI296" s="224">
        <f>IF(N296="nulová",J296,0)</f>
        <v>0</v>
      </c>
      <c r="BJ296" s="17" t="s">
        <v>78</v>
      </c>
      <c r="BK296" s="224">
        <f>ROUND(I296*H296,2)</f>
        <v>0</v>
      </c>
      <c r="BL296" s="17" t="s">
        <v>517</v>
      </c>
      <c r="BM296" s="223" t="s">
        <v>538</v>
      </c>
    </row>
    <row r="297" s="2" customFormat="1">
      <c r="A297" s="38"/>
      <c r="B297" s="39"/>
      <c r="C297" s="40"/>
      <c r="D297" s="225" t="s">
        <v>157</v>
      </c>
      <c r="E297" s="40"/>
      <c r="F297" s="226" t="s">
        <v>539</v>
      </c>
      <c r="G297" s="40"/>
      <c r="H297" s="40"/>
      <c r="I297" s="227"/>
      <c r="J297" s="40"/>
      <c r="K297" s="40"/>
      <c r="L297" s="44"/>
      <c r="M297" s="228"/>
      <c r="N297" s="229"/>
      <c r="O297" s="84"/>
      <c r="P297" s="84"/>
      <c r="Q297" s="84"/>
      <c r="R297" s="84"/>
      <c r="S297" s="84"/>
      <c r="T297" s="85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T297" s="17" t="s">
        <v>157</v>
      </c>
      <c r="AU297" s="17" t="s">
        <v>80</v>
      </c>
    </row>
    <row r="298" s="2" customFormat="1" ht="16.5" customHeight="1">
      <c r="A298" s="38"/>
      <c r="B298" s="39"/>
      <c r="C298" s="263" t="s">
        <v>540</v>
      </c>
      <c r="D298" s="263" t="s">
        <v>240</v>
      </c>
      <c r="E298" s="264" t="s">
        <v>265</v>
      </c>
      <c r="F298" s="265" t="s">
        <v>266</v>
      </c>
      <c r="G298" s="266" t="s">
        <v>243</v>
      </c>
      <c r="H298" s="267">
        <v>12.6</v>
      </c>
      <c r="I298" s="268"/>
      <c r="J298" s="269">
        <f>ROUND(I298*H298,2)</f>
        <v>0</v>
      </c>
      <c r="K298" s="265" t="s">
        <v>154</v>
      </c>
      <c r="L298" s="270"/>
      <c r="M298" s="271" t="s">
        <v>19</v>
      </c>
      <c r="N298" s="272" t="s">
        <v>43</v>
      </c>
      <c r="O298" s="84"/>
      <c r="P298" s="221">
        <f>O298*H298</f>
        <v>0</v>
      </c>
      <c r="Q298" s="221">
        <v>0</v>
      </c>
      <c r="R298" s="221">
        <f>Q298*H298</f>
        <v>0</v>
      </c>
      <c r="S298" s="221">
        <v>0</v>
      </c>
      <c r="T298" s="222">
        <f>S298*H298</f>
        <v>0</v>
      </c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R298" s="223" t="s">
        <v>533</v>
      </c>
      <c r="AT298" s="223" t="s">
        <v>240</v>
      </c>
      <c r="AU298" s="223" t="s">
        <v>80</v>
      </c>
      <c r="AY298" s="17" t="s">
        <v>148</v>
      </c>
      <c r="BE298" s="224">
        <f>IF(N298="základní",J298,0)</f>
        <v>0</v>
      </c>
      <c r="BF298" s="224">
        <f>IF(N298="snížená",J298,0)</f>
        <v>0</v>
      </c>
      <c r="BG298" s="224">
        <f>IF(N298="zákl. přenesená",J298,0)</f>
        <v>0</v>
      </c>
      <c r="BH298" s="224">
        <f>IF(N298="sníž. přenesená",J298,0)</f>
        <v>0</v>
      </c>
      <c r="BI298" s="224">
        <f>IF(N298="nulová",J298,0)</f>
        <v>0</v>
      </c>
      <c r="BJ298" s="17" t="s">
        <v>78</v>
      </c>
      <c r="BK298" s="224">
        <f>ROUND(I298*H298,2)</f>
        <v>0</v>
      </c>
      <c r="BL298" s="17" t="s">
        <v>517</v>
      </c>
      <c r="BM298" s="223" t="s">
        <v>541</v>
      </c>
    </row>
    <row r="299" s="13" customFormat="1">
      <c r="A299" s="13"/>
      <c r="B299" s="230"/>
      <c r="C299" s="231"/>
      <c r="D299" s="232" t="s">
        <v>159</v>
      </c>
      <c r="E299" s="231"/>
      <c r="F299" s="234" t="s">
        <v>542</v>
      </c>
      <c r="G299" s="231"/>
      <c r="H299" s="235">
        <v>12.6</v>
      </c>
      <c r="I299" s="236"/>
      <c r="J299" s="231"/>
      <c r="K299" s="231"/>
      <c r="L299" s="237"/>
      <c r="M299" s="274"/>
      <c r="N299" s="275"/>
      <c r="O299" s="275"/>
      <c r="P299" s="275"/>
      <c r="Q299" s="275"/>
      <c r="R299" s="275"/>
      <c r="S299" s="275"/>
      <c r="T299" s="276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1" t="s">
        <v>159</v>
      </c>
      <c r="AU299" s="241" t="s">
        <v>80</v>
      </c>
      <c r="AV299" s="13" t="s">
        <v>80</v>
      </c>
      <c r="AW299" s="13" t="s">
        <v>4</v>
      </c>
      <c r="AX299" s="13" t="s">
        <v>78</v>
      </c>
      <c r="AY299" s="241" t="s">
        <v>148</v>
      </c>
    </row>
    <row r="300" s="2" customFormat="1" ht="6.96" customHeight="1">
      <c r="A300" s="38"/>
      <c r="B300" s="59"/>
      <c r="C300" s="60"/>
      <c r="D300" s="60"/>
      <c r="E300" s="60"/>
      <c r="F300" s="60"/>
      <c r="G300" s="60"/>
      <c r="H300" s="60"/>
      <c r="I300" s="60"/>
      <c r="J300" s="60"/>
      <c r="K300" s="60"/>
      <c r="L300" s="44"/>
      <c r="M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</row>
  </sheetData>
  <sheetProtection sheet="1" autoFilter="0" formatColumns="0" formatRows="0" objects="1" scenarios="1" spinCount="100000" saltValue="vo1fx7JlgqCf87FiQ5XnLO+8zfrqrf60xpd/CIgBKdWn3SJbuO29isYZ0xdtUfoFJ6++mQFE87s9CZHxXIfc5Q==" hashValue="UA2LNFVR7BVf5EtWCcgQWTCIsQ1p3BLOxiF7jlPosovRK4ockcZ0CFsRxXgKot8dFNvl4k9480wDnQDGkoMsjA==" algorithmName="SHA-512" password="CC35"/>
  <autoFilter ref="C95:K299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4:H84"/>
    <mergeCell ref="E86:H86"/>
    <mergeCell ref="E88:H88"/>
    <mergeCell ref="L2:V2"/>
  </mergeCells>
  <hyperlinks>
    <hyperlink ref="F100" r:id="rId1" display="https://podminky.urs.cz/item/CS_URS_2025_02/113106132"/>
    <hyperlink ref="F105" r:id="rId2" display="https://podminky.urs.cz/item/CS_URS_2025_02/113107242"/>
    <hyperlink ref="F107" r:id="rId3" display="https://podminky.urs.cz/item/CS_URS_2025_02/113107322"/>
    <hyperlink ref="F110" r:id="rId4" display="https://podminky.urs.cz/item/CS_URS_2025_02/113107332"/>
    <hyperlink ref="F113" r:id="rId5" display="https://podminky.urs.cz/item/CS_URS_2025_02/113202111"/>
    <hyperlink ref="F115" r:id="rId6" display="https://podminky.urs.cz/item/CS_URS_2025_02/121151103"/>
    <hyperlink ref="F117" r:id="rId7" display="https://podminky.urs.cz/item/CS_URS_2025_02/122351102"/>
    <hyperlink ref="F119" r:id="rId8" display="https://podminky.urs.cz/item/CS_URS_2025_02/132351101"/>
    <hyperlink ref="F123" r:id="rId9" display="https://podminky.urs.cz/item/CS_URS_2025_02/132351251"/>
    <hyperlink ref="F126" r:id="rId10" display="https://podminky.urs.cz/item/CS_URS_2025_02/151101101"/>
    <hyperlink ref="F129" r:id="rId11" display="https://podminky.urs.cz/item/CS_URS_2025_02/151101111"/>
    <hyperlink ref="F131" r:id="rId12" display="https://podminky.urs.cz/item/CS_URS_2025_02/162751137"/>
    <hyperlink ref="F138" r:id="rId13" display="https://podminky.urs.cz/item/CS_URS_2025_02/162751139"/>
    <hyperlink ref="F147" r:id="rId14" display="https://podminky.urs.cz/item/CS_URS_2025_02/171152101"/>
    <hyperlink ref="F153" r:id="rId15" display="https://podminky.urs.cz/item/CS_URS_2025_02/171201231"/>
    <hyperlink ref="F161" r:id="rId16" display="https://podminky.urs.cz/item/CS_URS_2025_02/174101101"/>
    <hyperlink ref="F164" r:id="rId17" display="https://podminky.urs.cz/item/CS_URS_2025_02/175151101"/>
    <hyperlink ref="F169" r:id="rId18" display="https://podminky.urs.cz/item/CS_URS_2025_02/181351003"/>
    <hyperlink ref="F174" r:id="rId19" display="https://podminky.urs.cz/item/CS_URS_2025_02/181411131"/>
    <hyperlink ref="F178" r:id="rId20" display="https://podminky.urs.cz/item/CS_URS_2025_02/181951114"/>
    <hyperlink ref="F181" r:id="rId21" display="https://podminky.urs.cz/item/CS_URS_2025_02/212752701"/>
    <hyperlink ref="F185" r:id="rId22" display="https://podminky.urs.cz/item/CS_URS_2025_02/451573111"/>
    <hyperlink ref="F189" r:id="rId23" display="https://podminky.urs.cz/item/CS_URS_2025_02/564851111"/>
    <hyperlink ref="F197" r:id="rId24" display="https://podminky.urs.cz/item/CS_URS_2025_02/564861111"/>
    <hyperlink ref="F200" r:id="rId25" display="https://podminky.urs.cz/item/CS_URS_2025_02/565155121"/>
    <hyperlink ref="F203" r:id="rId26" display="https://podminky.urs.cz/item/CS_URS_2025_02/573211107"/>
    <hyperlink ref="F206" r:id="rId27" display="https://podminky.urs.cz/item/CS_URS_2025_02/573211108"/>
    <hyperlink ref="F209" r:id="rId28" display="https://podminky.urs.cz/item/CS_URS_2025_02/577134121"/>
    <hyperlink ref="F212" r:id="rId29" display="https://podminky.urs.cz/item/CS_URS_2025_02/591211111"/>
    <hyperlink ref="F217" r:id="rId30" display="https://podminky.urs.cz/item/CS_URS_2025_02/596211111"/>
    <hyperlink ref="F227" r:id="rId31" display="https://podminky.urs.cz/item/CS_URS_2025_02/596211210"/>
    <hyperlink ref="F233" r:id="rId32" display="https://podminky.urs.cz/item/CS_URS_2025_02/871313121"/>
    <hyperlink ref="F235" r:id="rId33" display="https://podminky.urs.cz/item/CS_URS_2025_02/899132111"/>
    <hyperlink ref="F238" r:id="rId34" display="https://podminky.urs.cz/item/CS_URS_2025_02/915231111"/>
    <hyperlink ref="F240" r:id="rId35" display="https://podminky.urs.cz/item/CS_URS_2025_02/915621111"/>
    <hyperlink ref="F242" r:id="rId36" display="https://podminky.urs.cz/item/CS_URS_2025_02/916131213"/>
    <hyperlink ref="F260" r:id="rId37" display="https://podminky.urs.cz/item/CS_URS_2025_02/916231213"/>
    <hyperlink ref="F265" r:id="rId38" display="https://podminky.urs.cz/item/CS_URS_2025_02/919122132"/>
    <hyperlink ref="F267" r:id="rId39" display="https://podminky.urs.cz/item/CS_URS_2025_02/919726123"/>
    <hyperlink ref="F269" r:id="rId40" display="https://podminky.urs.cz/item/CS_URS_2025_02/919735123"/>
    <hyperlink ref="F271" r:id="rId41" display="https://podminky.urs.cz/item/CS_URS_2025_02/935113111"/>
    <hyperlink ref="F278" r:id="rId42" display="https://podminky.urs.cz/item/CS_URS_2025_02/997221561"/>
    <hyperlink ref="F280" r:id="rId43" display="https://podminky.urs.cz/item/CS_URS_2025_02/997221569"/>
    <hyperlink ref="F283" r:id="rId44" display="https://podminky.urs.cz/item/CS_URS_2025_02/997221861"/>
    <hyperlink ref="F285" r:id="rId45" display="https://podminky.urs.cz/item/CS_URS_2025_02/997221875"/>
    <hyperlink ref="F287" r:id="rId46" display="https://podminky.urs.cz/item/CS_URS_2025_02/997221873"/>
    <hyperlink ref="F290" r:id="rId47" display="https://podminky.urs.cz/item/CS_URS_2025_02/998225111"/>
    <hyperlink ref="F294" r:id="rId48" display="https://podminky.urs.cz/item/CS_URS_2025_02/460520164"/>
    <hyperlink ref="F297" r:id="rId49" display="https://podminky.urs.cz/item/CS_URS_2025_02/46046114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50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88</v>
      </c>
    </row>
    <row r="3" hidden="1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0"/>
      <c r="AT3" s="17" t="s">
        <v>80</v>
      </c>
    </row>
    <row r="4" hidden="1" s="1" customFormat="1" ht="24.96" customHeight="1">
      <c r="B4" s="20"/>
      <c r="D4" s="140" t="s">
        <v>113</v>
      </c>
      <c r="L4" s="20"/>
      <c r="M4" s="141" t="s">
        <v>10</v>
      </c>
      <c r="AT4" s="17" t="s">
        <v>4</v>
      </c>
    </row>
    <row r="5" hidden="1" s="1" customFormat="1" ht="6.96" customHeight="1">
      <c r="B5" s="20"/>
      <c r="L5" s="20"/>
    </row>
    <row r="6" hidden="1" s="1" customFormat="1" ht="12" customHeight="1">
      <c r="B6" s="20"/>
      <c r="D6" s="142" t="s">
        <v>16</v>
      </c>
      <c r="L6" s="20"/>
    </row>
    <row r="7" hidden="1" s="1" customFormat="1" ht="16.5" customHeight="1">
      <c r="B7" s="20"/>
      <c r="E7" s="143" t="str">
        <f>'Rekapitulace stavby'!K6</f>
        <v>REKONSTRUKCE MÍSTNÍCH KOMUNIKACÍ V OBCI ŽELÉNKY</v>
      </c>
      <c r="F7" s="142"/>
      <c r="G7" s="142"/>
      <c r="H7" s="142"/>
      <c r="L7" s="20"/>
    </row>
    <row r="8" hidden="1" s="1" customFormat="1" ht="12" customHeight="1">
      <c r="B8" s="20"/>
      <c r="D8" s="142" t="s">
        <v>114</v>
      </c>
      <c r="L8" s="20"/>
    </row>
    <row r="9" hidden="1" s="2" customFormat="1" ht="16.5" customHeight="1">
      <c r="A9" s="38"/>
      <c r="B9" s="44"/>
      <c r="C9" s="38"/>
      <c r="D9" s="38"/>
      <c r="E9" s="143" t="s">
        <v>115</v>
      </c>
      <c r="F9" s="38"/>
      <c r="G9" s="38"/>
      <c r="H9" s="38"/>
      <c r="I9" s="38"/>
      <c r="J9" s="38"/>
      <c r="K9" s="38"/>
      <c r="L9" s="14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hidden="1" s="2" customFormat="1" ht="12" customHeight="1">
      <c r="A10" s="38"/>
      <c r="B10" s="44"/>
      <c r="C10" s="38"/>
      <c r="D10" s="142" t="s">
        <v>116</v>
      </c>
      <c r="E10" s="38"/>
      <c r="F10" s="38"/>
      <c r="G10" s="38"/>
      <c r="H10" s="38"/>
      <c r="I10" s="38"/>
      <c r="J10" s="38"/>
      <c r="K10" s="38"/>
      <c r="L10" s="14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hidden="1" s="2" customFormat="1" ht="16.5" customHeight="1">
      <c r="A11" s="38"/>
      <c r="B11" s="44"/>
      <c r="C11" s="38"/>
      <c r="D11" s="38"/>
      <c r="E11" s="145" t="s">
        <v>543</v>
      </c>
      <c r="F11" s="38"/>
      <c r="G11" s="38"/>
      <c r="H11" s="38"/>
      <c r="I11" s="38"/>
      <c r="J11" s="38"/>
      <c r="K11" s="38"/>
      <c r="L11" s="14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hidden="1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14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hidden="1" s="2" customFormat="1" ht="12" customHeight="1">
      <c r="A13" s="38"/>
      <c r="B13" s="44"/>
      <c r="C13" s="38"/>
      <c r="D13" s="142" t="s">
        <v>18</v>
      </c>
      <c r="E13" s="38"/>
      <c r="F13" s="133" t="s">
        <v>19</v>
      </c>
      <c r="G13" s="38"/>
      <c r="H13" s="38"/>
      <c r="I13" s="142" t="s">
        <v>20</v>
      </c>
      <c r="J13" s="133" t="s">
        <v>19</v>
      </c>
      <c r="K13" s="38"/>
      <c r="L13" s="14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hidden="1" s="2" customFormat="1" ht="12" customHeight="1">
      <c r="A14" s="38"/>
      <c r="B14" s="44"/>
      <c r="C14" s="38"/>
      <c r="D14" s="142" t="s">
        <v>21</v>
      </c>
      <c r="E14" s="38"/>
      <c r="F14" s="133" t="s">
        <v>22</v>
      </c>
      <c r="G14" s="38"/>
      <c r="H14" s="38"/>
      <c r="I14" s="142" t="s">
        <v>23</v>
      </c>
      <c r="J14" s="146" t="str">
        <f>'Rekapitulace stavby'!AN8</f>
        <v>4. 8. 2025</v>
      </c>
      <c r="K14" s="38"/>
      <c r="L14" s="14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hidden="1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14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hidden="1" s="2" customFormat="1" ht="12" customHeight="1">
      <c r="A16" s="38"/>
      <c r="B16" s="44"/>
      <c r="C16" s="38"/>
      <c r="D16" s="142" t="s">
        <v>25</v>
      </c>
      <c r="E16" s="38"/>
      <c r="F16" s="38"/>
      <c r="G16" s="38"/>
      <c r="H16" s="38"/>
      <c r="I16" s="142" t="s">
        <v>26</v>
      </c>
      <c r="J16" s="133" t="s">
        <v>19</v>
      </c>
      <c r="K16" s="38"/>
      <c r="L16" s="14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hidden="1" s="2" customFormat="1" ht="18" customHeight="1">
      <c r="A17" s="38"/>
      <c r="B17" s="44"/>
      <c r="C17" s="38"/>
      <c r="D17" s="38"/>
      <c r="E17" s="133" t="s">
        <v>27</v>
      </c>
      <c r="F17" s="38"/>
      <c r="G17" s="38"/>
      <c r="H17" s="38"/>
      <c r="I17" s="142" t="s">
        <v>28</v>
      </c>
      <c r="J17" s="133" t="s">
        <v>19</v>
      </c>
      <c r="K17" s="38"/>
      <c r="L17" s="14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hidden="1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14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hidden="1" s="2" customFormat="1" ht="12" customHeight="1">
      <c r="A19" s="38"/>
      <c r="B19" s="44"/>
      <c r="C19" s="38"/>
      <c r="D19" s="142" t="s">
        <v>29</v>
      </c>
      <c r="E19" s="38"/>
      <c r="F19" s="38"/>
      <c r="G19" s="38"/>
      <c r="H19" s="38"/>
      <c r="I19" s="142" t="s">
        <v>26</v>
      </c>
      <c r="J19" s="33" t="str">
        <f>'Rekapitulace stavby'!AN13</f>
        <v>Vyplň údaj</v>
      </c>
      <c r="K19" s="38"/>
      <c r="L19" s="14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hidden="1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33"/>
      <c r="G20" s="133"/>
      <c r="H20" s="133"/>
      <c r="I20" s="142" t="s">
        <v>28</v>
      </c>
      <c r="J20" s="33" t="str">
        <f>'Rekapitulace stavby'!AN14</f>
        <v>Vyplň údaj</v>
      </c>
      <c r="K20" s="38"/>
      <c r="L20" s="14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hidden="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14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hidden="1" s="2" customFormat="1" ht="12" customHeight="1">
      <c r="A22" s="38"/>
      <c r="B22" s="44"/>
      <c r="C22" s="38"/>
      <c r="D22" s="142" t="s">
        <v>31</v>
      </c>
      <c r="E22" s="38"/>
      <c r="F22" s="38"/>
      <c r="G22" s="38"/>
      <c r="H22" s="38"/>
      <c r="I22" s="142" t="s">
        <v>26</v>
      </c>
      <c r="J22" s="133" t="s">
        <v>19</v>
      </c>
      <c r="K22" s="38"/>
      <c r="L22" s="14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hidden="1" s="2" customFormat="1" ht="18" customHeight="1">
      <c r="A23" s="38"/>
      <c r="B23" s="44"/>
      <c r="C23" s="38"/>
      <c r="D23" s="38"/>
      <c r="E23" s="133" t="s">
        <v>32</v>
      </c>
      <c r="F23" s="38"/>
      <c r="G23" s="38"/>
      <c r="H23" s="38"/>
      <c r="I23" s="142" t="s">
        <v>28</v>
      </c>
      <c r="J23" s="133" t="s">
        <v>19</v>
      </c>
      <c r="K23" s="38"/>
      <c r="L23" s="14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hidden="1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14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hidden="1" s="2" customFormat="1" ht="12" customHeight="1">
      <c r="A25" s="38"/>
      <c r="B25" s="44"/>
      <c r="C25" s="38"/>
      <c r="D25" s="142" t="s">
        <v>34</v>
      </c>
      <c r="E25" s="38"/>
      <c r="F25" s="38"/>
      <c r="G25" s="38"/>
      <c r="H25" s="38"/>
      <c r="I25" s="142" t="s">
        <v>26</v>
      </c>
      <c r="J25" s="133" t="s">
        <v>19</v>
      </c>
      <c r="K25" s="38"/>
      <c r="L25" s="14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hidden="1" s="2" customFormat="1" ht="18" customHeight="1">
      <c r="A26" s="38"/>
      <c r="B26" s="44"/>
      <c r="C26" s="38"/>
      <c r="D26" s="38"/>
      <c r="E26" s="133" t="s">
        <v>35</v>
      </c>
      <c r="F26" s="38"/>
      <c r="G26" s="38"/>
      <c r="H26" s="38"/>
      <c r="I26" s="142" t="s">
        <v>28</v>
      </c>
      <c r="J26" s="133" t="s">
        <v>19</v>
      </c>
      <c r="K26" s="38"/>
      <c r="L26" s="14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hidden="1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144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hidden="1" s="2" customFormat="1" ht="12" customHeight="1">
      <c r="A28" s="38"/>
      <c r="B28" s="44"/>
      <c r="C28" s="38"/>
      <c r="D28" s="142" t="s">
        <v>36</v>
      </c>
      <c r="E28" s="38"/>
      <c r="F28" s="38"/>
      <c r="G28" s="38"/>
      <c r="H28" s="38"/>
      <c r="I28" s="38"/>
      <c r="J28" s="38"/>
      <c r="K28" s="38"/>
      <c r="L28" s="14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hidden="1" s="8" customFormat="1" ht="16.5" customHeight="1">
      <c r="A29" s="147"/>
      <c r="B29" s="148"/>
      <c r="C29" s="147"/>
      <c r="D29" s="147"/>
      <c r="E29" s="149" t="s">
        <v>19</v>
      </c>
      <c r="F29" s="149"/>
      <c r="G29" s="149"/>
      <c r="H29" s="149"/>
      <c r="I29" s="147"/>
      <c r="J29" s="147"/>
      <c r="K29" s="147"/>
      <c r="L29" s="150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</row>
    <row r="30" hidden="1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14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hidden="1" s="2" customFormat="1" ht="6.96" customHeight="1">
      <c r="A31" s="38"/>
      <c r="B31" s="44"/>
      <c r="C31" s="38"/>
      <c r="D31" s="151"/>
      <c r="E31" s="151"/>
      <c r="F31" s="151"/>
      <c r="G31" s="151"/>
      <c r="H31" s="151"/>
      <c r="I31" s="151"/>
      <c r="J31" s="151"/>
      <c r="K31" s="151"/>
      <c r="L31" s="14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hidden="1" s="2" customFormat="1" ht="25.44" customHeight="1">
      <c r="A32" s="38"/>
      <c r="B32" s="44"/>
      <c r="C32" s="38"/>
      <c r="D32" s="152" t="s">
        <v>38</v>
      </c>
      <c r="E32" s="38"/>
      <c r="F32" s="38"/>
      <c r="G32" s="38"/>
      <c r="H32" s="38"/>
      <c r="I32" s="38"/>
      <c r="J32" s="153">
        <f>ROUND(J86, 2)</f>
        <v>0</v>
      </c>
      <c r="K32" s="38"/>
      <c r="L32" s="14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6.96" customHeight="1">
      <c r="A33" s="38"/>
      <c r="B33" s="44"/>
      <c r="C33" s="38"/>
      <c r="D33" s="151"/>
      <c r="E33" s="151"/>
      <c r="F33" s="151"/>
      <c r="G33" s="151"/>
      <c r="H33" s="151"/>
      <c r="I33" s="151"/>
      <c r="J33" s="151"/>
      <c r="K33" s="151"/>
      <c r="L33" s="14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38"/>
      <c r="F34" s="154" t="s">
        <v>40</v>
      </c>
      <c r="G34" s="38"/>
      <c r="H34" s="38"/>
      <c r="I34" s="154" t="s">
        <v>39</v>
      </c>
      <c r="J34" s="154" t="s">
        <v>41</v>
      </c>
      <c r="K34" s="38"/>
      <c r="L34" s="14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155" t="s">
        <v>42</v>
      </c>
      <c r="E35" s="142" t="s">
        <v>43</v>
      </c>
      <c r="F35" s="156">
        <f>ROUND((SUM(BE86:BE95)),  2)</f>
        <v>0</v>
      </c>
      <c r="G35" s="38"/>
      <c r="H35" s="38"/>
      <c r="I35" s="157">
        <v>0.20999999999999999</v>
      </c>
      <c r="J35" s="156">
        <f>ROUND(((SUM(BE86:BE95))*I35),  2)</f>
        <v>0</v>
      </c>
      <c r="K35" s="38"/>
      <c r="L35" s="14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2" t="s">
        <v>44</v>
      </c>
      <c r="F36" s="156">
        <f>ROUND((SUM(BF86:BF95)),  2)</f>
        <v>0</v>
      </c>
      <c r="G36" s="38"/>
      <c r="H36" s="38"/>
      <c r="I36" s="157">
        <v>0.12</v>
      </c>
      <c r="J36" s="156">
        <f>ROUND(((SUM(BF86:BF95))*I36),  2)</f>
        <v>0</v>
      </c>
      <c r="K36" s="38"/>
      <c r="L36" s="14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2" t="s">
        <v>45</v>
      </c>
      <c r="F37" s="156">
        <f>ROUND((SUM(BG86:BG95)),  2)</f>
        <v>0</v>
      </c>
      <c r="G37" s="38"/>
      <c r="H37" s="38"/>
      <c r="I37" s="157">
        <v>0.20999999999999999</v>
      </c>
      <c r="J37" s="156">
        <f>0</f>
        <v>0</v>
      </c>
      <c r="K37" s="38"/>
      <c r="L37" s="14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42" t="s">
        <v>46</v>
      </c>
      <c r="F38" s="156">
        <f>ROUND((SUM(BH86:BH95)),  2)</f>
        <v>0</v>
      </c>
      <c r="G38" s="38"/>
      <c r="H38" s="38"/>
      <c r="I38" s="157">
        <v>0.12</v>
      </c>
      <c r="J38" s="156">
        <f>0</f>
        <v>0</v>
      </c>
      <c r="K38" s="38"/>
      <c r="L38" s="14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42" t="s">
        <v>47</v>
      </c>
      <c r="F39" s="156">
        <f>ROUND((SUM(BI86:BI95)),  2)</f>
        <v>0</v>
      </c>
      <c r="G39" s="38"/>
      <c r="H39" s="38"/>
      <c r="I39" s="157">
        <v>0</v>
      </c>
      <c r="J39" s="156">
        <f>0</f>
        <v>0</v>
      </c>
      <c r="K39" s="38"/>
      <c r="L39" s="14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hidden="1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14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hidden="1" s="2" customFormat="1" ht="25.44" customHeight="1">
      <c r="A41" s="38"/>
      <c r="B41" s="44"/>
      <c r="C41" s="158"/>
      <c r="D41" s="159" t="s">
        <v>48</v>
      </c>
      <c r="E41" s="160"/>
      <c r="F41" s="160"/>
      <c r="G41" s="161" t="s">
        <v>49</v>
      </c>
      <c r="H41" s="162" t="s">
        <v>50</v>
      </c>
      <c r="I41" s="160"/>
      <c r="J41" s="163">
        <f>SUM(J32:J39)</f>
        <v>0</v>
      </c>
      <c r="K41" s="164"/>
      <c r="L41" s="144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hidden="1" s="2" customFormat="1" ht="14.4" customHeight="1">
      <c r="A42" s="38"/>
      <c r="B42" s="165"/>
      <c r="C42" s="166"/>
      <c r="D42" s="166"/>
      <c r="E42" s="166"/>
      <c r="F42" s="166"/>
      <c r="G42" s="166"/>
      <c r="H42" s="166"/>
      <c r="I42" s="166"/>
      <c r="J42" s="166"/>
      <c r="K42" s="166"/>
      <c r="L42" s="144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hidden="1"/>
    <row r="44" hidden="1"/>
    <row r="45" hidden="1"/>
    <row r="46" hidden="1" s="2" customFormat="1" ht="6.96" customHeight="1">
      <c r="A46" s="38"/>
      <c r="B46" s="167"/>
      <c r="C46" s="168"/>
      <c r="D46" s="168"/>
      <c r="E46" s="168"/>
      <c r="F46" s="168"/>
      <c r="G46" s="168"/>
      <c r="H46" s="168"/>
      <c r="I46" s="168"/>
      <c r="J46" s="168"/>
      <c r="K46" s="168"/>
      <c r="L46" s="14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hidden="1" s="2" customFormat="1" ht="24.96" customHeight="1">
      <c r="A47" s="38"/>
      <c r="B47" s="39"/>
      <c r="C47" s="23" t="s">
        <v>118</v>
      </c>
      <c r="D47" s="40"/>
      <c r="E47" s="40"/>
      <c r="F47" s="40"/>
      <c r="G47" s="40"/>
      <c r="H47" s="40"/>
      <c r="I47" s="40"/>
      <c r="J47" s="40"/>
      <c r="K47" s="40"/>
      <c r="L47" s="14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hidden="1" s="2" customFormat="1" ht="6.96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14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hidden="1" s="2" customFormat="1" ht="12" customHeight="1">
      <c r="A49" s="38"/>
      <c r="B49" s="39"/>
      <c r="C49" s="32" t="s">
        <v>16</v>
      </c>
      <c r="D49" s="40"/>
      <c r="E49" s="40"/>
      <c r="F49" s="40"/>
      <c r="G49" s="40"/>
      <c r="H49" s="40"/>
      <c r="I49" s="40"/>
      <c r="J49" s="40"/>
      <c r="K49" s="40"/>
      <c r="L49" s="14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hidden="1" s="2" customFormat="1" ht="16.5" customHeight="1">
      <c r="A50" s="38"/>
      <c r="B50" s="39"/>
      <c r="C50" s="40"/>
      <c r="D50" s="40"/>
      <c r="E50" s="169" t="str">
        <f>E7</f>
        <v>REKONSTRUKCE MÍSTNÍCH KOMUNIKACÍ V OBCI ŽELÉNKY</v>
      </c>
      <c r="F50" s="32"/>
      <c r="G50" s="32"/>
      <c r="H50" s="32"/>
      <c r="I50" s="40"/>
      <c r="J50" s="40"/>
      <c r="K50" s="40"/>
      <c r="L50" s="14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hidden="1" s="1" customFormat="1" ht="12" customHeight="1">
      <c r="B51" s="21"/>
      <c r="C51" s="32" t="s">
        <v>114</v>
      </c>
      <c r="D51" s="22"/>
      <c r="E51" s="22"/>
      <c r="F51" s="22"/>
      <c r="G51" s="22"/>
      <c r="H51" s="22"/>
      <c r="I51" s="22"/>
      <c r="J51" s="22"/>
      <c r="K51" s="22"/>
      <c r="L51" s="20"/>
    </row>
    <row r="52" hidden="1" s="2" customFormat="1" ht="16.5" customHeight="1">
      <c r="A52" s="38"/>
      <c r="B52" s="39"/>
      <c r="C52" s="40"/>
      <c r="D52" s="40"/>
      <c r="E52" s="169" t="s">
        <v>115</v>
      </c>
      <c r="F52" s="40"/>
      <c r="G52" s="40"/>
      <c r="H52" s="40"/>
      <c r="I52" s="40"/>
      <c r="J52" s="40"/>
      <c r="K52" s="40"/>
      <c r="L52" s="14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hidden="1" s="2" customFormat="1" ht="12" customHeight="1">
      <c r="A53" s="38"/>
      <c r="B53" s="39"/>
      <c r="C53" s="32" t="s">
        <v>116</v>
      </c>
      <c r="D53" s="40"/>
      <c r="E53" s="40"/>
      <c r="F53" s="40"/>
      <c r="G53" s="40"/>
      <c r="H53" s="40"/>
      <c r="I53" s="40"/>
      <c r="J53" s="40"/>
      <c r="K53" s="40"/>
      <c r="L53" s="14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hidden="1" s="2" customFormat="1" ht="16.5" customHeight="1">
      <c r="A54" s="38"/>
      <c r="B54" s="39"/>
      <c r="C54" s="40"/>
      <c r="D54" s="40"/>
      <c r="E54" s="69" t="str">
        <f>E11</f>
        <v>SO 02a - Objekt SO 02 - VON</v>
      </c>
      <c r="F54" s="40"/>
      <c r="G54" s="40"/>
      <c r="H54" s="40"/>
      <c r="I54" s="40"/>
      <c r="J54" s="40"/>
      <c r="K54" s="40"/>
      <c r="L54" s="14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hidden="1" s="2" customFormat="1" ht="6.96" customHeight="1">
      <c r="A55" s="38"/>
      <c r="B55" s="39"/>
      <c r="C55" s="40"/>
      <c r="D55" s="40"/>
      <c r="E55" s="40"/>
      <c r="F55" s="40"/>
      <c r="G55" s="40"/>
      <c r="H55" s="40"/>
      <c r="I55" s="40"/>
      <c r="J55" s="40"/>
      <c r="K55" s="40"/>
      <c r="L55" s="14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hidden="1" s="2" customFormat="1" ht="12" customHeight="1">
      <c r="A56" s="38"/>
      <c r="B56" s="39"/>
      <c r="C56" s="32" t="s">
        <v>21</v>
      </c>
      <c r="D56" s="40"/>
      <c r="E56" s="40"/>
      <c r="F56" s="27" t="str">
        <f>F14</f>
        <v xml:space="preserve"> </v>
      </c>
      <c r="G56" s="40"/>
      <c r="H56" s="40"/>
      <c r="I56" s="32" t="s">
        <v>23</v>
      </c>
      <c r="J56" s="72" t="str">
        <f>IF(J14="","",J14)</f>
        <v>4. 8. 2025</v>
      </c>
      <c r="K56" s="40"/>
      <c r="L56" s="14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hidden="1" s="2" customFormat="1" ht="6.96" customHeight="1">
      <c r="A57" s="38"/>
      <c r="B57" s="39"/>
      <c r="C57" s="40"/>
      <c r="D57" s="40"/>
      <c r="E57" s="40"/>
      <c r="F57" s="40"/>
      <c r="G57" s="40"/>
      <c r="H57" s="40"/>
      <c r="I57" s="40"/>
      <c r="J57" s="40"/>
      <c r="K57" s="40"/>
      <c r="L57" s="14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hidden="1" s="2" customFormat="1" ht="15.15" customHeight="1">
      <c r="A58" s="38"/>
      <c r="B58" s="39"/>
      <c r="C58" s="32" t="s">
        <v>25</v>
      </c>
      <c r="D58" s="40"/>
      <c r="E58" s="40"/>
      <c r="F58" s="27" t="str">
        <f>E17</f>
        <v>Obec Zabrušany</v>
      </c>
      <c r="G58" s="40"/>
      <c r="H58" s="40"/>
      <c r="I58" s="32" t="s">
        <v>31</v>
      </c>
      <c r="J58" s="36" t="str">
        <f>E23</f>
        <v>Ing. Michal Urbanský</v>
      </c>
      <c r="K58" s="40"/>
      <c r="L58" s="14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hidden="1" s="2" customFormat="1" ht="25.65" customHeight="1">
      <c r="A59" s="38"/>
      <c r="B59" s="39"/>
      <c r="C59" s="32" t="s">
        <v>29</v>
      </c>
      <c r="D59" s="40"/>
      <c r="E59" s="40"/>
      <c r="F59" s="27" t="str">
        <f>IF(E20="","",E20)</f>
        <v>Vyplň údaj</v>
      </c>
      <c r="G59" s="40"/>
      <c r="H59" s="40"/>
      <c r="I59" s="32" t="s">
        <v>34</v>
      </c>
      <c r="J59" s="36" t="str">
        <f>E26</f>
        <v xml:space="preserve">Dopravně-inženýrská projekční kancelář </v>
      </c>
      <c r="K59" s="40"/>
      <c r="L59" s="14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</row>
    <row r="60" hidden="1" s="2" customFormat="1" ht="10.32" customHeight="1">
      <c r="A60" s="38"/>
      <c r="B60" s="39"/>
      <c r="C60" s="40"/>
      <c r="D60" s="40"/>
      <c r="E60" s="40"/>
      <c r="F60" s="40"/>
      <c r="G60" s="40"/>
      <c r="H60" s="40"/>
      <c r="I60" s="40"/>
      <c r="J60" s="40"/>
      <c r="K60" s="40"/>
      <c r="L60" s="144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</row>
    <row r="61" hidden="1" s="2" customFormat="1" ht="29.28" customHeight="1">
      <c r="A61" s="38"/>
      <c r="B61" s="39"/>
      <c r="C61" s="170" t="s">
        <v>119</v>
      </c>
      <c r="D61" s="171"/>
      <c r="E61" s="171"/>
      <c r="F61" s="171"/>
      <c r="G61" s="171"/>
      <c r="H61" s="171"/>
      <c r="I61" s="171"/>
      <c r="J61" s="172" t="s">
        <v>120</v>
      </c>
      <c r="K61" s="171"/>
      <c r="L61" s="144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hidden="1" s="2" customFormat="1" ht="10.32" customHeight="1">
      <c r="A62" s="38"/>
      <c r="B62" s="39"/>
      <c r="C62" s="40"/>
      <c r="D62" s="40"/>
      <c r="E62" s="40"/>
      <c r="F62" s="40"/>
      <c r="G62" s="40"/>
      <c r="H62" s="40"/>
      <c r="I62" s="40"/>
      <c r="J62" s="40"/>
      <c r="K62" s="40"/>
      <c r="L62" s="144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</row>
    <row r="63" hidden="1" s="2" customFormat="1" ht="22.8" customHeight="1">
      <c r="A63" s="38"/>
      <c r="B63" s="39"/>
      <c r="C63" s="173" t="s">
        <v>70</v>
      </c>
      <c r="D63" s="40"/>
      <c r="E63" s="40"/>
      <c r="F63" s="40"/>
      <c r="G63" s="40"/>
      <c r="H63" s="40"/>
      <c r="I63" s="40"/>
      <c r="J63" s="102">
        <f>J86</f>
        <v>0</v>
      </c>
      <c r="K63" s="40"/>
      <c r="L63" s="144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U63" s="17" t="s">
        <v>121</v>
      </c>
    </row>
    <row r="64" hidden="1" s="9" customFormat="1" ht="24.96" customHeight="1">
      <c r="A64" s="9"/>
      <c r="B64" s="174"/>
      <c r="C64" s="175"/>
      <c r="D64" s="176" t="s">
        <v>544</v>
      </c>
      <c r="E64" s="177"/>
      <c r="F64" s="177"/>
      <c r="G64" s="177"/>
      <c r="H64" s="177"/>
      <c r="I64" s="177"/>
      <c r="J64" s="178">
        <f>J87</f>
        <v>0</v>
      </c>
      <c r="K64" s="175"/>
      <c r="L64" s="17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hidden="1" s="2" customFormat="1" ht="21.84" customHeight="1">
      <c r="A65" s="38"/>
      <c r="B65" s="39"/>
      <c r="C65" s="40"/>
      <c r="D65" s="40"/>
      <c r="E65" s="40"/>
      <c r="F65" s="40"/>
      <c r="G65" s="40"/>
      <c r="H65" s="40"/>
      <c r="I65" s="40"/>
      <c r="J65" s="40"/>
      <c r="K65" s="40"/>
      <c r="L65" s="144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 hidden="1" s="2" customFormat="1" ht="6.96" customHeight="1">
      <c r="A66" s="38"/>
      <c r="B66" s="59"/>
      <c r="C66" s="60"/>
      <c r="D66" s="60"/>
      <c r="E66" s="60"/>
      <c r="F66" s="60"/>
      <c r="G66" s="60"/>
      <c r="H66" s="60"/>
      <c r="I66" s="60"/>
      <c r="J66" s="60"/>
      <c r="K66" s="60"/>
      <c r="L66" s="144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</row>
    <row r="67" hidden="1"/>
    <row r="68" hidden="1"/>
    <row r="69" hidden="1"/>
    <row r="70" s="2" customFormat="1" ht="6.96" customHeight="1">
      <c r="A70" s="38"/>
      <c r="B70" s="61"/>
      <c r="C70" s="62"/>
      <c r="D70" s="62"/>
      <c r="E70" s="62"/>
      <c r="F70" s="62"/>
      <c r="G70" s="62"/>
      <c r="H70" s="62"/>
      <c r="I70" s="62"/>
      <c r="J70" s="62"/>
      <c r="K70" s="62"/>
      <c r="L70" s="144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</row>
    <row r="71" s="2" customFormat="1" ht="24.96" customHeight="1">
      <c r="A71" s="38"/>
      <c r="B71" s="39"/>
      <c r="C71" s="23" t="s">
        <v>133</v>
      </c>
      <c r="D71" s="40"/>
      <c r="E71" s="40"/>
      <c r="F71" s="40"/>
      <c r="G71" s="40"/>
      <c r="H71" s="40"/>
      <c r="I71" s="40"/>
      <c r="J71" s="40"/>
      <c r="K71" s="40"/>
      <c r="L71" s="144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="2" customFormat="1" ht="6.96" customHeight="1">
      <c r="A72" s="38"/>
      <c r="B72" s="39"/>
      <c r="C72" s="40"/>
      <c r="D72" s="40"/>
      <c r="E72" s="40"/>
      <c r="F72" s="40"/>
      <c r="G72" s="40"/>
      <c r="H72" s="40"/>
      <c r="I72" s="40"/>
      <c r="J72" s="40"/>
      <c r="K72" s="40"/>
      <c r="L72" s="144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="2" customFormat="1" ht="12" customHeight="1">
      <c r="A73" s="38"/>
      <c r="B73" s="39"/>
      <c r="C73" s="32" t="s">
        <v>16</v>
      </c>
      <c r="D73" s="40"/>
      <c r="E73" s="40"/>
      <c r="F73" s="40"/>
      <c r="G73" s="40"/>
      <c r="H73" s="40"/>
      <c r="I73" s="40"/>
      <c r="J73" s="40"/>
      <c r="K73" s="40"/>
      <c r="L73" s="14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2" customFormat="1" ht="16.5" customHeight="1">
      <c r="A74" s="38"/>
      <c r="B74" s="39"/>
      <c r="C74" s="40"/>
      <c r="D74" s="40"/>
      <c r="E74" s="169" t="str">
        <f>E7</f>
        <v>REKONSTRUKCE MÍSTNÍCH KOMUNIKACÍ V OBCI ŽELÉNKY</v>
      </c>
      <c r="F74" s="32"/>
      <c r="G74" s="32"/>
      <c r="H74" s="32"/>
      <c r="I74" s="40"/>
      <c r="J74" s="40"/>
      <c r="K74" s="40"/>
      <c r="L74" s="14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1" customFormat="1" ht="12" customHeight="1">
      <c r="B75" s="21"/>
      <c r="C75" s="32" t="s">
        <v>114</v>
      </c>
      <c r="D75" s="22"/>
      <c r="E75" s="22"/>
      <c r="F75" s="22"/>
      <c r="G75" s="22"/>
      <c r="H75" s="22"/>
      <c r="I75" s="22"/>
      <c r="J75" s="22"/>
      <c r="K75" s="22"/>
      <c r="L75" s="20"/>
    </row>
    <row r="76" s="2" customFormat="1" ht="16.5" customHeight="1">
      <c r="A76" s="38"/>
      <c r="B76" s="39"/>
      <c r="C76" s="40"/>
      <c r="D76" s="40"/>
      <c r="E76" s="169" t="s">
        <v>115</v>
      </c>
      <c r="F76" s="40"/>
      <c r="G76" s="40"/>
      <c r="H76" s="40"/>
      <c r="I76" s="40"/>
      <c r="J76" s="40"/>
      <c r="K76" s="40"/>
      <c r="L76" s="14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2" customHeight="1">
      <c r="A77" s="38"/>
      <c r="B77" s="39"/>
      <c r="C77" s="32" t="s">
        <v>116</v>
      </c>
      <c r="D77" s="40"/>
      <c r="E77" s="40"/>
      <c r="F77" s="40"/>
      <c r="G77" s="40"/>
      <c r="H77" s="40"/>
      <c r="I77" s="40"/>
      <c r="J77" s="40"/>
      <c r="K77" s="40"/>
      <c r="L77" s="14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16.5" customHeight="1">
      <c r="A78" s="38"/>
      <c r="B78" s="39"/>
      <c r="C78" s="40"/>
      <c r="D78" s="40"/>
      <c r="E78" s="69" t="str">
        <f>E11</f>
        <v>SO 02a - Objekt SO 02 - VON</v>
      </c>
      <c r="F78" s="40"/>
      <c r="G78" s="40"/>
      <c r="H78" s="40"/>
      <c r="I78" s="40"/>
      <c r="J78" s="40"/>
      <c r="K78" s="40"/>
      <c r="L78" s="14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6.96" customHeight="1">
      <c r="A79" s="38"/>
      <c r="B79" s="39"/>
      <c r="C79" s="40"/>
      <c r="D79" s="40"/>
      <c r="E79" s="40"/>
      <c r="F79" s="40"/>
      <c r="G79" s="40"/>
      <c r="H79" s="40"/>
      <c r="I79" s="40"/>
      <c r="J79" s="40"/>
      <c r="K79" s="40"/>
      <c r="L79" s="14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12" customHeight="1">
      <c r="A80" s="38"/>
      <c r="B80" s="39"/>
      <c r="C80" s="32" t="s">
        <v>21</v>
      </c>
      <c r="D80" s="40"/>
      <c r="E80" s="40"/>
      <c r="F80" s="27" t="str">
        <f>F14</f>
        <v xml:space="preserve"> </v>
      </c>
      <c r="G80" s="40"/>
      <c r="H80" s="40"/>
      <c r="I80" s="32" t="s">
        <v>23</v>
      </c>
      <c r="J80" s="72" t="str">
        <f>IF(J14="","",J14)</f>
        <v>4. 8. 2025</v>
      </c>
      <c r="K80" s="40"/>
      <c r="L80" s="14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6.96" customHeight="1">
      <c r="A81" s="38"/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14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15.15" customHeight="1">
      <c r="A82" s="38"/>
      <c r="B82" s="39"/>
      <c r="C82" s="32" t="s">
        <v>25</v>
      </c>
      <c r="D82" s="40"/>
      <c r="E82" s="40"/>
      <c r="F82" s="27" t="str">
        <f>E17</f>
        <v>Obec Zabrušany</v>
      </c>
      <c r="G82" s="40"/>
      <c r="H82" s="40"/>
      <c r="I82" s="32" t="s">
        <v>31</v>
      </c>
      <c r="J82" s="36" t="str">
        <f>E23</f>
        <v>Ing. Michal Urbanský</v>
      </c>
      <c r="K82" s="40"/>
      <c r="L82" s="14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25.65" customHeight="1">
      <c r="A83" s="38"/>
      <c r="B83" s="39"/>
      <c r="C83" s="32" t="s">
        <v>29</v>
      </c>
      <c r="D83" s="40"/>
      <c r="E83" s="40"/>
      <c r="F83" s="27" t="str">
        <f>IF(E20="","",E20)</f>
        <v>Vyplň údaj</v>
      </c>
      <c r="G83" s="40"/>
      <c r="H83" s="40"/>
      <c r="I83" s="32" t="s">
        <v>34</v>
      </c>
      <c r="J83" s="36" t="str">
        <f>E26</f>
        <v xml:space="preserve">Dopravně-inženýrská projekční kancelář </v>
      </c>
      <c r="K83" s="40"/>
      <c r="L83" s="14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0.32" customHeight="1">
      <c r="A84" s="38"/>
      <c r="B84" s="39"/>
      <c r="C84" s="40"/>
      <c r="D84" s="40"/>
      <c r="E84" s="40"/>
      <c r="F84" s="40"/>
      <c r="G84" s="40"/>
      <c r="H84" s="40"/>
      <c r="I84" s="40"/>
      <c r="J84" s="40"/>
      <c r="K84" s="40"/>
      <c r="L84" s="144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11" customFormat="1" ht="29.28" customHeight="1">
      <c r="A85" s="185"/>
      <c r="B85" s="186"/>
      <c r="C85" s="187" t="s">
        <v>134</v>
      </c>
      <c r="D85" s="188" t="s">
        <v>57</v>
      </c>
      <c r="E85" s="188" t="s">
        <v>53</v>
      </c>
      <c r="F85" s="188" t="s">
        <v>54</v>
      </c>
      <c r="G85" s="188" t="s">
        <v>135</v>
      </c>
      <c r="H85" s="188" t="s">
        <v>136</v>
      </c>
      <c r="I85" s="188" t="s">
        <v>137</v>
      </c>
      <c r="J85" s="188" t="s">
        <v>120</v>
      </c>
      <c r="K85" s="189" t="s">
        <v>138</v>
      </c>
      <c r="L85" s="190"/>
      <c r="M85" s="92" t="s">
        <v>19</v>
      </c>
      <c r="N85" s="93" t="s">
        <v>42</v>
      </c>
      <c r="O85" s="93" t="s">
        <v>139</v>
      </c>
      <c r="P85" s="93" t="s">
        <v>140</v>
      </c>
      <c r="Q85" s="93" t="s">
        <v>141</v>
      </c>
      <c r="R85" s="93" t="s">
        <v>142</v>
      </c>
      <c r="S85" s="93" t="s">
        <v>143</v>
      </c>
      <c r="T85" s="94" t="s">
        <v>144</v>
      </c>
      <c r="U85" s="185"/>
      <c r="V85" s="185"/>
      <c r="W85" s="185"/>
      <c r="X85" s="185"/>
      <c r="Y85" s="185"/>
      <c r="Z85" s="185"/>
      <c r="AA85" s="185"/>
      <c r="AB85" s="185"/>
      <c r="AC85" s="185"/>
      <c r="AD85" s="185"/>
      <c r="AE85" s="185"/>
    </row>
    <row r="86" s="2" customFormat="1" ht="22.8" customHeight="1">
      <c r="A86" s="38"/>
      <c r="B86" s="39"/>
      <c r="C86" s="99" t="s">
        <v>145</v>
      </c>
      <c r="D86" s="40"/>
      <c r="E86" s="40"/>
      <c r="F86" s="40"/>
      <c r="G86" s="40"/>
      <c r="H86" s="40"/>
      <c r="I86" s="40"/>
      <c r="J86" s="191">
        <f>BK86</f>
        <v>0</v>
      </c>
      <c r="K86" s="40"/>
      <c r="L86" s="44"/>
      <c r="M86" s="95"/>
      <c r="N86" s="192"/>
      <c r="O86" s="96"/>
      <c r="P86" s="193">
        <f>P87</f>
        <v>0</v>
      </c>
      <c r="Q86" s="96"/>
      <c r="R86" s="193">
        <f>R87</f>
        <v>0</v>
      </c>
      <c r="S86" s="96"/>
      <c r="T86" s="194">
        <f>T87</f>
        <v>0</v>
      </c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T86" s="17" t="s">
        <v>71</v>
      </c>
      <c r="AU86" s="17" t="s">
        <v>121</v>
      </c>
      <c r="BK86" s="195">
        <f>BK87</f>
        <v>0</v>
      </c>
    </row>
    <row r="87" s="12" customFormat="1" ht="25.92" customHeight="1">
      <c r="A87" s="12"/>
      <c r="B87" s="196"/>
      <c r="C87" s="197"/>
      <c r="D87" s="198" t="s">
        <v>71</v>
      </c>
      <c r="E87" s="199" t="s">
        <v>545</v>
      </c>
      <c r="F87" s="199" t="s">
        <v>546</v>
      </c>
      <c r="G87" s="197"/>
      <c r="H87" s="197"/>
      <c r="I87" s="200"/>
      <c r="J87" s="201">
        <f>BK87</f>
        <v>0</v>
      </c>
      <c r="K87" s="197"/>
      <c r="L87" s="202"/>
      <c r="M87" s="203"/>
      <c r="N87" s="204"/>
      <c r="O87" s="204"/>
      <c r="P87" s="205">
        <f>SUM(P88:P95)</f>
        <v>0</v>
      </c>
      <c r="Q87" s="204"/>
      <c r="R87" s="205">
        <f>SUM(R88:R95)</f>
        <v>0</v>
      </c>
      <c r="S87" s="204"/>
      <c r="T87" s="206">
        <f>SUM(T88:T95)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7" t="s">
        <v>178</v>
      </c>
      <c r="AT87" s="208" t="s">
        <v>71</v>
      </c>
      <c r="AU87" s="208" t="s">
        <v>72</v>
      </c>
      <c r="AY87" s="207" t="s">
        <v>148</v>
      </c>
      <c r="BK87" s="209">
        <f>SUM(BK88:BK95)</f>
        <v>0</v>
      </c>
    </row>
    <row r="88" s="2" customFormat="1" ht="16.5" customHeight="1">
      <c r="A88" s="38"/>
      <c r="B88" s="39"/>
      <c r="C88" s="212" t="s">
        <v>78</v>
      </c>
      <c r="D88" s="212" t="s">
        <v>150</v>
      </c>
      <c r="E88" s="213" t="s">
        <v>547</v>
      </c>
      <c r="F88" s="214" t="s">
        <v>548</v>
      </c>
      <c r="G88" s="215" t="s">
        <v>549</v>
      </c>
      <c r="H88" s="216">
        <v>2</v>
      </c>
      <c r="I88" s="217"/>
      <c r="J88" s="218">
        <f>ROUND(I88*H88,2)</f>
        <v>0</v>
      </c>
      <c r="K88" s="214" t="s">
        <v>19</v>
      </c>
      <c r="L88" s="44"/>
      <c r="M88" s="219" t="s">
        <v>19</v>
      </c>
      <c r="N88" s="220" t="s">
        <v>43</v>
      </c>
      <c r="O88" s="84"/>
      <c r="P88" s="221">
        <f>O88*H88</f>
        <v>0</v>
      </c>
      <c r="Q88" s="221">
        <v>0</v>
      </c>
      <c r="R88" s="221">
        <f>Q88*H88</f>
        <v>0</v>
      </c>
      <c r="S88" s="221">
        <v>0</v>
      </c>
      <c r="T88" s="222">
        <f>S88*H88</f>
        <v>0</v>
      </c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R88" s="223" t="s">
        <v>155</v>
      </c>
      <c r="AT88" s="223" t="s">
        <v>150</v>
      </c>
      <c r="AU88" s="223" t="s">
        <v>78</v>
      </c>
      <c r="AY88" s="17" t="s">
        <v>148</v>
      </c>
      <c r="BE88" s="224">
        <f>IF(N88="základní",J88,0)</f>
        <v>0</v>
      </c>
      <c r="BF88" s="224">
        <f>IF(N88="snížená",J88,0)</f>
        <v>0</v>
      </c>
      <c r="BG88" s="224">
        <f>IF(N88="zákl. přenesená",J88,0)</f>
        <v>0</v>
      </c>
      <c r="BH88" s="224">
        <f>IF(N88="sníž. přenesená",J88,0)</f>
        <v>0</v>
      </c>
      <c r="BI88" s="224">
        <f>IF(N88="nulová",J88,0)</f>
        <v>0</v>
      </c>
      <c r="BJ88" s="17" t="s">
        <v>78</v>
      </c>
      <c r="BK88" s="224">
        <f>ROUND(I88*H88,2)</f>
        <v>0</v>
      </c>
      <c r="BL88" s="17" t="s">
        <v>155</v>
      </c>
      <c r="BM88" s="223" t="s">
        <v>550</v>
      </c>
    </row>
    <row r="89" s="2" customFormat="1" ht="16.5" customHeight="1">
      <c r="A89" s="38"/>
      <c r="B89" s="39"/>
      <c r="C89" s="212" t="s">
        <v>80</v>
      </c>
      <c r="D89" s="212" t="s">
        <v>150</v>
      </c>
      <c r="E89" s="213" t="s">
        <v>551</v>
      </c>
      <c r="F89" s="214" t="s">
        <v>552</v>
      </c>
      <c r="G89" s="215" t="s">
        <v>549</v>
      </c>
      <c r="H89" s="216">
        <v>1</v>
      </c>
      <c r="I89" s="217"/>
      <c r="J89" s="218">
        <f>ROUND(I89*H89,2)</f>
        <v>0</v>
      </c>
      <c r="K89" s="214" t="s">
        <v>19</v>
      </c>
      <c r="L89" s="44"/>
      <c r="M89" s="219" t="s">
        <v>19</v>
      </c>
      <c r="N89" s="220" t="s">
        <v>43</v>
      </c>
      <c r="O89" s="84"/>
      <c r="P89" s="221">
        <f>O89*H89</f>
        <v>0</v>
      </c>
      <c r="Q89" s="221">
        <v>0</v>
      </c>
      <c r="R89" s="221">
        <f>Q89*H89</f>
        <v>0</v>
      </c>
      <c r="S89" s="221">
        <v>0</v>
      </c>
      <c r="T89" s="222">
        <f>S89*H89</f>
        <v>0</v>
      </c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R89" s="223" t="s">
        <v>553</v>
      </c>
      <c r="AT89" s="223" t="s">
        <v>150</v>
      </c>
      <c r="AU89" s="223" t="s">
        <v>78</v>
      </c>
      <c r="AY89" s="17" t="s">
        <v>148</v>
      </c>
      <c r="BE89" s="224">
        <f>IF(N89="základní",J89,0)</f>
        <v>0</v>
      </c>
      <c r="BF89" s="224">
        <f>IF(N89="snížená",J89,0)</f>
        <v>0</v>
      </c>
      <c r="BG89" s="224">
        <f>IF(N89="zákl. přenesená",J89,0)</f>
        <v>0</v>
      </c>
      <c r="BH89" s="224">
        <f>IF(N89="sníž. přenesená",J89,0)</f>
        <v>0</v>
      </c>
      <c r="BI89" s="224">
        <f>IF(N89="nulová",J89,0)</f>
        <v>0</v>
      </c>
      <c r="BJ89" s="17" t="s">
        <v>78</v>
      </c>
      <c r="BK89" s="224">
        <f>ROUND(I89*H89,2)</f>
        <v>0</v>
      </c>
      <c r="BL89" s="17" t="s">
        <v>553</v>
      </c>
      <c r="BM89" s="223" t="s">
        <v>554</v>
      </c>
    </row>
    <row r="90" s="2" customFormat="1" ht="16.5" customHeight="1">
      <c r="A90" s="38"/>
      <c r="B90" s="39"/>
      <c r="C90" s="212" t="s">
        <v>167</v>
      </c>
      <c r="D90" s="212" t="s">
        <v>150</v>
      </c>
      <c r="E90" s="213" t="s">
        <v>555</v>
      </c>
      <c r="F90" s="214" t="s">
        <v>556</v>
      </c>
      <c r="G90" s="215" t="s">
        <v>549</v>
      </c>
      <c r="H90" s="216">
        <v>1</v>
      </c>
      <c r="I90" s="217"/>
      <c r="J90" s="218">
        <f>ROUND(I90*H90,2)</f>
        <v>0</v>
      </c>
      <c r="K90" s="214" t="s">
        <v>19</v>
      </c>
      <c r="L90" s="44"/>
      <c r="M90" s="219" t="s">
        <v>19</v>
      </c>
      <c r="N90" s="220" t="s">
        <v>43</v>
      </c>
      <c r="O90" s="84"/>
      <c r="P90" s="221">
        <f>O90*H90</f>
        <v>0</v>
      </c>
      <c r="Q90" s="221">
        <v>0</v>
      </c>
      <c r="R90" s="221">
        <f>Q90*H90</f>
        <v>0</v>
      </c>
      <c r="S90" s="221">
        <v>0</v>
      </c>
      <c r="T90" s="222">
        <f>S90*H90</f>
        <v>0</v>
      </c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R90" s="223" t="s">
        <v>553</v>
      </c>
      <c r="AT90" s="223" t="s">
        <v>150</v>
      </c>
      <c r="AU90" s="223" t="s">
        <v>78</v>
      </c>
      <c r="AY90" s="17" t="s">
        <v>148</v>
      </c>
      <c r="BE90" s="224">
        <f>IF(N90="základní",J90,0)</f>
        <v>0</v>
      </c>
      <c r="BF90" s="224">
        <f>IF(N90="snížená",J90,0)</f>
        <v>0</v>
      </c>
      <c r="BG90" s="224">
        <f>IF(N90="zákl. přenesená",J90,0)</f>
        <v>0</v>
      </c>
      <c r="BH90" s="224">
        <f>IF(N90="sníž. přenesená",J90,0)</f>
        <v>0</v>
      </c>
      <c r="BI90" s="224">
        <f>IF(N90="nulová",J90,0)</f>
        <v>0</v>
      </c>
      <c r="BJ90" s="17" t="s">
        <v>78</v>
      </c>
      <c r="BK90" s="224">
        <f>ROUND(I90*H90,2)</f>
        <v>0</v>
      </c>
      <c r="BL90" s="17" t="s">
        <v>553</v>
      </c>
      <c r="BM90" s="223" t="s">
        <v>557</v>
      </c>
    </row>
    <row r="91" s="2" customFormat="1" ht="16.5" customHeight="1">
      <c r="A91" s="38"/>
      <c r="B91" s="39"/>
      <c r="C91" s="212" t="s">
        <v>155</v>
      </c>
      <c r="D91" s="212" t="s">
        <v>150</v>
      </c>
      <c r="E91" s="213" t="s">
        <v>558</v>
      </c>
      <c r="F91" s="214" t="s">
        <v>559</v>
      </c>
      <c r="G91" s="215" t="s">
        <v>549</v>
      </c>
      <c r="H91" s="216">
        <v>1</v>
      </c>
      <c r="I91" s="217"/>
      <c r="J91" s="218">
        <f>ROUND(I91*H91,2)</f>
        <v>0</v>
      </c>
      <c r="K91" s="214" t="s">
        <v>19</v>
      </c>
      <c r="L91" s="44"/>
      <c r="M91" s="219" t="s">
        <v>19</v>
      </c>
      <c r="N91" s="220" t="s">
        <v>43</v>
      </c>
      <c r="O91" s="84"/>
      <c r="P91" s="221">
        <f>O91*H91</f>
        <v>0</v>
      </c>
      <c r="Q91" s="221">
        <v>0</v>
      </c>
      <c r="R91" s="221">
        <f>Q91*H91</f>
        <v>0</v>
      </c>
      <c r="S91" s="221">
        <v>0</v>
      </c>
      <c r="T91" s="222">
        <f>S91*H91</f>
        <v>0</v>
      </c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R91" s="223" t="s">
        <v>553</v>
      </c>
      <c r="AT91" s="223" t="s">
        <v>150</v>
      </c>
      <c r="AU91" s="223" t="s">
        <v>78</v>
      </c>
      <c r="AY91" s="17" t="s">
        <v>148</v>
      </c>
      <c r="BE91" s="224">
        <f>IF(N91="základní",J91,0)</f>
        <v>0</v>
      </c>
      <c r="BF91" s="224">
        <f>IF(N91="snížená",J91,0)</f>
        <v>0</v>
      </c>
      <c r="BG91" s="224">
        <f>IF(N91="zákl. přenesená",J91,0)</f>
        <v>0</v>
      </c>
      <c r="BH91" s="224">
        <f>IF(N91="sníž. přenesená",J91,0)</f>
        <v>0</v>
      </c>
      <c r="BI91" s="224">
        <f>IF(N91="nulová",J91,0)</f>
        <v>0</v>
      </c>
      <c r="BJ91" s="17" t="s">
        <v>78</v>
      </c>
      <c r="BK91" s="224">
        <f>ROUND(I91*H91,2)</f>
        <v>0</v>
      </c>
      <c r="BL91" s="17" t="s">
        <v>553</v>
      </c>
      <c r="BM91" s="223" t="s">
        <v>560</v>
      </c>
    </row>
    <row r="92" s="2" customFormat="1" ht="16.5" customHeight="1">
      <c r="A92" s="38"/>
      <c r="B92" s="39"/>
      <c r="C92" s="212" t="s">
        <v>178</v>
      </c>
      <c r="D92" s="212" t="s">
        <v>150</v>
      </c>
      <c r="E92" s="213" t="s">
        <v>561</v>
      </c>
      <c r="F92" s="214" t="s">
        <v>562</v>
      </c>
      <c r="G92" s="215" t="s">
        <v>549</v>
      </c>
      <c r="H92" s="216">
        <v>1</v>
      </c>
      <c r="I92" s="217"/>
      <c r="J92" s="218">
        <f>ROUND(I92*H92,2)</f>
        <v>0</v>
      </c>
      <c r="K92" s="214" t="s">
        <v>19</v>
      </c>
      <c r="L92" s="44"/>
      <c r="M92" s="219" t="s">
        <v>19</v>
      </c>
      <c r="N92" s="220" t="s">
        <v>43</v>
      </c>
      <c r="O92" s="84"/>
      <c r="P92" s="221">
        <f>O92*H92</f>
        <v>0</v>
      </c>
      <c r="Q92" s="221">
        <v>0</v>
      </c>
      <c r="R92" s="221">
        <f>Q92*H92</f>
        <v>0</v>
      </c>
      <c r="S92" s="221">
        <v>0</v>
      </c>
      <c r="T92" s="222">
        <f>S92*H92</f>
        <v>0</v>
      </c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R92" s="223" t="s">
        <v>553</v>
      </c>
      <c r="AT92" s="223" t="s">
        <v>150</v>
      </c>
      <c r="AU92" s="223" t="s">
        <v>78</v>
      </c>
      <c r="AY92" s="17" t="s">
        <v>148</v>
      </c>
      <c r="BE92" s="224">
        <f>IF(N92="základní",J92,0)</f>
        <v>0</v>
      </c>
      <c r="BF92" s="224">
        <f>IF(N92="snížená",J92,0)</f>
        <v>0</v>
      </c>
      <c r="BG92" s="224">
        <f>IF(N92="zákl. přenesená",J92,0)</f>
        <v>0</v>
      </c>
      <c r="BH92" s="224">
        <f>IF(N92="sníž. přenesená",J92,0)</f>
        <v>0</v>
      </c>
      <c r="BI92" s="224">
        <f>IF(N92="nulová",J92,0)</f>
        <v>0</v>
      </c>
      <c r="BJ92" s="17" t="s">
        <v>78</v>
      </c>
      <c r="BK92" s="224">
        <f>ROUND(I92*H92,2)</f>
        <v>0</v>
      </c>
      <c r="BL92" s="17" t="s">
        <v>553</v>
      </c>
      <c r="BM92" s="223" t="s">
        <v>563</v>
      </c>
    </row>
    <row r="93" s="2" customFormat="1">
      <c r="A93" s="38"/>
      <c r="B93" s="39"/>
      <c r="C93" s="40"/>
      <c r="D93" s="232" t="s">
        <v>301</v>
      </c>
      <c r="E93" s="40"/>
      <c r="F93" s="273" t="s">
        <v>564</v>
      </c>
      <c r="G93" s="40"/>
      <c r="H93" s="40"/>
      <c r="I93" s="227"/>
      <c r="J93" s="40"/>
      <c r="K93" s="40"/>
      <c r="L93" s="44"/>
      <c r="M93" s="228"/>
      <c r="N93" s="229"/>
      <c r="O93" s="84"/>
      <c r="P93" s="84"/>
      <c r="Q93" s="84"/>
      <c r="R93" s="84"/>
      <c r="S93" s="84"/>
      <c r="T93" s="85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T93" s="17" t="s">
        <v>301</v>
      </c>
      <c r="AU93" s="17" t="s">
        <v>78</v>
      </c>
    </row>
    <row r="94" s="2" customFormat="1" ht="16.5" customHeight="1">
      <c r="A94" s="38"/>
      <c r="B94" s="39"/>
      <c r="C94" s="212" t="s">
        <v>184</v>
      </c>
      <c r="D94" s="212" t="s">
        <v>150</v>
      </c>
      <c r="E94" s="213" t="s">
        <v>565</v>
      </c>
      <c r="F94" s="214" t="s">
        <v>566</v>
      </c>
      <c r="G94" s="215" t="s">
        <v>549</v>
      </c>
      <c r="H94" s="216">
        <v>1</v>
      </c>
      <c r="I94" s="217"/>
      <c r="J94" s="218">
        <f>ROUND(I94*H94,2)</f>
        <v>0</v>
      </c>
      <c r="K94" s="214" t="s">
        <v>19</v>
      </c>
      <c r="L94" s="44"/>
      <c r="M94" s="219" t="s">
        <v>19</v>
      </c>
      <c r="N94" s="220" t="s">
        <v>43</v>
      </c>
      <c r="O94" s="84"/>
      <c r="P94" s="221">
        <f>O94*H94</f>
        <v>0</v>
      </c>
      <c r="Q94" s="221">
        <v>0</v>
      </c>
      <c r="R94" s="221">
        <f>Q94*H94</f>
        <v>0</v>
      </c>
      <c r="S94" s="221">
        <v>0</v>
      </c>
      <c r="T94" s="222">
        <f>S94*H94</f>
        <v>0</v>
      </c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R94" s="223" t="s">
        <v>553</v>
      </c>
      <c r="AT94" s="223" t="s">
        <v>150</v>
      </c>
      <c r="AU94" s="223" t="s">
        <v>78</v>
      </c>
      <c r="AY94" s="17" t="s">
        <v>148</v>
      </c>
      <c r="BE94" s="224">
        <f>IF(N94="základní",J94,0)</f>
        <v>0</v>
      </c>
      <c r="BF94" s="224">
        <f>IF(N94="snížená",J94,0)</f>
        <v>0</v>
      </c>
      <c r="BG94" s="224">
        <f>IF(N94="zákl. přenesená",J94,0)</f>
        <v>0</v>
      </c>
      <c r="BH94" s="224">
        <f>IF(N94="sníž. přenesená",J94,0)</f>
        <v>0</v>
      </c>
      <c r="BI94" s="224">
        <f>IF(N94="nulová",J94,0)</f>
        <v>0</v>
      </c>
      <c r="BJ94" s="17" t="s">
        <v>78</v>
      </c>
      <c r="BK94" s="224">
        <f>ROUND(I94*H94,2)</f>
        <v>0</v>
      </c>
      <c r="BL94" s="17" t="s">
        <v>553</v>
      </c>
      <c r="BM94" s="223" t="s">
        <v>567</v>
      </c>
    </row>
    <row r="95" s="2" customFormat="1" ht="16.5" customHeight="1">
      <c r="A95" s="38"/>
      <c r="B95" s="39"/>
      <c r="C95" s="212" t="s">
        <v>189</v>
      </c>
      <c r="D95" s="212" t="s">
        <v>150</v>
      </c>
      <c r="E95" s="213" t="s">
        <v>568</v>
      </c>
      <c r="F95" s="214" t="s">
        <v>569</v>
      </c>
      <c r="G95" s="215" t="s">
        <v>395</v>
      </c>
      <c r="H95" s="216">
        <v>5</v>
      </c>
      <c r="I95" s="217"/>
      <c r="J95" s="218">
        <f>ROUND(I95*H95,2)</f>
        <v>0</v>
      </c>
      <c r="K95" s="214" t="s">
        <v>19</v>
      </c>
      <c r="L95" s="44"/>
      <c r="M95" s="277" t="s">
        <v>19</v>
      </c>
      <c r="N95" s="278" t="s">
        <v>43</v>
      </c>
      <c r="O95" s="279"/>
      <c r="P95" s="280">
        <f>O95*H95</f>
        <v>0</v>
      </c>
      <c r="Q95" s="280">
        <v>0</v>
      </c>
      <c r="R95" s="280">
        <f>Q95*H95</f>
        <v>0</v>
      </c>
      <c r="S95" s="280">
        <v>0</v>
      </c>
      <c r="T95" s="281">
        <f>S95*H95</f>
        <v>0</v>
      </c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R95" s="223" t="s">
        <v>553</v>
      </c>
      <c r="AT95" s="223" t="s">
        <v>150</v>
      </c>
      <c r="AU95" s="223" t="s">
        <v>78</v>
      </c>
      <c r="AY95" s="17" t="s">
        <v>148</v>
      </c>
      <c r="BE95" s="224">
        <f>IF(N95="základní",J95,0)</f>
        <v>0</v>
      </c>
      <c r="BF95" s="224">
        <f>IF(N95="snížená",J95,0)</f>
        <v>0</v>
      </c>
      <c r="BG95" s="224">
        <f>IF(N95="zákl. přenesená",J95,0)</f>
        <v>0</v>
      </c>
      <c r="BH95" s="224">
        <f>IF(N95="sníž. přenesená",J95,0)</f>
        <v>0</v>
      </c>
      <c r="BI95" s="224">
        <f>IF(N95="nulová",J95,0)</f>
        <v>0</v>
      </c>
      <c r="BJ95" s="17" t="s">
        <v>78</v>
      </c>
      <c r="BK95" s="224">
        <f>ROUND(I95*H95,2)</f>
        <v>0</v>
      </c>
      <c r="BL95" s="17" t="s">
        <v>553</v>
      </c>
      <c r="BM95" s="223" t="s">
        <v>570</v>
      </c>
    </row>
    <row r="96" s="2" customFormat="1" ht="6.96" customHeight="1">
      <c r="A96" s="38"/>
      <c r="B96" s="59"/>
      <c r="C96" s="60"/>
      <c r="D96" s="60"/>
      <c r="E96" s="60"/>
      <c r="F96" s="60"/>
      <c r="G96" s="60"/>
      <c r="H96" s="60"/>
      <c r="I96" s="60"/>
      <c r="J96" s="60"/>
      <c r="K96" s="60"/>
      <c r="L96" s="44"/>
      <c r="M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</sheetData>
  <sheetProtection sheet="1" autoFilter="0" formatColumns="0" formatRows="0" objects="1" scenarios="1" spinCount="100000" saltValue="tfGXdrMKCBd2Gfkwh2Bq35M87Igl4sJ7gzTti9lYpq/rmGn9CHz75bJ9pgdRO0kXIG8SkGheKcCRhPq7KPG6Mw==" hashValue="FsIiX13d6+8spj+wZLAqkbOdgvVw3Takx9+snn4vcnvG4OezN5JnCbiPpNHE97yEZl4OOhmUn1S1OSCdmWTfvg==" algorithmName="SHA-512" password="CC35"/>
  <autoFilter ref="C85:K95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4:H74"/>
    <mergeCell ref="E76:H76"/>
    <mergeCell ref="E78:H78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93</v>
      </c>
    </row>
    <row r="3" hidden="1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0"/>
      <c r="AT3" s="17" t="s">
        <v>80</v>
      </c>
    </row>
    <row r="4" hidden="1" s="1" customFormat="1" ht="24.96" customHeight="1">
      <c r="B4" s="20"/>
      <c r="D4" s="140" t="s">
        <v>113</v>
      </c>
      <c r="L4" s="20"/>
      <c r="M4" s="141" t="s">
        <v>10</v>
      </c>
      <c r="AT4" s="17" t="s">
        <v>4</v>
      </c>
    </row>
    <row r="5" hidden="1" s="1" customFormat="1" ht="6.96" customHeight="1">
      <c r="B5" s="20"/>
      <c r="L5" s="20"/>
    </row>
    <row r="6" hidden="1" s="1" customFormat="1" ht="12" customHeight="1">
      <c r="B6" s="20"/>
      <c r="D6" s="142" t="s">
        <v>16</v>
      </c>
      <c r="L6" s="20"/>
    </row>
    <row r="7" hidden="1" s="1" customFormat="1" ht="16.5" customHeight="1">
      <c r="B7" s="20"/>
      <c r="E7" s="143" t="str">
        <f>'Rekapitulace stavby'!K6</f>
        <v>REKONSTRUKCE MÍSTNÍCH KOMUNIKACÍ V OBCI ŽELÉNKY</v>
      </c>
      <c r="F7" s="142"/>
      <c r="G7" s="142"/>
      <c r="H7" s="142"/>
      <c r="L7" s="20"/>
    </row>
    <row r="8" hidden="1" s="1" customFormat="1" ht="12" customHeight="1">
      <c r="B8" s="20"/>
      <c r="D8" s="142" t="s">
        <v>114</v>
      </c>
      <c r="L8" s="20"/>
    </row>
    <row r="9" hidden="1" s="2" customFormat="1" ht="16.5" customHeight="1">
      <c r="A9" s="38"/>
      <c r="B9" s="44"/>
      <c r="C9" s="38"/>
      <c r="D9" s="38"/>
      <c r="E9" s="143" t="s">
        <v>571</v>
      </c>
      <c r="F9" s="38"/>
      <c r="G9" s="38"/>
      <c r="H9" s="38"/>
      <c r="I9" s="38"/>
      <c r="J9" s="38"/>
      <c r="K9" s="38"/>
      <c r="L9" s="14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hidden="1" s="2" customFormat="1" ht="12" customHeight="1">
      <c r="A10" s="38"/>
      <c r="B10" s="44"/>
      <c r="C10" s="38"/>
      <c r="D10" s="142" t="s">
        <v>116</v>
      </c>
      <c r="E10" s="38"/>
      <c r="F10" s="38"/>
      <c r="G10" s="38"/>
      <c r="H10" s="38"/>
      <c r="I10" s="38"/>
      <c r="J10" s="38"/>
      <c r="K10" s="38"/>
      <c r="L10" s="14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hidden="1" s="2" customFormat="1" ht="16.5" customHeight="1">
      <c r="A11" s="38"/>
      <c r="B11" s="44"/>
      <c r="C11" s="38"/>
      <c r="D11" s="38"/>
      <c r="E11" s="145" t="s">
        <v>572</v>
      </c>
      <c r="F11" s="38"/>
      <c r="G11" s="38"/>
      <c r="H11" s="38"/>
      <c r="I11" s="38"/>
      <c r="J11" s="38"/>
      <c r="K11" s="38"/>
      <c r="L11" s="14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hidden="1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14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hidden="1" s="2" customFormat="1" ht="12" customHeight="1">
      <c r="A13" s="38"/>
      <c r="B13" s="44"/>
      <c r="C13" s="38"/>
      <c r="D13" s="142" t="s">
        <v>18</v>
      </c>
      <c r="E13" s="38"/>
      <c r="F13" s="133" t="s">
        <v>19</v>
      </c>
      <c r="G13" s="38"/>
      <c r="H13" s="38"/>
      <c r="I13" s="142" t="s">
        <v>20</v>
      </c>
      <c r="J13" s="133" t="s">
        <v>19</v>
      </c>
      <c r="K13" s="38"/>
      <c r="L13" s="14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hidden="1" s="2" customFormat="1" ht="12" customHeight="1">
      <c r="A14" s="38"/>
      <c r="B14" s="44"/>
      <c r="C14" s="38"/>
      <c r="D14" s="142" t="s">
        <v>21</v>
      </c>
      <c r="E14" s="38"/>
      <c r="F14" s="133" t="s">
        <v>22</v>
      </c>
      <c r="G14" s="38"/>
      <c r="H14" s="38"/>
      <c r="I14" s="142" t="s">
        <v>23</v>
      </c>
      <c r="J14" s="146" t="str">
        <f>'Rekapitulace stavby'!AN8</f>
        <v>4. 8. 2025</v>
      </c>
      <c r="K14" s="38"/>
      <c r="L14" s="14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hidden="1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14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hidden="1" s="2" customFormat="1" ht="12" customHeight="1">
      <c r="A16" s="38"/>
      <c r="B16" s="44"/>
      <c r="C16" s="38"/>
      <c r="D16" s="142" t="s">
        <v>25</v>
      </c>
      <c r="E16" s="38"/>
      <c r="F16" s="38"/>
      <c r="G16" s="38"/>
      <c r="H16" s="38"/>
      <c r="I16" s="142" t="s">
        <v>26</v>
      </c>
      <c r="J16" s="133" t="s">
        <v>19</v>
      </c>
      <c r="K16" s="38"/>
      <c r="L16" s="14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hidden="1" s="2" customFormat="1" ht="18" customHeight="1">
      <c r="A17" s="38"/>
      <c r="B17" s="44"/>
      <c r="C17" s="38"/>
      <c r="D17" s="38"/>
      <c r="E17" s="133" t="s">
        <v>27</v>
      </c>
      <c r="F17" s="38"/>
      <c r="G17" s="38"/>
      <c r="H17" s="38"/>
      <c r="I17" s="142" t="s">
        <v>28</v>
      </c>
      <c r="J17" s="133" t="s">
        <v>19</v>
      </c>
      <c r="K17" s="38"/>
      <c r="L17" s="14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hidden="1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14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hidden="1" s="2" customFormat="1" ht="12" customHeight="1">
      <c r="A19" s="38"/>
      <c r="B19" s="44"/>
      <c r="C19" s="38"/>
      <c r="D19" s="142" t="s">
        <v>29</v>
      </c>
      <c r="E19" s="38"/>
      <c r="F19" s="38"/>
      <c r="G19" s="38"/>
      <c r="H19" s="38"/>
      <c r="I19" s="142" t="s">
        <v>26</v>
      </c>
      <c r="J19" s="33" t="str">
        <f>'Rekapitulace stavby'!AN13</f>
        <v>Vyplň údaj</v>
      </c>
      <c r="K19" s="38"/>
      <c r="L19" s="14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hidden="1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33"/>
      <c r="G20" s="133"/>
      <c r="H20" s="133"/>
      <c r="I20" s="142" t="s">
        <v>28</v>
      </c>
      <c r="J20" s="33" t="str">
        <f>'Rekapitulace stavby'!AN14</f>
        <v>Vyplň údaj</v>
      </c>
      <c r="K20" s="38"/>
      <c r="L20" s="14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hidden="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14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hidden="1" s="2" customFormat="1" ht="12" customHeight="1">
      <c r="A22" s="38"/>
      <c r="B22" s="44"/>
      <c r="C22" s="38"/>
      <c r="D22" s="142" t="s">
        <v>31</v>
      </c>
      <c r="E22" s="38"/>
      <c r="F22" s="38"/>
      <c r="G22" s="38"/>
      <c r="H22" s="38"/>
      <c r="I22" s="142" t="s">
        <v>26</v>
      </c>
      <c r="J22" s="133" t="s">
        <v>19</v>
      </c>
      <c r="K22" s="38"/>
      <c r="L22" s="14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hidden="1" s="2" customFormat="1" ht="18" customHeight="1">
      <c r="A23" s="38"/>
      <c r="B23" s="44"/>
      <c r="C23" s="38"/>
      <c r="D23" s="38"/>
      <c r="E23" s="133" t="s">
        <v>32</v>
      </c>
      <c r="F23" s="38"/>
      <c r="G23" s="38"/>
      <c r="H23" s="38"/>
      <c r="I23" s="142" t="s">
        <v>28</v>
      </c>
      <c r="J23" s="133" t="s">
        <v>19</v>
      </c>
      <c r="K23" s="38"/>
      <c r="L23" s="14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hidden="1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14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hidden="1" s="2" customFormat="1" ht="12" customHeight="1">
      <c r="A25" s="38"/>
      <c r="B25" s="44"/>
      <c r="C25" s="38"/>
      <c r="D25" s="142" t="s">
        <v>34</v>
      </c>
      <c r="E25" s="38"/>
      <c r="F25" s="38"/>
      <c r="G25" s="38"/>
      <c r="H25" s="38"/>
      <c r="I25" s="142" t="s">
        <v>26</v>
      </c>
      <c r="J25" s="133" t="s">
        <v>19</v>
      </c>
      <c r="K25" s="38"/>
      <c r="L25" s="14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hidden="1" s="2" customFormat="1" ht="18" customHeight="1">
      <c r="A26" s="38"/>
      <c r="B26" s="44"/>
      <c r="C26" s="38"/>
      <c r="D26" s="38"/>
      <c r="E26" s="133" t="s">
        <v>35</v>
      </c>
      <c r="F26" s="38"/>
      <c r="G26" s="38"/>
      <c r="H26" s="38"/>
      <c r="I26" s="142" t="s">
        <v>28</v>
      </c>
      <c r="J26" s="133" t="s">
        <v>19</v>
      </c>
      <c r="K26" s="38"/>
      <c r="L26" s="14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hidden="1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144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hidden="1" s="2" customFormat="1" ht="12" customHeight="1">
      <c r="A28" s="38"/>
      <c r="B28" s="44"/>
      <c r="C28" s="38"/>
      <c r="D28" s="142" t="s">
        <v>36</v>
      </c>
      <c r="E28" s="38"/>
      <c r="F28" s="38"/>
      <c r="G28" s="38"/>
      <c r="H28" s="38"/>
      <c r="I28" s="38"/>
      <c r="J28" s="38"/>
      <c r="K28" s="38"/>
      <c r="L28" s="14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hidden="1" s="8" customFormat="1" ht="16.5" customHeight="1">
      <c r="A29" s="147"/>
      <c r="B29" s="148"/>
      <c r="C29" s="147"/>
      <c r="D29" s="147"/>
      <c r="E29" s="149" t="s">
        <v>19</v>
      </c>
      <c r="F29" s="149"/>
      <c r="G29" s="149"/>
      <c r="H29" s="149"/>
      <c r="I29" s="147"/>
      <c r="J29" s="147"/>
      <c r="K29" s="147"/>
      <c r="L29" s="150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</row>
    <row r="30" hidden="1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14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hidden="1" s="2" customFormat="1" ht="6.96" customHeight="1">
      <c r="A31" s="38"/>
      <c r="B31" s="44"/>
      <c r="C31" s="38"/>
      <c r="D31" s="151"/>
      <c r="E31" s="151"/>
      <c r="F31" s="151"/>
      <c r="G31" s="151"/>
      <c r="H31" s="151"/>
      <c r="I31" s="151"/>
      <c r="J31" s="151"/>
      <c r="K31" s="151"/>
      <c r="L31" s="14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hidden="1" s="2" customFormat="1" ht="25.44" customHeight="1">
      <c r="A32" s="38"/>
      <c r="B32" s="44"/>
      <c r="C32" s="38"/>
      <c r="D32" s="152" t="s">
        <v>38</v>
      </c>
      <c r="E32" s="38"/>
      <c r="F32" s="38"/>
      <c r="G32" s="38"/>
      <c r="H32" s="38"/>
      <c r="I32" s="38"/>
      <c r="J32" s="153">
        <f>ROUND(J95, 2)</f>
        <v>0</v>
      </c>
      <c r="K32" s="38"/>
      <c r="L32" s="14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6.96" customHeight="1">
      <c r="A33" s="38"/>
      <c r="B33" s="44"/>
      <c r="C33" s="38"/>
      <c r="D33" s="151"/>
      <c r="E33" s="151"/>
      <c r="F33" s="151"/>
      <c r="G33" s="151"/>
      <c r="H33" s="151"/>
      <c r="I33" s="151"/>
      <c r="J33" s="151"/>
      <c r="K33" s="151"/>
      <c r="L33" s="14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38"/>
      <c r="F34" s="154" t="s">
        <v>40</v>
      </c>
      <c r="G34" s="38"/>
      <c r="H34" s="38"/>
      <c r="I34" s="154" t="s">
        <v>39</v>
      </c>
      <c r="J34" s="154" t="s">
        <v>41</v>
      </c>
      <c r="K34" s="38"/>
      <c r="L34" s="14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155" t="s">
        <v>42</v>
      </c>
      <c r="E35" s="142" t="s">
        <v>43</v>
      </c>
      <c r="F35" s="156">
        <f>ROUND((SUM(BE95:BE255)),  2)</f>
        <v>0</v>
      </c>
      <c r="G35" s="38"/>
      <c r="H35" s="38"/>
      <c r="I35" s="157">
        <v>0.20999999999999999</v>
      </c>
      <c r="J35" s="156">
        <f>ROUND(((SUM(BE95:BE255))*I35),  2)</f>
        <v>0</v>
      </c>
      <c r="K35" s="38"/>
      <c r="L35" s="14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2" t="s">
        <v>44</v>
      </c>
      <c r="F36" s="156">
        <f>ROUND((SUM(BF95:BF255)),  2)</f>
        <v>0</v>
      </c>
      <c r="G36" s="38"/>
      <c r="H36" s="38"/>
      <c r="I36" s="157">
        <v>0.12</v>
      </c>
      <c r="J36" s="156">
        <f>ROUND(((SUM(BF95:BF255))*I36),  2)</f>
        <v>0</v>
      </c>
      <c r="K36" s="38"/>
      <c r="L36" s="14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2" t="s">
        <v>45</v>
      </c>
      <c r="F37" s="156">
        <f>ROUND((SUM(BG95:BG255)),  2)</f>
        <v>0</v>
      </c>
      <c r="G37" s="38"/>
      <c r="H37" s="38"/>
      <c r="I37" s="157">
        <v>0.20999999999999999</v>
      </c>
      <c r="J37" s="156">
        <f>0</f>
        <v>0</v>
      </c>
      <c r="K37" s="38"/>
      <c r="L37" s="14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42" t="s">
        <v>46</v>
      </c>
      <c r="F38" s="156">
        <f>ROUND((SUM(BH95:BH255)),  2)</f>
        <v>0</v>
      </c>
      <c r="G38" s="38"/>
      <c r="H38" s="38"/>
      <c r="I38" s="157">
        <v>0.12</v>
      </c>
      <c r="J38" s="156">
        <f>0</f>
        <v>0</v>
      </c>
      <c r="K38" s="38"/>
      <c r="L38" s="14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42" t="s">
        <v>47</v>
      </c>
      <c r="F39" s="156">
        <f>ROUND((SUM(BI95:BI255)),  2)</f>
        <v>0</v>
      </c>
      <c r="G39" s="38"/>
      <c r="H39" s="38"/>
      <c r="I39" s="157">
        <v>0</v>
      </c>
      <c r="J39" s="156">
        <f>0</f>
        <v>0</v>
      </c>
      <c r="K39" s="38"/>
      <c r="L39" s="14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hidden="1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14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hidden="1" s="2" customFormat="1" ht="25.44" customHeight="1">
      <c r="A41" s="38"/>
      <c r="B41" s="44"/>
      <c r="C41" s="158"/>
      <c r="D41" s="159" t="s">
        <v>48</v>
      </c>
      <c r="E41" s="160"/>
      <c r="F41" s="160"/>
      <c r="G41" s="161" t="s">
        <v>49</v>
      </c>
      <c r="H41" s="162" t="s">
        <v>50</v>
      </c>
      <c r="I41" s="160"/>
      <c r="J41" s="163">
        <f>SUM(J32:J39)</f>
        <v>0</v>
      </c>
      <c r="K41" s="164"/>
      <c r="L41" s="144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hidden="1" s="2" customFormat="1" ht="14.4" customHeight="1">
      <c r="A42" s="38"/>
      <c r="B42" s="165"/>
      <c r="C42" s="166"/>
      <c r="D42" s="166"/>
      <c r="E42" s="166"/>
      <c r="F42" s="166"/>
      <c r="G42" s="166"/>
      <c r="H42" s="166"/>
      <c r="I42" s="166"/>
      <c r="J42" s="166"/>
      <c r="K42" s="166"/>
      <c r="L42" s="144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hidden="1"/>
    <row r="44" hidden="1"/>
    <row r="45" hidden="1"/>
    <row r="46" hidden="1" s="2" customFormat="1" ht="6.96" customHeight="1">
      <c r="A46" s="38"/>
      <c r="B46" s="167"/>
      <c r="C46" s="168"/>
      <c r="D46" s="168"/>
      <c r="E46" s="168"/>
      <c r="F46" s="168"/>
      <c r="G46" s="168"/>
      <c r="H46" s="168"/>
      <c r="I46" s="168"/>
      <c r="J46" s="168"/>
      <c r="K46" s="168"/>
      <c r="L46" s="14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hidden="1" s="2" customFormat="1" ht="24.96" customHeight="1">
      <c r="A47" s="38"/>
      <c r="B47" s="39"/>
      <c r="C47" s="23" t="s">
        <v>118</v>
      </c>
      <c r="D47" s="40"/>
      <c r="E47" s="40"/>
      <c r="F47" s="40"/>
      <c r="G47" s="40"/>
      <c r="H47" s="40"/>
      <c r="I47" s="40"/>
      <c r="J47" s="40"/>
      <c r="K47" s="40"/>
      <c r="L47" s="14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hidden="1" s="2" customFormat="1" ht="6.96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14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hidden="1" s="2" customFormat="1" ht="12" customHeight="1">
      <c r="A49" s="38"/>
      <c r="B49" s="39"/>
      <c r="C49" s="32" t="s">
        <v>16</v>
      </c>
      <c r="D49" s="40"/>
      <c r="E49" s="40"/>
      <c r="F49" s="40"/>
      <c r="G49" s="40"/>
      <c r="H49" s="40"/>
      <c r="I49" s="40"/>
      <c r="J49" s="40"/>
      <c r="K49" s="40"/>
      <c r="L49" s="14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hidden="1" s="2" customFormat="1" ht="16.5" customHeight="1">
      <c r="A50" s="38"/>
      <c r="B50" s="39"/>
      <c r="C50" s="40"/>
      <c r="D50" s="40"/>
      <c r="E50" s="169" t="str">
        <f>E7</f>
        <v>REKONSTRUKCE MÍSTNÍCH KOMUNIKACÍ V OBCI ŽELÉNKY</v>
      </c>
      <c r="F50" s="32"/>
      <c r="G50" s="32"/>
      <c r="H50" s="32"/>
      <c r="I50" s="40"/>
      <c r="J50" s="40"/>
      <c r="K50" s="40"/>
      <c r="L50" s="14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hidden="1" s="1" customFormat="1" ht="12" customHeight="1">
      <c r="B51" s="21"/>
      <c r="C51" s="32" t="s">
        <v>114</v>
      </c>
      <c r="D51" s="22"/>
      <c r="E51" s="22"/>
      <c r="F51" s="22"/>
      <c r="G51" s="22"/>
      <c r="H51" s="22"/>
      <c r="I51" s="22"/>
      <c r="J51" s="22"/>
      <c r="K51" s="22"/>
      <c r="L51" s="20"/>
    </row>
    <row r="52" hidden="1" s="2" customFormat="1" ht="16.5" customHeight="1">
      <c r="A52" s="38"/>
      <c r="B52" s="39"/>
      <c r="C52" s="40"/>
      <c r="D52" s="40"/>
      <c r="E52" s="169" t="s">
        <v>571</v>
      </c>
      <c r="F52" s="40"/>
      <c r="G52" s="40"/>
      <c r="H52" s="40"/>
      <c r="I52" s="40"/>
      <c r="J52" s="40"/>
      <c r="K52" s="40"/>
      <c r="L52" s="14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hidden="1" s="2" customFormat="1" ht="12" customHeight="1">
      <c r="A53" s="38"/>
      <c r="B53" s="39"/>
      <c r="C53" s="32" t="s">
        <v>116</v>
      </c>
      <c r="D53" s="40"/>
      <c r="E53" s="40"/>
      <c r="F53" s="40"/>
      <c r="G53" s="40"/>
      <c r="H53" s="40"/>
      <c r="I53" s="40"/>
      <c r="J53" s="40"/>
      <c r="K53" s="40"/>
      <c r="L53" s="14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hidden="1" s="2" customFormat="1" ht="16.5" customHeight="1">
      <c r="A54" s="38"/>
      <c r="B54" s="39"/>
      <c r="C54" s="40"/>
      <c r="D54" s="40"/>
      <c r="E54" s="69" t="str">
        <f>E11</f>
        <v>SO 03 - Objekt SO 03</v>
      </c>
      <c r="F54" s="40"/>
      <c r="G54" s="40"/>
      <c r="H54" s="40"/>
      <c r="I54" s="40"/>
      <c r="J54" s="40"/>
      <c r="K54" s="40"/>
      <c r="L54" s="14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hidden="1" s="2" customFormat="1" ht="6.96" customHeight="1">
      <c r="A55" s="38"/>
      <c r="B55" s="39"/>
      <c r="C55" s="40"/>
      <c r="D55" s="40"/>
      <c r="E55" s="40"/>
      <c r="F55" s="40"/>
      <c r="G55" s="40"/>
      <c r="H55" s="40"/>
      <c r="I55" s="40"/>
      <c r="J55" s="40"/>
      <c r="K55" s="40"/>
      <c r="L55" s="14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hidden="1" s="2" customFormat="1" ht="12" customHeight="1">
      <c r="A56" s="38"/>
      <c r="B56" s="39"/>
      <c r="C56" s="32" t="s">
        <v>21</v>
      </c>
      <c r="D56" s="40"/>
      <c r="E56" s="40"/>
      <c r="F56" s="27" t="str">
        <f>F14</f>
        <v xml:space="preserve"> </v>
      </c>
      <c r="G56" s="40"/>
      <c r="H56" s="40"/>
      <c r="I56" s="32" t="s">
        <v>23</v>
      </c>
      <c r="J56" s="72" t="str">
        <f>IF(J14="","",J14)</f>
        <v>4. 8. 2025</v>
      </c>
      <c r="K56" s="40"/>
      <c r="L56" s="14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hidden="1" s="2" customFormat="1" ht="6.96" customHeight="1">
      <c r="A57" s="38"/>
      <c r="B57" s="39"/>
      <c r="C57" s="40"/>
      <c r="D57" s="40"/>
      <c r="E57" s="40"/>
      <c r="F57" s="40"/>
      <c r="G57" s="40"/>
      <c r="H57" s="40"/>
      <c r="I57" s="40"/>
      <c r="J57" s="40"/>
      <c r="K57" s="40"/>
      <c r="L57" s="14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hidden="1" s="2" customFormat="1" ht="15.15" customHeight="1">
      <c r="A58" s="38"/>
      <c r="B58" s="39"/>
      <c r="C58" s="32" t="s">
        <v>25</v>
      </c>
      <c r="D58" s="40"/>
      <c r="E58" s="40"/>
      <c r="F58" s="27" t="str">
        <f>E17</f>
        <v>Obec Zabrušany</v>
      </c>
      <c r="G58" s="40"/>
      <c r="H58" s="40"/>
      <c r="I58" s="32" t="s">
        <v>31</v>
      </c>
      <c r="J58" s="36" t="str">
        <f>E23</f>
        <v>Ing. Michal Urbanský</v>
      </c>
      <c r="K58" s="40"/>
      <c r="L58" s="14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hidden="1" s="2" customFormat="1" ht="25.65" customHeight="1">
      <c r="A59" s="38"/>
      <c r="B59" s="39"/>
      <c r="C59" s="32" t="s">
        <v>29</v>
      </c>
      <c r="D59" s="40"/>
      <c r="E59" s="40"/>
      <c r="F59" s="27" t="str">
        <f>IF(E20="","",E20)</f>
        <v>Vyplň údaj</v>
      </c>
      <c r="G59" s="40"/>
      <c r="H59" s="40"/>
      <c r="I59" s="32" t="s">
        <v>34</v>
      </c>
      <c r="J59" s="36" t="str">
        <f>E26</f>
        <v xml:space="preserve">Dopravně-inženýrská projekční kancelář </v>
      </c>
      <c r="K59" s="40"/>
      <c r="L59" s="14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</row>
    <row r="60" hidden="1" s="2" customFormat="1" ht="10.32" customHeight="1">
      <c r="A60" s="38"/>
      <c r="B60" s="39"/>
      <c r="C60" s="40"/>
      <c r="D60" s="40"/>
      <c r="E60" s="40"/>
      <c r="F60" s="40"/>
      <c r="G60" s="40"/>
      <c r="H60" s="40"/>
      <c r="I60" s="40"/>
      <c r="J60" s="40"/>
      <c r="K60" s="40"/>
      <c r="L60" s="144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</row>
    <row r="61" hidden="1" s="2" customFormat="1" ht="29.28" customHeight="1">
      <c r="A61" s="38"/>
      <c r="B61" s="39"/>
      <c r="C61" s="170" t="s">
        <v>119</v>
      </c>
      <c r="D61" s="171"/>
      <c r="E61" s="171"/>
      <c r="F61" s="171"/>
      <c r="G61" s="171"/>
      <c r="H61" s="171"/>
      <c r="I61" s="171"/>
      <c r="J61" s="172" t="s">
        <v>120</v>
      </c>
      <c r="K61" s="171"/>
      <c r="L61" s="144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hidden="1" s="2" customFormat="1" ht="10.32" customHeight="1">
      <c r="A62" s="38"/>
      <c r="B62" s="39"/>
      <c r="C62" s="40"/>
      <c r="D62" s="40"/>
      <c r="E62" s="40"/>
      <c r="F62" s="40"/>
      <c r="G62" s="40"/>
      <c r="H62" s="40"/>
      <c r="I62" s="40"/>
      <c r="J62" s="40"/>
      <c r="K62" s="40"/>
      <c r="L62" s="144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</row>
    <row r="63" hidden="1" s="2" customFormat="1" ht="22.8" customHeight="1">
      <c r="A63" s="38"/>
      <c r="B63" s="39"/>
      <c r="C63" s="173" t="s">
        <v>70</v>
      </c>
      <c r="D63" s="40"/>
      <c r="E63" s="40"/>
      <c r="F63" s="40"/>
      <c r="G63" s="40"/>
      <c r="H63" s="40"/>
      <c r="I63" s="40"/>
      <c r="J63" s="102">
        <f>J95</f>
        <v>0</v>
      </c>
      <c r="K63" s="40"/>
      <c r="L63" s="144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U63" s="17" t="s">
        <v>121</v>
      </c>
    </row>
    <row r="64" hidden="1" s="9" customFormat="1" ht="24.96" customHeight="1">
      <c r="A64" s="9"/>
      <c r="B64" s="174"/>
      <c r="C64" s="175"/>
      <c r="D64" s="176" t="s">
        <v>122</v>
      </c>
      <c r="E64" s="177"/>
      <c r="F64" s="177"/>
      <c r="G64" s="177"/>
      <c r="H64" s="177"/>
      <c r="I64" s="177"/>
      <c r="J64" s="178">
        <f>J96</f>
        <v>0</v>
      </c>
      <c r="K64" s="175"/>
      <c r="L64" s="17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hidden="1" s="10" customFormat="1" ht="19.92" customHeight="1">
      <c r="A65" s="10"/>
      <c r="B65" s="180"/>
      <c r="C65" s="125"/>
      <c r="D65" s="181" t="s">
        <v>123</v>
      </c>
      <c r="E65" s="182"/>
      <c r="F65" s="182"/>
      <c r="G65" s="182"/>
      <c r="H65" s="182"/>
      <c r="I65" s="182"/>
      <c r="J65" s="183">
        <f>J97</f>
        <v>0</v>
      </c>
      <c r="K65" s="125"/>
      <c r="L65" s="184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hidden="1" s="10" customFormat="1" ht="19.92" customHeight="1">
      <c r="A66" s="10"/>
      <c r="B66" s="180"/>
      <c r="C66" s="125"/>
      <c r="D66" s="181" t="s">
        <v>124</v>
      </c>
      <c r="E66" s="182"/>
      <c r="F66" s="182"/>
      <c r="G66" s="182"/>
      <c r="H66" s="182"/>
      <c r="I66" s="182"/>
      <c r="J66" s="183">
        <f>J150</f>
        <v>0</v>
      </c>
      <c r="K66" s="125"/>
      <c r="L66" s="184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hidden="1" s="10" customFormat="1" ht="19.92" customHeight="1">
      <c r="A67" s="10"/>
      <c r="B67" s="180"/>
      <c r="C67" s="125"/>
      <c r="D67" s="181" t="s">
        <v>126</v>
      </c>
      <c r="E67" s="182"/>
      <c r="F67" s="182"/>
      <c r="G67" s="182"/>
      <c r="H67" s="182"/>
      <c r="I67" s="182"/>
      <c r="J67" s="183">
        <f>J154</f>
        <v>0</v>
      </c>
      <c r="K67" s="125"/>
      <c r="L67" s="184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hidden="1" s="10" customFormat="1" ht="19.92" customHeight="1">
      <c r="A68" s="10"/>
      <c r="B68" s="180"/>
      <c r="C68" s="125"/>
      <c r="D68" s="181" t="s">
        <v>127</v>
      </c>
      <c r="E68" s="182"/>
      <c r="F68" s="182"/>
      <c r="G68" s="182"/>
      <c r="H68" s="182"/>
      <c r="I68" s="182"/>
      <c r="J68" s="183">
        <f>J197</f>
        <v>0</v>
      </c>
      <c r="K68" s="125"/>
      <c r="L68" s="184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hidden="1" s="10" customFormat="1" ht="19.92" customHeight="1">
      <c r="A69" s="10"/>
      <c r="B69" s="180"/>
      <c r="C69" s="125"/>
      <c r="D69" s="181" t="s">
        <v>128</v>
      </c>
      <c r="E69" s="182"/>
      <c r="F69" s="182"/>
      <c r="G69" s="182"/>
      <c r="H69" s="182"/>
      <c r="I69" s="182"/>
      <c r="J69" s="183">
        <f>J212</f>
        <v>0</v>
      </c>
      <c r="K69" s="125"/>
      <c r="L69" s="184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hidden="1" s="10" customFormat="1" ht="19.92" customHeight="1">
      <c r="A70" s="10"/>
      <c r="B70" s="180"/>
      <c r="C70" s="125"/>
      <c r="D70" s="181" t="s">
        <v>129</v>
      </c>
      <c r="E70" s="182"/>
      <c r="F70" s="182"/>
      <c r="G70" s="182"/>
      <c r="H70" s="182"/>
      <c r="I70" s="182"/>
      <c r="J70" s="183">
        <f>J234</f>
        <v>0</v>
      </c>
      <c r="K70" s="125"/>
      <c r="L70" s="184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hidden="1" s="10" customFormat="1" ht="19.92" customHeight="1">
      <c r="A71" s="10"/>
      <c r="B71" s="180"/>
      <c r="C71" s="125"/>
      <c r="D71" s="181" t="s">
        <v>130</v>
      </c>
      <c r="E71" s="182"/>
      <c r="F71" s="182"/>
      <c r="G71" s="182"/>
      <c r="H71" s="182"/>
      <c r="I71" s="182"/>
      <c r="J71" s="183">
        <f>J244</f>
        <v>0</v>
      </c>
      <c r="K71" s="125"/>
      <c r="L71" s="184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hidden="1" s="9" customFormat="1" ht="24.96" customHeight="1">
      <c r="A72" s="9"/>
      <c r="B72" s="174"/>
      <c r="C72" s="175"/>
      <c r="D72" s="176" t="s">
        <v>131</v>
      </c>
      <c r="E72" s="177"/>
      <c r="F72" s="177"/>
      <c r="G72" s="177"/>
      <c r="H72" s="177"/>
      <c r="I72" s="177"/>
      <c r="J72" s="178">
        <f>J247</f>
        <v>0</v>
      </c>
      <c r="K72" s="175"/>
      <c r="L72" s="17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hidden="1" s="10" customFormat="1" ht="19.92" customHeight="1">
      <c r="A73" s="10"/>
      <c r="B73" s="180"/>
      <c r="C73" s="125"/>
      <c r="D73" s="181" t="s">
        <v>132</v>
      </c>
      <c r="E73" s="182"/>
      <c r="F73" s="182"/>
      <c r="G73" s="182"/>
      <c r="H73" s="182"/>
      <c r="I73" s="182"/>
      <c r="J73" s="183">
        <f>J248</f>
        <v>0</v>
      </c>
      <c r="K73" s="125"/>
      <c r="L73" s="184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hidden="1" s="2" customFormat="1" ht="21.84" customHeight="1">
      <c r="A74" s="38"/>
      <c r="B74" s="39"/>
      <c r="C74" s="40"/>
      <c r="D74" s="40"/>
      <c r="E74" s="40"/>
      <c r="F74" s="40"/>
      <c r="G74" s="40"/>
      <c r="H74" s="40"/>
      <c r="I74" s="40"/>
      <c r="J74" s="40"/>
      <c r="K74" s="40"/>
      <c r="L74" s="14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hidden="1" s="2" customFormat="1" ht="6.96" customHeight="1">
      <c r="A75" s="38"/>
      <c r="B75" s="59"/>
      <c r="C75" s="60"/>
      <c r="D75" s="60"/>
      <c r="E75" s="60"/>
      <c r="F75" s="60"/>
      <c r="G75" s="60"/>
      <c r="H75" s="60"/>
      <c r="I75" s="60"/>
      <c r="J75" s="60"/>
      <c r="K75" s="60"/>
      <c r="L75" s="144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hidden="1"/>
    <row r="77" hidden="1"/>
    <row r="78" hidden="1"/>
    <row r="79" s="2" customFormat="1" ht="6.96" customHeight="1">
      <c r="A79" s="38"/>
      <c r="B79" s="61"/>
      <c r="C79" s="62"/>
      <c r="D79" s="62"/>
      <c r="E79" s="62"/>
      <c r="F79" s="62"/>
      <c r="G79" s="62"/>
      <c r="H79" s="62"/>
      <c r="I79" s="62"/>
      <c r="J79" s="62"/>
      <c r="K79" s="62"/>
      <c r="L79" s="14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24.96" customHeight="1">
      <c r="A80" s="38"/>
      <c r="B80" s="39"/>
      <c r="C80" s="23" t="s">
        <v>133</v>
      </c>
      <c r="D80" s="40"/>
      <c r="E80" s="40"/>
      <c r="F80" s="40"/>
      <c r="G80" s="40"/>
      <c r="H80" s="40"/>
      <c r="I80" s="40"/>
      <c r="J80" s="40"/>
      <c r="K80" s="40"/>
      <c r="L80" s="14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6.96" customHeight="1">
      <c r="A81" s="38"/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14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12" customHeight="1">
      <c r="A82" s="38"/>
      <c r="B82" s="39"/>
      <c r="C82" s="32" t="s">
        <v>16</v>
      </c>
      <c r="D82" s="40"/>
      <c r="E82" s="40"/>
      <c r="F82" s="40"/>
      <c r="G82" s="40"/>
      <c r="H82" s="40"/>
      <c r="I82" s="40"/>
      <c r="J82" s="40"/>
      <c r="K82" s="40"/>
      <c r="L82" s="14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16.5" customHeight="1">
      <c r="A83" s="38"/>
      <c r="B83" s="39"/>
      <c r="C83" s="40"/>
      <c r="D83" s="40"/>
      <c r="E83" s="169" t="str">
        <f>E7</f>
        <v>REKONSTRUKCE MÍSTNÍCH KOMUNIKACÍ V OBCI ŽELÉNKY</v>
      </c>
      <c r="F83" s="32"/>
      <c r="G83" s="32"/>
      <c r="H83" s="32"/>
      <c r="I83" s="40"/>
      <c r="J83" s="40"/>
      <c r="K83" s="40"/>
      <c r="L83" s="14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1" customFormat="1" ht="12" customHeight="1">
      <c r="B84" s="21"/>
      <c r="C84" s="32" t="s">
        <v>114</v>
      </c>
      <c r="D84" s="22"/>
      <c r="E84" s="22"/>
      <c r="F84" s="22"/>
      <c r="G84" s="22"/>
      <c r="H84" s="22"/>
      <c r="I84" s="22"/>
      <c r="J84" s="22"/>
      <c r="K84" s="22"/>
      <c r="L84" s="20"/>
    </row>
    <row r="85" s="2" customFormat="1" ht="16.5" customHeight="1">
      <c r="A85" s="38"/>
      <c r="B85" s="39"/>
      <c r="C85" s="40"/>
      <c r="D85" s="40"/>
      <c r="E85" s="169" t="s">
        <v>571</v>
      </c>
      <c r="F85" s="40"/>
      <c r="G85" s="40"/>
      <c r="H85" s="40"/>
      <c r="I85" s="40"/>
      <c r="J85" s="40"/>
      <c r="K85" s="40"/>
      <c r="L85" s="144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116</v>
      </c>
      <c r="D86" s="40"/>
      <c r="E86" s="40"/>
      <c r="F86" s="40"/>
      <c r="G86" s="40"/>
      <c r="H86" s="40"/>
      <c r="I86" s="40"/>
      <c r="J86" s="40"/>
      <c r="K86" s="40"/>
      <c r="L86" s="144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69" t="str">
        <f>E11</f>
        <v>SO 03 - Objekt SO 03</v>
      </c>
      <c r="F87" s="40"/>
      <c r="G87" s="40"/>
      <c r="H87" s="40"/>
      <c r="I87" s="40"/>
      <c r="J87" s="40"/>
      <c r="K87" s="40"/>
      <c r="L87" s="144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144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21</v>
      </c>
      <c r="D89" s="40"/>
      <c r="E89" s="40"/>
      <c r="F89" s="27" t="str">
        <f>F14</f>
        <v xml:space="preserve"> </v>
      </c>
      <c r="G89" s="40"/>
      <c r="H89" s="40"/>
      <c r="I89" s="32" t="s">
        <v>23</v>
      </c>
      <c r="J89" s="72" t="str">
        <f>IF(J14="","",J14)</f>
        <v>4. 8. 2025</v>
      </c>
      <c r="K89" s="40"/>
      <c r="L89" s="144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144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25</v>
      </c>
      <c r="D91" s="40"/>
      <c r="E91" s="40"/>
      <c r="F91" s="27" t="str">
        <f>E17</f>
        <v>Obec Zabrušany</v>
      </c>
      <c r="G91" s="40"/>
      <c r="H91" s="40"/>
      <c r="I91" s="32" t="s">
        <v>31</v>
      </c>
      <c r="J91" s="36" t="str">
        <f>E23</f>
        <v>Ing. Michal Urbanský</v>
      </c>
      <c r="K91" s="40"/>
      <c r="L91" s="144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25.65" customHeight="1">
      <c r="A92" s="38"/>
      <c r="B92" s="39"/>
      <c r="C92" s="32" t="s">
        <v>29</v>
      </c>
      <c r="D92" s="40"/>
      <c r="E92" s="40"/>
      <c r="F92" s="27" t="str">
        <f>IF(E20="","",E20)</f>
        <v>Vyplň údaj</v>
      </c>
      <c r="G92" s="40"/>
      <c r="H92" s="40"/>
      <c r="I92" s="32" t="s">
        <v>34</v>
      </c>
      <c r="J92" s="36" t="str">
        <f>E26</f>
        <v xml:space="preserve">Dopravně-inženýrská projekční kancelář </v>
      </c>
      <c r="K92" s="40"/>
      <c r="L92" s="144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144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11" customFormat="1" ht="29.28" customHeight="1">
      <c r="A94" s="185"/>
      <c r="B94" s="186"/>
      <c r="C94" s="187" t="s">
        <v>134</v>
      </c>
      <c r="D94" s="188" t="s">
        <v>57</v>
      </c>
      <c r="E94" s="188" t="s">
        <v>53</v>
      </c>
      <c r="F94" s="188" t="s">
        <v>54</v>
      </c>
      <c r="G94" s="188" t="s">
        <v>135</v>
      </c>
      <c r="H94" s="188" t="s">
        <v>136</v>
      </c>
      <c r="I94" s="188" t="s">
        <v>137</v>
      </c>
      <c r="J94" s="188" t="s">
        <v>120</v>
      </c>
      <c r="K94" s="189" t="s">
        <v>138</v>
      </c>
      <c r="L94" s="190"/>
      <c r="M94" s="92" t="s">
        <v>19</v>
      </c>
      <c r="N94" s="93" t="s">
        <v>42</v>
      </c>
      <c r="O94" s="93" t="s">
        <v>139</v>
      </c>
      <c r="P94" s="93" t="s">
        <v>140</v>
      </c>
      <c r="Q94" s="93" t="s">
        <v>141</v>
      </c>
      <c r="R94" s="93" t="s">
        <v>142</v>
      </c>
      <c r="S94" s="93" t="s">
        <v>143</v>
      </c>
      <c r="T94" s="94" t="s">
        <v>144</v>
      </c>
      <c r="U94" s="185"/>
      <c r="V94" s="185"/>
      <c r="W94" s="185"/>
      <c r="X94" s="185"/>
      <c r="Y94" s="185"/>
      <c r="Z94" s="185"/>
      <c r="AA94" s="185"/>
      <c r="AB94" s="185"/>
      <c r="AC94" s="185"/>
      <c r="AD94" s="185"/>
      <c r="AE94" s="185"/>
    </row>
    <row r="95" s="2" customFormat="1" ht="22.8" customHeight="1">
      <c r="A95" s="38"/>
      <c r="B95" s="39"/>
      <c r="C95" s="99" t="s">
        <v>145</v>
      </c>
      <c r="D95" s="40"/>
      <c r="E95" s="40"/>
      <c r="F95" s="40"/>
      <c r="G95" s="40"/>
      <c r="H95" s="40"/>
      <c r="I95" s="40"/>
      <c r="J95" s="191">
        <f>BK95</f>
        <v>0</v>
      </c>
      <c r="K95" s="40"/>
      <c r="L95" s="44"/>
      <c r="M95" s="95"/>
      <c r="N95" s="192"/>
      <c r="O95" s="96"/>
      <c r="P95" s="193">
        <f>P96+P247</f>
        <v>0</v>
      </c>
      <c r="Q95" s="96"/>
      <c r="R95" s="193">
        <f>R96+R247</f>
        <v>42.143566500000006</v>
      </c>
      <c r="S95" s="96"/>
      <c r="T95" s="194">
        <f>T96+T247</f>
        <v>124.74500000000001</v>
      </c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T95" s="17" t="s">
        <v>71</v>
      </c>
      <c r="AU95" s="17" t="s">
        <v>121</v>
      </c>
      <c r="BK95" s="195">
        <f>BK96+BK247</f>
        <v>0</v>
      </c>
    </row>
    <row r="96" s="12" customFormat="1" ht="25.92" customHeight="1">
      <c r="A96" s="12"/>
      <c r="B96" s="196"/>
      <c r="C96" s="197"/>
      <c r="D96" s="198" t="s">
        <v>71</v>
      </c>
      <c r="E96" s="199" t="s">
        <v>146</v>
      </c>
      <c r="F96" s="199" t="s">
        <v>147</v>
      </c>
      <c r="G96" s="197"/>
      <c r="H96" s="197"/>
      <c r="I96" s="200"/>
      <c r="J96" s="201">
        <f>BK96</f>
        <v>0</v>
      </c>
      <c r="K96" s="197"/>
      <c r="L96" s="202"/>
      <c r="M96" s="203"/>
      <c r="N96" s="204"/>
      <c r="O96" s="204"/>
      <c r="P96" s="205">
        <f>P97+P150+P154+P197+P212+P234+P244</f>
        <v>0</v>
      </c>
      <c r="Q96" s="204"/>
      <c r="R96" s="205">
        <f>R97+R150+R154+R197+R212+R234+R244</f>
        <v>42.143566500000006</v>
      </c>
      <c r="S96" s="204"/>
      <c r="T96" s="206">
        <f>T97+T150+T154+T197+T212+T234+T244</f>
        <v>124.74500000000001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7" t="s">
        <v>78</v>
      </c>
      <c r="AT96" s="208" t="s">
        <v>71</v>
      </c>
      <c r="AU96" s="208" t="s">
        <v>72</v>
      </c>
      <c r="AY96" s="207" t="s">
        <v>148</v>
      </c>
      <c r="BK96" s="209">
        <f>BK97+BK150+BK154+BK197+BK212+BK234+BK244</f>
        <v>0</v>
      </c>
    </row>
    <row r="97" s="12" customFormat="1" ht="22.8" customHeight="1">
      <c r="A97" s="12"/>
      <c r="B97" s="196"/>
      <c r="C97" s="197"/>
      <c r="D97" s="198" t="s">
        <v>71</v>
      </c>
      <c r="E97" s="210" t="s">
        <v>78</v>
      </c>
      <c r="F97" s="210" t="s">
        <v>149</v>
      </c>
      <c r="G97" s="197"/>
      <c r="H97" s="197"/>
      <c r="I97" s="200"/>
      <c r="J97" s="211">
        <f>BK97</f>
        <v>0</v>
      </c>
      <c r="K97" s="197"/>
      <c r="L97" s="202"/>
      <c r="M97" s="203"/>
      <c r="N97" s="204"/>
      <c r="O97" s="204"/>
      <c r="P97" s="205">
        <f>SUM(P98:P149)</f>
        <v>0</v>
      </c>
      <c r="Q97" s="204"/>
      <c r="R97" s="205">
        <f>SUM(R98:R149)</f>
        <v>0.012983000000000002</v>
      </c>
      <c r="S97" s="204"/>
      <c r="T97" s="206">
        <f>SUM(T98:T149)</f>
        <v>118.545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7" t="s">
        <v>78</v>
      </c>
      <c r="AT97" s="208" t="s">
        <v>71</v>
      </c>
      <c r="AU97" s="208" t="s">
        <v>78</v>
      </c>
      <c r="AY97" s="207" t="s">
        <v>148</v>
      </c>
      <c r="BK97" s="209">
        <f>SUM(BK98:BK149)</f>
        <v>0</v>
      </c>
    </row>
    <row r="98" s="2" customFormat="1" ht="24.15" customHeight="1">
      <c r="A98" s="38"/>
      <c r="B98" s="39"/>
      <c r="C98" s="212" t="s">
        <v>78</v>
      </c>
      <c r="D98" s="212" t="s">
        <v>150</v>
      </c>
      <c r="E98" s="213" t="s">
        <v>573</v>
      </c>
      <c r="F98" s="214" t="s">
        <v>574</v>
      </c>
      <c r="G98" s="215" t="s">
        <v>153</v>
      </c>
      <c r="H98" s="216">
        <v>30</v>
      </c>
      <c r="I98" s="217"/>
      <c r="J98" s="218">
        <f>ROUND(I98*H98,2)</f>
        <v>0</v>
      </c>
      <c r="K98" s="214" t="s">
        <v>154</v>
      </c>
      <c r="L98" s="44"/>
      <c r="M98" s="219" t="s">
        <v>19</v>
      </c>
      <c r="N98" s="220" t="s">
        <v>43</v>
      </c>
      <c r="O98" s="84"/>
      <c r="P98" s="221">
        <f>O98*H98</f>
        <v>0</v>
      </c>
      <c r="Q98" s="221">
        <v>0</v>
      </c>
      <c r="R98" s="221">
        <f>Q98*H98</f>
        <v>0</v>
      </c>
      <c r="S98" s="221">
        <v>0</v>
      </c>
      <c r="T98" s="222">
        <f>S98*H98</f>
        <v>0</v>
      </c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R98" s="223" t="s">
        <v>155</v>
      </c>
      <c r="AT98" s="223" t="s">
        <v>150</v>
      </c>
      <c r="AU98" s="223" t="s">
        <v>80</v>
      </c>
      <c r="AY98" s="17" t="s">
        <v>148</v>
      </c>
      <c r="BE98" s="224">
        <f>IF(N98="základní",J98,0)</f>
        <v>0</v>
      </c>
      <c r="BF98" s="224">
        <f>IF(N98="snížená",J98,0)</f>
        <v>0</v>
      </c>
      <c r="BG98" s="224">
        <f>IF(N98="zákl. přenesená",J98,0)</f>
        <v>0</v>
      </c>
      <c r="BH98" s="224">
        <f>IF(N98="sníž. přenesená",J98,0)</f>
        <v>0</v>
      </c>
      <c r="BI98" s="224">
        <f>IF(N98="nulová",J98,0)</f>
        <v>0</v>
      </c>
      <c r="BJ98" s="17" t="s">
        <v>78</v>
      </c>
      <c r="BK98" s="224">
        <f>ROUND(I98*H98,2)</f>
        <v>0</v>
      </c>
      <c r="BL98" s="17" t="s">
        <v>155</v>
      </c>
      <c r="BM98" s="223" t="s">
        <v>575</v>
      </c>
    </row>
    <row r="99" s="2" customFormat="1">
      <c r="A99" s="38"/>
      <c r="B99" s="39"/>
      <c r="C99" s="40"/>
      <c r="D99" s="225" t="s">
        <v>157</v>
      </c>
      <c r="E99" s="40"/>
      <c r="F99" s="226" t="s">
        <v>576</v>
      </c>
      <c r="G99" s="40"/>
      <c r="H99" s="40"/>
      <c r="I99" s="227"/>
      <c r="J99" s="40"/>
      <c r="K99" s="40"/>
      <c r="L99" s="44"/>
      <c r="M99" s="228"/>
      <c r="N99" s="229"/>
      <c r="O99" s="84"/>
      <c r="P99" s="84"/>
      <c r="Q99" s="84"/>
      <c r="R99" s="84"/>
      <c r="S99" s="84"/>
      <c r="T99" s="85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T99" s="17" t="s">
        <v>157</v>
      </c>
      <c r="AU99" s="17" t="s">
        <v>80</v>
      </c>
    </row>
    <row r="100" s="2" customFormat="1" ht="33" customHeight="1">
      <c r="A100" s="38"/>
      <c r="B100" s="39"/>
      <c r="C100" s="212" t="s">
        <v>80</v>
      </c>
      <c r="D100" s="212" t="s">
        <v>150</v>
      </c>
      <c r="E100" s="213" t="s">
        <v>173</v>
      </c>
      <c r="F100" s="214" t="s">
        <v>174</v>
      </c>
      <c r="G100" s="215" t="s">
        <v>153</v>
      </c>
      <c r="H100" s="216">
        <v>18</v>
      </c>
      <c r="I100" s="217"/>
      <c r="J100" s="218">
        <f>ROUND(I100*H100,2)</f>
        <v>0</v>
      </c>
      <c r="K100" s="214" t="s">
        <v>154</v>
      </c>
      <c r="L100" s="44"/>
      <c r="M100" s="219" t="s">
        <v>19</v>
      </c>
      <c r="N100" s="220" t="s">
        <v>43</v>
      </c>
      <c r="O100" s="84"/>
      <c r="P100" s="221">
        <f>O100*H100</f>
        <v>0</v>
      </c>
      <c r="Q100" s="221">
        <v>0</v>
      </c>
      <c r="R100" s="221">
        <f>Q100*H100</f>
        <v>0</v>
      </c>
      <c r="S100" s="221">
        <v>0.625</v>
      </c>
      <c r="T100" s="222">
        <f>S100*H100</f>
        <v>11.25</v>
      </c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R100" s="223" t="s">
        <v>155</v>
      </c>
      <c r="AT100" s="223" t="s">
        <v>150</v>
      </c>
      <c r="AU100" s="223" t="s">
        <v>80</v>
      </c>
      <c r="AY100" s="17" t="s">
        <v>148</v>
      </c>
      <c r="BE100" s="224">
        <f>IF(N100="základní",J100,0)</f>
        <v>0</v>
      </c>
      <c r="BF100" s="224">
        <f>IF(N100="snížená",J100,0)</f>
        <v>0</v>
      </c>
      <c r="BG100" s="224">
        <f>IF(N100="zákl. přenesená",J100,0)</f>
        <v>0</v>
      </c>
      <c r="BH100" s="224">
        <f>IF(N100="sníž. přenesená",J100,0)</f>
        <v>0</v>
      </c>
      <c r="BI100" s="224">
        <f>IF(N100="nulová",J100,0)</f>
        <v>0</v>
      </c>
      <c r="BJ100" s="17" t="s">
        <v>78</v>
      </c>
      <c r="BK100" s="224">
        <f>ROUND(I100*H100,2)</f>
        <v>0</v>
      </c>
      <c r="BL100" s="17" t="s">
        <v>155</v>
      </c>
      <c r="BM100" s="223" t="s">
        <v>175</v>
      </c>
    </row>
    <row r="101" s="2" customFormat="1">
      <c r="A101" s="38"/>
      <c r="B101" s="39"/>
      <c r="C101" s="40"/>
      <c r="D101" s="225" t="s">
        <v>157</v>
      </c>
      <c r="E101" s="40"/>
      <c r="F101" s="226" t="s">
        <v>176</v>
      </c>
      <c r="G101" s="40"/>
      <c r="H101" s="40"/>
      <c r="I101" s="227"/>
      <c r="J101" s="40"/>
      <c r="K101" s="40"/>
      <c r="L101" s="44"/>
      <c r="M101" s="228"/>
      <c r="N101" s="229"/>
      <c r="O101" s="84"/>
      <c r="P101" s="84"/>
      <c r="Q101" s="84"/>
      <c r="R101" s="84"/>
      <c r="S101" s="84"/>
      <c r="T101" s="85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T101" s="17" t="s">
        <v>157</v>
      </c>
      <c r="AU101" s="17" t="s">
        <v>80</v>
      </c>
    </row>
    <row r="102" s="13" customFormat="1">
      <c r="A102" s="13"/>
      <c r="B102" s="230"/>
      <c r="C102" s="231"/>
      <c r="D102" s="232" t="s">
        <v>159</v>
      </c>
      <c r="E102" s="233" t="s">
        <v>19</v>
      </c>
      <c r="F102" s="234" t="s">
        <v>577</v>
      </c>
      <c r="G102" s="231"/>
      <c r="H102" s="235">
        <v>18</v>
      </c>
      <c r="I102" s="236"/>
      <c r="J102" s="231"/>
      <c r="K102" s="231"/>
      <c r="L102" s="237"/>
      <c r="M102" s="238"/>
      <c r="N102" s="239"/>
      <c r="O102" s="239"/>
      <c r="P102" s="239"/>
      <c r="Q102" s="239"/>
      <c r="R102" s="239"/>
      <c r="S102" s="239"/>
      <c r="T102" s="240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41" t="s">
        <v>159</v>
      </c>
      <c r="AU102" s="241" t="s">
        <v>80</v>
      </c>
      <c r="AV102" s="13" t="s">
        <v>80</v>
      </c>
      <c r="AW102" s="13" t="s">
        <v>33</v>
      </c>
      <c r="AX102" s="13" t="s">
        <v>78</v>
      </c>
      <c r="AY102" s="241" t="s">
        <v>148</v>
      </c>
    </row>
    <row r="103" s="2" customFormat="1" ht="24.15" customHeight="1">
      <c r="A103" s="38"/>
      <c r="B103" s="39"/>
      <c r="C103" s="212" t="s">
        <v>167</v>
      </c>
      <c r="D103" s="212" t="s">
        <v>150</v>
      </c>
      <c r="E103" s="213" t="s">
        <v>578</v>
      </c>
      <c r="F103" s="214" t="s">
        <v>579</v>
      </c>
      <c r="G103" s="215" t="s">
        <v>153</v>
      </c>
      <c r="H103" s="216">
        <v>810</v>
      </c>
      <c r="I103" s="217"/>
      <c r="J103" s="218">
        <f>ROUND(I103*H103,2)</f>
        <v>0</v>
      </c>
      <c r="K103" s="214" t="s">
        <v>154</v>
      </c>
      <c r="L103" s="44"/>
      <c r="M103" s="219" t="s">
        <v>19</v>
      </c>
      <c r="N103" s="220" t="s">
        <v>43</v>
      </c>
      <c r="O103" s="84"/>
      <c r="P103" s="221">
        <f>O103*H103</f>
        <v>0</v>
      </c>
      <c r="Q103" s="221">
        <v>1.0000000000000001E-05</v>
      </c>
      <c r="R103" s="221">
        <f>Q103*H103</f>
        <v>0.0081000000000000013</v>
      </c>
      <c r="S103" s="221">
        <v>0.11500000000000001</v>
      </c>
      <c r="T103" s="222">
        <f>S103*H103</f>
        <v>93.150000000000006</v>
      </c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R103" s="223" t="s">
        <v>155</v>
      </c>
      <c r="AT103" s="223" t="s">
        <v>150</v>
      </c>
      <c r="AU103" s="223" t="s">
        <v>80</v>
      </c>
      <c r="AY103" s="17" t="s">
        <v>148</v>
      </c>
      <c r="BE103" s="224">
        <f>IF(N103="základní",J103,0)</f>
        <v>0</v>
      </c>
      <c r="BF103" s="224">
        <f>IF(N103="snížená",J103,0)</f>
        <v>0</v>
      </c>
      <c r="BG103" s="224">
        <f>IF(N103="zákl. přenesená",J103,0)</f>
        <v>0</v>
      </c>
      <c r="BH103" s="224">
        <f>IF(N103="sníž. přenesená",J103,0)</f>
        <v>0</v>
      </c>
      <c r="BI103" s="224">
        <f>IF(N103="nulová",J103,0)</f>
        <v>0</v>
      </c>
      <c r="BJ103" s="17" t="s">
        <v>78</v>
      </c>
      <c r="BK103" s="224">
        <f>ROUND(I103*H103,2)</f>
        <v>0</v>
      </c>
      <c r="BL103" s="17" t="s">
        <v>155</v>
      </c>
      <c r="BM103" s="223" t="s">
        <v>580</v>
      </c>
    </row>
    <row r="104" s="2" customFormat="1">
      <c r="A104" s="38"/>
      <c r="B104" s="39"/>
      <c r="C104" s="40"/>
      <c r="D104" s="225" t="s">
        <v>157</v>
      </c>
      <c r="E104" s="40"/>
      <c r="F104" s="226" t="s">
        <v>581</v>
      </c>
      <c r="G104" s="40"/>
      <c r="H104" s="40"/>
      <c r="I104" s="227"/>
      <c r="J104" s="40"/>
      <c r="K104" s="40"/>
      <c r="L104" s="44"/>
      <c r="M104" s="228"/>
      <c r="N104" s="229"/>
      <c r="O104" s="84"/>
      <c r="P104" s="84"/>
      <c r="Q104" s="84"/>
      <c r="R104" s="84"/>
      <c r="S104" s="84"/>
      <c r="T104" s="85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T104" s="17" t="s">
        <v>157</v>
      </c>
      <c r="AU104" s="17" t="s">
        <v>80</v>
      </c>
    </row>
    <row r="105" s="2" customFormat="1" ht="24.15" customHeight="1">
      <c r="A105" s="38"/>
      <c r="B105" s="39"/>
      <c r="C105" s="212" t="s">
        <v>155</v>
      </c>
      <c r="D105" s="212" t="s">
        <v>150</v>
      </c>
      <c r="E105" s="213" t="s">
        <v>179</v>
      </c>
      <c r="F105" s="214" t="s">
        <v>180</v>
      </c>
      <c r="G105" s="215" t="s">
        <v>181</v>
      </c>
      <c r="H105" s="216">
        <v>69</v>
      </c>
      <c r="I105" s="217"/>
      <c r="J105" s="218">
        <f>ROUND(I105*H105,2)</f>
        <v>0</v>
      </c>
      <c r="K105" s="214" t="s">
        <v>154</v>
      </c>
      <c r="L105" s="44"/>
      <c r="M105" s="219" t="s">
        <v>19</v>
      </c>
      <c r="N105" s="220" t="s">
        <v>43</v>
      </c>
      <c r="O105" s="84"/>
      <c r="P105" s="221">
        <f>O105*H105</f>
        <v>0</v>
      </c>
      <c r="Q105" s="221">
        <v>0</v>
      </c>
      <c r="R105" s="221">
        <f>Q105*H105</f>
        <v>0</v>
      </c>
      <c r="S105" s="221">
        <v>0.20499999999999999</v>
      </c>
      <c r="T105" s="222">
        <f>S105*H105</f>
        <v>14.145</v>
      </c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R105" s="223" t="s">
        <v>155</v>
      </c>
      <c r="AT105" s="223" t="s">
        <v>150</v>
      </c>
      <c r="AU105" s="223" t="s">
        <v>80</v>
      </c>
      <c r="AY105" s="17" t="s">
        <v>148</v>
      </c>
      <c r="BE105" s="224">
        <f>IF(N105="základní",J105,0)</f>
        <v>0</v>
      </c>
      <c r="BF105" s="224">
        <f>IF(N105="snížená",J105,0)</f>
        <v>0</v>
      </c>
      <c r="BG105" s="224">
        <f>IF(N105="zákl. přenesená",J105,0)</f>
        <v>0</v>
      </c>
      <c r="BH105" s="224">
        <f>IF(N105="sníž. přenesená",J105,0)</f>
        <v>0</v>
      </c>
      <c r="BI105" s="224">
        <f>IF(N105="nulová",J105,0)</f>
        <v>0</v>
      </c>
      <c r="BJ105" s="17" t="s">
        <v>78</v>
      </c>
      <c r="BK105" s="224">
        <f>ROUND(I105*H105,2)</f>
        <v>0</v>
      </c>
      <c r="BL105" s="17" t="s">
        <v>155</v>
      </c>
      <c r="BM105" s="223" t="s">
        <v>182</v>
      </c>
    </row>
    <row r="106" s="2" customFormat="1">
      <c r="A106" s="38"/>
      <c r="B106" s="39"/>
      <c r="C106" s="40"/>
      <c r="D106" s="225" t="s">
        <v>157</v>
      </c>
      <c r="E106" s="40"/>
      <c r="F106" s="226" t="s">
        <v>183</v>
      </c>
      <c r="G106" s="40"/>
      <c r="H106" s="40"/>
      <c r="I106" s="227"/>
      <c r="J106" s="40"/>
      <c r="K106" s="40"/>
      <c r="L106" s="44"/>
      <c r="M106" s="228"/>
      <c r="N106" s="229"/>
      <c r="O106" s="84"/>
      <c r="P106" s="84"/>
      <c r="Q106" s="84"/>
      <c r="R106" s="84"/>
      <c r="S106" s="84"/>
      <c r="T106" s="85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T106" s="17" t="s">
        <v>157</v>
      </c>
      <c r="AU106" s="17" t="s">
        <v>80</v>
      </c>
    </row>
    <row r="107" s="2" customFormat="1" ht="21.75" customHeight="1">
      <c r="A107" s="38"/>
      <c r="B107" s="39"/>
      <c r="C107" s="212" t="s">
        <v>178</v>
      </c>
      <c r="D107" s="212" t="s">
        <v>150</v>
      </c>
      <c r="E107" s="213" t="s">
        <v>582</v>
      </c>
      <c r="F107" s="214" t="s">
        <v>583</v>
      </c>
      <c r="G107" s="215" t="s">
        <v>192</v>
      </c>
      <c r="H107" s="216">
        <v>180</v>
      </c>
      <c r="I107" s="217"/>
      <c r="J107" s="218">
        <f>ROUND(I107*H107,2)</f>
        <v>0</v>
      </c>
      <c r="K107" s="214" t="s">
        <v>154</v>
      </c>
      <c r="L107" s="44"/>
      <c r="M107" s="219" t="s">
        <v>19</v>
      </c>
      <c r="N107" s="220" t="s">
        <v>43</v>
      </c>
      <c r="O107" s="84"/>
      <c r="P107" s="221">
        <f>O107*H107</f>
        <v>0</v>
      </c>
      <c r="Q107" s="221">
        <v>0</v>
      </c>
      <c r="R107" s="221">
        <f>Q107*H107</f>
        <v>0</v>
      </c>
      <c r="S107" s="221">
        <v>0</v>
      </c>
      <c r="T107" s="222">
        <f>S107*H107</f>
        <v>0</v>
      </c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R107" s="223" t="s">
        <v>155</v>
      </c>
      <c r="AT107" s="223" t="s">
        <v>150</v>
      </c>
      <c r="AU107" s="223" t="s">
        <v>80</v>
      </c>
      <c r="AY107" s="17" t="s">
        <v>148</v>
      </c>
      <c r="BE107" s="224">
        <f>IF(N107="základní",J107,0)</f>
        <v>0</v>
      </c>
      <c r="BF107" s="224">
        <f>IF(N107="snížená",J107,0)</f>
        <v>0</v>
      </c>
      <c r="BG107" s="224">
        <f>IF(N107="zákl. přenesená",J107,0)</f>
        <v>0</v>
      </c>
      <c r="BH107" s="224">
        <f>IF(N107="sníž. přenesená",J107,0)</f>
        <v>0</v>
      </c>
      <c r="BI107" s="224">
        <f>IF(N107="nulová",J107,0)</f>
        <v>0</v>
      </c>
      <c r="BJ107" s="17" t="s">
        <v>78</v>
      </c>
      <c r="BK107" s="224">
        <f>ROUND(I107*H107,2)</f>
        <v>0</v>
      </c>
      <c r="BL107" s="17" t="s">
        <v>155</v>
      </c>
      <c r="BM107" s="223" t="s">
        <v>584</v>
      </c>
    </row>
    <row r="108" s="2" customFormat="1">
      <c r="A108" s="38"/>
      <c r="B108" s="39"/>
      <c r="C108" s="40"/>
      <c r="D108" s="225" t="s">
        <v>157</v>
      </c>
      <c r="E108" s="40"/>
      <c r="F108" s="226" t="s">
        <v>585</v>
      </c>
      <c r="G108" s="40"/>
      <c r="H108" s="40"/>
      <c r="I108" s="227"/>
      <c r="J108" s="40"/>
      <c r="K108" s="40"/>
      <c r="L108" s="44"/>
      <c r="M108" s="228"/>
      <c r="N108" s="229"/>
      <c r="O108" s="84"/>
      <c r="P108" s="84"/>
      <c r="Q108" s="84"/>
      <c r="R108" s="84"/>
      <c r="S108" s="84"/>
      <c r="T108" s="85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T108" s="17" t="s">
        <v>157</v>
      </c>
      <c r="AU108" s="17" t="s">
        <v>80</v>
      </c>
    </row>
    <row r="109" s="2" customFormat="1" ht="37.8" customHeight="1">
      <c r="A109" s="38"/>
      <c r="B109" s="39"/>
      <c r="C109" s="212" t="s">
        <v>184</v>
      </c>
      <c r="D109" s="212" t="s">
        <v>150</v>
      </c>
      <c r="E109" s="213" t="s">
        <v>586</v>
      </c>
      <c r="F109" s="214" t="s">
        <v>587</v>
      </c>
      <c r="G109" s="215" t="s">
        <v>181</v>
      </c>
      <c r="H109" s="216">
        <v>95</v>
      </c>
      <c r="I109" s="217"/>
      <c r="J109" s="218">
        <f>ROUND(I109*H109,2)</f>
        <v>0</v>
      </c>
      <c r="K109" s="214" t="s">
        <v>154</v>
      </c>
      <c r="L109" s="44"/>
      <c r="M109" s="219" t="s">
        <v>19</v>
      </c>
      <c r="N109" s="220" t="s">
        <v>43</v>
      </c>
      <c r="O109" s="84"/>
      <c r="P109" s="221">
        <f>O109*H109</f>
        <v>0</v>
      </c>
      <c r="Q109" s="221">
        <v>0</v>
      </c>
      <c r="R109" s="221">
        <f>Q109*H109</f>
        <v>0</v>
      </c>
      <c r="S109" s="221">
        <v>0</v>
      </c>
      <c r="T109" s="222">
        <f>S109*H109</f>
        <v>0</v>
      </c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R109" s="223" t="s">
        <v>155</v>
      </c>
      <c r="AT109" s="223" t="s">
        <v>150</v>
      </c>
      <c r="AU109" s="223" t="s">
        <v>80</v>
      </c>
      <c r="AY109" s="17" t="s">
        <v>148</v>
      </c>
      <c r="BE109" s="224">
        <f>IF(N109="základní",J109,0)</f>
        <v>0</v>
      </c>
      <c r="BF109" s="224">
        <f>IF(N109="snížená",J109,0)</f>
        <v>0</v>
      </c>
      <c r="BG109" s="224">
        <f>IF(N109="zákl. přenesená",J109,0)</f>
        <v>0</v>
      </c>
      <c r="BH109" s="224">
        <f>IF(N109="sníž. přenesená",J109,0)</f>
        <v>0</v>
      </c>
      <c r="BI109" s="224">
        <f>IF(N109="nulová",J109,0)</f>
        <v>0</v>
      </c>
      <c r="BJ109" s="17" t="s">
        <v>78</v>
      </c>
      <c r="BK109" s="224">
        <f>ROUND(I109*H109,2)</f>
        <v>0</v>
      </c>
      <c r="BL109" s="17" t="s">
        <v>155</v>
      </c>
      <c r="BM109" s="223" t="s">
        <v>588</v>
      </c>
    </row>
    <row r="110" s="2" customFormat="1">
      <c r="A110" s="38"/>
      <c r="B110" s="39"/>
      <c r="C110" s="40"/>
      <c r="D110" s="225" t="s">
        <v>157</v>
      </c>
      <c r="E110" s="40"/>
      <c r="F110" s="226" t="s">
        <v>589</v>
      </c>
      <c r="G110" s="40"/>
      <c r="H110" s="40"/>
      <c r="I110" s="227"/>
      <c r="J110" s="40"/>
      <c r="K110" s="40"/>
      <c r="L110" s="44"/>
      <c r="M110" s="228"/>
      <c r="N110" s="229"/>
      <c r="O110" s="84"/>
      <c r="P110" s="84"/>
      <c r="Q110" s="84"/>
      <c r="R110" s="84"/>
      <c r="S110" s="84"/>
      <c r="T110" s="85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T110" s="17" t="s">
        <v>157</v>
      </c>
      <c r="AU110" s="17" t="s">
        <v>80</v>
      </c>
    </row>
    <row r="111" s="13" customFormat="1">
      <c r="A111" s="13"/>
      <c r="B111" s="230"/>
      <c r="C111" s="231"/>
      <c r="D111" s="232" t="s">
        <v>159</v>
      </c>
      <c r="E111" s="233" t="s">
        <v>19</v>
      </c>
      <c r="F111" s="234" t="s">
        <v>590</v>
      </c>
      <c r="G111" s="231"/>
      <c r="H111" s="235">
        <v>95</v>
      </c>
      <c r="I111" s="236"/>
      <c r="J111" s="231"/>
      <c r="K111" s="231"/>
      <c r="L111" s="237"/>
      <c r="M111" s="238"/>
      <c r="N111" s="239"/>
      <c r="O111" s="239"/>
      <c r="P111" s="239"/>
      <c r="Q111" s="239"/>
      <c r="R111" s="239"/>
      <c r="S111" s="239"/>
      <c r="T111" s="240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1" t="s">
        <v>159</v>
      </c>
      <c r="AU111" s="241" t="s">
        <v>80</v>
      </c>
      <c r="AV111" s="13" t="s">
        <v>80</v>
      </c>
      <c r="AW111" s="13" t="s">
        <v>33</v>
      </c>
      <c r="AX111" s="13" t="s">
        <v>78</v>
      </c>
      <c r="AY111" s="241" t="s">
        <v>148</v>
      </c>
    </row>
    <row r="112" s="2" customFormat="1" ht="37.8" customHeight="1">
      <c r="A112" s="38"/>
      <c r="B112" s="39"/>
      <c r="C112" s="212" t="s">
        <v>189</v>
      </c>
      <c r="D112" s="212" t="s">
        <v>150</v>
      </c>
      <c r="E112" s="213" t="s">
        <v>219</v>
      </c>
      <c r="F112" s="214" t="s">
        <v>220</v>
      </c>
      <c r="G112" s="215" t="s">
        <v>192</v>
      </c>
      <c r="H112" s="216">
        <v>61.939999999999998</v>
      </c>
      <c r="I112" s="217"/>
      <c r="J112" s="218">
        <f>ROUND(I112*H112,2)</f>
        <v>0</v>
      </c>
      <c r="K112" s="214" t="s">
        <v>154</v>
      </c>
      <c r="L112" s="44"/>
      <c r="M112" s="219" t="s">
        <v>19</v>
      </c>
      <c r="N112" s="220" t="s">
        <v>43</v>
      </c>
      <c r="O112" s="84"/>
      <c r="P112" s="221">
        <f>O112*H112</f>
        <v>0</v>
      </c>
      <c r="Q112" s="221">
        <v>0</v>
      </c>
      <c r="R112" s="221">
        <f>Q112*H112</f>
        <v>0</v>
      </c>
      <c r="S112" s="221">
        <v>0</v>
      </c>
      <c r="T112" s="222">
        <f>S112*H112</f>
        <v>0</v>
      </c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R112" s="223" t="s">
        <v>155</v>
      </c>
      <c r="AT112" s="223" t="s">
        <v>150</v>
      </c>
      <c r="AU112" s="223" t="s">
        <v>80</v>
      </c>
      <c r="AY112" s="17" t="s">
        <v>148</v>
      </c>
      <c r="BE112" s="224">
        <f>IF(N112="základní",J112,0)</f>
        <v>0</v>
      </c>
      <c r="BF112" s="224">
        <f>IF(N112="snížená",J112,0)</f>
        <v>0</v>
      </c>
      <c r="BG112" s="224">
        <f>IF(N112="zákl. přenesená",J112,0)</f>
        <v>0</v>
      </c>
      <c r="BH112" s="224">
        <f>IF(N112="sníž. přenesená",J112,0)</f>
        <v>0</v>
      </c>
      <c r="BI112" s="224">
        <f>IF(N112="nulová",J112,0)</f>
        <v>0</v>
      </c>
      <c r="BJ112" s="17" t="s">
        <v>78</v>
      </c>
      <c r="BK112" s="224">
        <f>ROUND(I112*H112,2)</f>
        <v>0</v>
      </c>
      <c r="BL112" s="17" t="s">
        <v>155</v>
      </c>
      <c r="BM112" s="223" t="s">
        <v>221</v>
      </c>
    </row>
    <row r="113" s="2" customFormat="1">
      <c r="A113" s="38"/>
      <c r="B113" s="39"/>
      <c r="C113" s="40"/>
      <c r="D113" s="225" t="s">
        <v>157</v>
      </c>
      <c r="E113" s="40"/>
      <c r="F113" s="226" t="s">
        <v>222</v>
      </c>
      <c r="G113" s="40"/>
      <c r="H113" s="40"/>
      <c r="I113" s="227"/>
      <c r="J113" s="40"/>
      <c r="K113" s="40"/>
      <c r="L113" s="44"/>
      <c r="M113" s="228"/>
      <c r="N113" s="229"/>
      <c r="O113" s="84"/>
      <c r="P113" s="84"/>
      <c r="Q113" s="84"/>
      <c r="R113" s="84"/>
      <c r="S113" s="84"/>
      <c r="T113" s="85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T113" s="17" t="s">
        <v>157</v>
      </c>
      <c r="AU113" s="17" t="s">
        <v>80</v>
      </c>
    </row>
    <row r="114" s="13" customFormat="1">
      <c r="A114" s="13"/>
      <c r="B114" s="230"/>
      <c r="C114" s="231"/>
      <c r="D114" s="232" t="s">
        <v>159</v>
      </c>
      <c r="E114" s="233" t="s">
        <v>19</v>
      </c>
      <c r="F114" s="234" t="s">
        <v>223</v>
      </c>
      <c r="G114" s="231"/>
      <c r="H114" s="235">
        <v>30</v>
      </c>
      <c r="I114" s="236"/>
      <c r="J114" s="231"/>
      <c r="K114" s="231"/>
      <c r="L114" s="237"/>
      <c r="M114" s="238"/>
      <c r="N114" s="239"/>
      <c r="O114" s="239"/>
      <c r="P114" s="239"/>
      <c r="Q114" s="239"/>
      <c r="R114" s="239"/>
      <c r="S114" s="239"/>
      <c r="T114" s="240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1" t="s">
        <v>159</v>
      </c>
      <c r="AU114" s="241" t="s">
        <v>80</v>
      </c>
      <c r="AV114" s="13" t="s">
        <v>80</v>
      </c>
      <c r="AW114" s="13" t="s">
        <v>33</v>
      </c>
      <c r="AX114" s="13" t="s">
        <v>72</v>
      </c>
      <c r="AY114" s="241" t="s">
        <v>148</v>
      </c>
    </row>
    <row r="115" s="13" customFormat="1">
      <c r="A115" s="13"/>
      <c r="B115" s="230"/>
      <c r="C115" s="231"/>
      <c r="D115" s="232" t="s">
        <v>159</v>
      </c>
      <c r="E115" s="233" t="s">
        <v>19</v>
      </c>
      <c r="F115" s="234" t="s">
        <v>224</v>
      </c>
      <c r="G115" s="231"/>
      <c r="H115" s="235">
        <v>8.1899999999999995</v>
      </c>
      <c r="I115" s="236"/>
      <c r="J115" s="231"/>
      <c r="K115" s="231"/>
      <c r="L115" s="237"/>
      <c r="M115" s="238"/>
      <c r="N115" s="239"/>
      <c r="O115" s="239"/>
      <c r="P115" s="239"/>
      <c r="Q115" s="239"/>
      <c r="R115" s="239"/>
      <c r="S115" s="239"/>
      <c r="T115" s="240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41" t="s">
        <v>159</v>
      </c>
      <c r="AU115" s="241" t="s">
        <v>80</v>
      </c>
      <c r="AV115" s="13" t="s">
        <v>80</v>
      </c>
      <c r="AW115" s="13" t="s">
        <v>33</v>
      </c>
      <c r="AX115" s="13" t="s">
        <v>72</v>
      </c>
      <c r="AY115" s="241" t="s">
        <v>148</v>
      </c>
    </row>
    <row r="116" s="13" customFormat="1">
      <c r="A116" s="13"/>
      <c r="B116" s="230"/>
      <c r="C116" s="231"/>
      <c r="D116" s="232" t="s">
        <v>159</v>
      </c>
      <c r="E116" s="233" t="s">
        <v>19</v>
      </c>
      <c r="F116" s="234" t="s">
        <v>591</v>
      </c>
      <c r="G116" s="231"/>
      <c r="H116" s="235">
        <v>23.75</v>
      </c>
      <c r="I116" s="236"/>
      <c r="J116" s="231"/>
      <c r="K116" s="231"/>
      <c r="L116" s="237"/>
      <c r="M116" s="238"/>
      <c r="N116" s="239"/>
      <c r="O116" s="239"/>
      <c r="P116" s="239"/>
      <c r="Q116" s="239"/>
      <c r="R116" s="239"/>
      <c r="S116" s="239"/>
      <c r="T116" s="240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1" t="s">
        <v>159</v>
      </c>
      <c r="AU116" s="241" t="s">
        <v>80</v>
      </c>
      <c r="AV116" s="13" t="s">
        <v>80</v>
      </c>
      <c r="AW116" s="13" t="s">
        <v>33</v>
      </c>
      <c r="AX116" s="13" t="s">
        <v>72</v>
      </c>
      <c r="AY116" s="241" t="s">
        <v>148</v>
      </c>
    </row>
    <row r="117" s="14" customFormat="1">
      <c r="A117" s="14"/>
      <c r="B117" s="242"/>
      <c r="C117" s="243"/>
      <c r="D117" s="232" t="s">
        <v>159</v>
      </c>
      <c r="E117" s="244" t="s">
        <v>19</v>
      </c>
      <c r="F117" s="245" t="s">
        <v>162</v>
      </c>
      <c r="G117" s="243"/>
      <c r="H117" s="246">
        <v>61.939999999999998</v>
      </c>
      <c r="I117" s="247"/>
      <c r="J117" s="243"/>
      <c r="K117" s="243"/>
      <c r="L117" s="248"/>
      <c r="M117" s="249"/>
      <c r="N117" s="250"/>
      <c r="O117" s="250"/>
      <c r="P117" s="250"/>
      <c r="Q117" s="250"/>
      <c r="R117" s="250"/>
      <c r="S117" s="250"/>
      <c r="T117" s="251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52" t="s">
        <v>159</v>
      </c>
      <c r="AU117" s="252" t="s">
        <v>80</v>
      </c>
      <c r="AV117" s="14" t="s">
        <v>155</v>
      </c>
      <c r="AW117" s="14" t="s">
        <v>33</v>
      </c>
      <c r="AX117" s="14" t="s">
        <v>78</v>
      </c>
      <c r="AY117" s="252" t="s">
        <v>148</v>
      </c>
    </row>
    <row r="118" s="2" customFormat="1" ht="37.8" customHeight="1">
      <c r="A118" s="38"/>
      <c r="B118" s="39"/>
      <c r="C118" s="212" t="s">
        <v>195</v>
      </c>
      <c r="D118" s="212" t="s">
        <v>150</v>
      </c>
      <c r="E118" s="213" t="s">
        <v>226</v>
      </c>
      <c r="F118" s="214" t="s">
        <v>227</v>
      </c>
      <c r="G118" s="215" t="s">
        <v>192</v>
      </c>
      <c r="H118" s="216">
        <v>867.15999999999997</v>
      </c>
      <c r="I118" s="217"/>
      <c r="J118" s="218">
        <f>ROUND(I118*H118,2)</f>
        <v>0</v>
      </c>
      <c r="K118" s="214" t="s">
        <v>154</v>
      </c>
      <c r="L118" s="44"/>
      <c r="M118" s="219" t="s">
        <v>19</v>
      </c>
      <c r="N118" s="220" t="s">
        <v>43</v>
      </c>
      <c r="O118" s="84"/>
      <c r="P118" s="221">
        <f>O118*H118</f>
        <v>0</v>
      </c>
      <c r="Q118" s="221">
        <v>0</v>
      </c>
      <c r="R118" s="221">
        <f>Q118*H118</f>
        <v>0</v>
      </c>
      <c r="S118" s="221">
        <v>0</v>
      </c>
      <c r="T118" s="222">
        <f>S118*H118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R118" s="223" t="s">
        <v>155</v>
      </c>
      <c r="AT118" s="223" t="s">
        <v>150</v>
      </c>
      <c r="AU118" s="223" t="s">
        <v>80</v>
      </c>
      <c r="AY118" s="17" t="s">
        <v>148</v>
      </c>
      <c r="BE118" s="224">
        <f>IF(N118="základní",J118,0)</f>
        <v>0</v>
      </c>
      <c r="BF118" s="224">
        <f>IF(N118="snížená",J118,0)</f>
        <v>0</v>
      </c>
      <c r="BG118" s="224">
        <f>IF(N118="zákl. přenesená",J118,0)</f>
        <v>0</v>
      </c>
      <c r="BH118" s="224">
        <f>IF(N118="sníž. přenesená",J118,0)</f>
        <v>0</v>
      </c>
      <c r="BI118" s="224">
        <f>IF(N118="nulová",J118,0)</f>
        <v>0</v>
      </c>
      <c r="BJ118" s="17" t="s">
        <v>78</v>
      </c>
      <c r="BK118" s="224">
        <f>ROUND(I118*H118,2)</f>
        <v>0</v>
      </c>
      <c r="BL118" s="17" t="s">
        <v>155</v>
      </c>
      <c r="BM118" s="223" t="s">
        <v>228</v>
      </c>
    </row>
    <row r="119" s="2" customFormat="1">
      <c r="A119" s="38"/>
      <c r="B119" s="39"/>
      <c r="C119" s="40"/>
      <c r="D119" s="225" t="s">
        <v>157</v>
      </c>
      <c r="E119" s="40"/>
      <c r="F119" s="226" t="s">
        <v>229</v>
      </c>
      <c r="G119" s="40"/>
      <c r="H119" s="40"/>
      <c r="I119" s="227"/>
      <c r="J119" s="40"/>
      <c r="K119" s="40"/>
      <c r="L119" s="44"/>
      <c r="M119" s="228"/>
      <c r="N119" s="229"/>
      <c r="O119" s="84"/>
      <c r="P119" s="84"/>
      <c r="Q119" s="84"/>
      <c r="R119" s="84"/>
      <c r="S119" s="84"/>
      <c r="T119" s="85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17" t="s">
        <v>157</v>
      </c>
      <c r="AU119" s="17" t="s">
        <v>80</v>
      </c>
    </row>
    <row r="120" s="15" customFormat="1">
      <c r="A120" s="15"/>
      <c r="B120" s="253"/>
      <c r="C120" s="254"/>
      <c r="D120" s="232" t="s">
        <v>159</v>
      </c>
      <c r="E120" s="255" t="s">
        <v>19</v>
      </c>
      <c r="F120" s="256" t="s">
        <v>230</v>
      </c>
      <c r="G120" s="254"/>
      <c r="H120" s="255" t="s">
        <v>19</v>
      </c>
      <c r="I120" s="257"/>
      <c r="J120" s="254"/>
      <c r="K120" s="254"/>
      <c r="L120" s="258"/>
      <c r="M120" s="259"/>
      <c r="N120" s="260"/>
      <c r="O120" s="260"/>
      <c r="P120" s="260"/>
      <c r="Q120" s="260"/>
      <c r="R120" s="260"/>
      <c r="S120" s="260"/>
      <c r="T120" s="261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T120" s="262" t="s">
        <v>159</v>
      </c>
      <c r="AU120" s="262" t="s">
        <v>80</v>
      </c>
      <c r="AV120" s="15" t="s">
        <v>78</v>
      </c>
      <c r="AW120" s="15" t="s">
        <v>33</v>
      </c>
      <c r="AX120" s="15" t="s">
        <v>72</v>
      </c>
      <c r="AY120" s="262" t="s">
        <v>148</v>
      </c>
    </row>
    <row r="121" s="13" customFormat="1">
      <c r="A121" s="13"/>
      <c r="B121" s="230"/>
      <c r="C121" s="231"/>
      <c r="D121" s="232" t="s">
        <v>159</v>
      </c>
      <c r="E121" s="233" t="s">
        <v>19</v>
      </c>
      <c r="F121" s="234" t="s">
        <v>223</v>
      </c>
      <c r="G121" s="231"/>
      <c r="H121" s="235">
        <v>30</v>
      </c>
      <c r="I121" s="236"/>
      <c r="J121" s="231"/>
      <c r="K121" s="231"/>
      <c r="L121" s="237"/>
      <c r="M121" s="238"/>
      <c r="N121" s="239"/>
      <c r="O121" s="239"/>
      <c r="P121" s="239"/>
      <c r="Q121" s="239"/>
      <c r="R121" s="239"/>
      <c r="S121" s="239"/>
      <c r="T121" s="240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1" t="s">
        <v>159</v>
      </c>
      <c r="AU121" s="241" t="s">
        <v>80</v>
      </c>
      <c r="AV121" s="13" t="s">
        <v>80</v>
      </c>
      <c r="AW121" s="13" t="s">
        <v>33</v>
      </c>
      <c r="AX121" s="13" t="s">
        <v>72</v>
      </c>
      <c r="AY121" s="241" t="s">
        <v>148</v>
      </c>
    </row>
    <row r="122" s="13" customFormat="1">
      <c r="A122" s="13"/>
      <c r="B122" s="230"/>
      <c r="C122" s="231"/>
      <c r="D122" s="232" t="s">
        <v>159</v>
      </c>
      <c r="E122" s="233" t="s">
        <v>19</v>
      </c>
      <c r="F122" s="234" t="s">
        <v>224</v>
      </c>
      <c r="G122" s="231"/>
      <c r="H122" s="235">
        <v>8.1899999999999995</v>
      </c>
      <c r="I122" s="236"/>
      <c r="J122" s="231"/>
      <c r="K122" s="231"/>
      <c r="L122" s="237"/>
      <c r="M122" s="238"/>
      <c r="N122" s="239"/>
      <c r="O122" s="239"/>
      <c r="P122" s="239"/>
      <c r="Q122" s="239"/>
      <c r="R122" s="239"/>
      <c r="S122" s="239"/>
      <c r="T122" s="240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1" t="s">
        <v>159</v>
      </c>
      <c r="AU122" s="241" t="s">
        <v>80</v>
      </c>
      <c r="AV122" s="13" t="s">
        <v>80</v>
      </c>
      <c r="AW122" s="13" t="s">
        <v>33</v>
      </c>
      <c r="AX122" s="13" t="s">
        <v>72</v>
      </c>
      <c r="AY122" s="241" t="s">
        <v>148</v>
      </c>
    </row>
    <row r="123" s="13" customFormat="1">
      <c r="A123" s="13"/>
      <c r="B123" s="230"/>
      <c r="C123" s="231"/>
      <c r="D123" s="232" t="s">
        <v>159</v>
      </c>
      <c r="E123" s="233" t="s">
        <v>19</v>
      </c>
      <c r="F123" s="234" t="s">
        <v>591</v>
      </c>
      <c r="G123" s="231"/>
      <c r="H123" s="235">
        <v>23.75</v>
      </c>
      <c r="I123" s="236"/>
      <c r="J123" s="231"/>
      <c r="K123" s="231"/>
      <c r="L123" s="237"/>
      <c r="M123" s="238"/>
      <c r="N123" s="239"/>
      <c r="O123" s="239"/>
      <c r="P123" s="239"/>
      <c r="Q123" s="239"/>
      <c r="R123" s="239"/>
      <c r="S123" s="239"/>
      <c r="T123" s="240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1" t="s">
        <v>159</v>
      </c>
      <c r="AU123" s="241" t="s">
        <v>80</v>
      </c>
      <c r="AV123" s="13" t="s">
        <v>80</v>
      </c>
      <c r="AW123" s="13" t="s">
        <v>33</v>
      </c>
      <c r="AX123" s="13" t="s">
        <v>72</v>
      </c>
      <c r="AY123" s="241" t="s">
        <v>148</v>
      </c>
    </row>
    <row r="124" s="14" customFormat="1">
      <c r="A124" s="14"/>
      <c r="B124" s="242"/>
      <c r="C124" s="243"/>
      <c r="D124" s="232" t="s">
        <v>159</v>
      </c>
      <c r="E124" s="244" t="s">
        <v>19</v>
      </c>
      <c r="F124" s="245" t="s">
        <v>162</v>
      </c>
      <c r="G124" s="243"/>
      <c r="H124" s="246">
        <v>61.939999999999998</v>
      </c>
      <c r="I124" s="247"/>
      <c r="J124" s="243"/>
      <c r="K124" s="243"/>
      <c r="L124" s="248"/>
      <c r="M124" s="249"/>
      <c r="N124" s="250"/>
      <c r="O124" s="250"/>
      <c r="P124" s="250"/>
      <c r="Q124" s="250"/>
      <c r="R124" s="250"/>
      <c r="S124" s="250"/>
      <c r="T124" s="251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52" t="s">
        <v>159</v>
      </c>
      <c r="AU124" s="252" t="s">
        <v>80</v>
      </c>
      <c r="AV124" s="14" t="s">
        <v>155</v>
      </c>
      <c r="AW124" s="14" t="s">
        <v>33</v>
      </c>
      <c r="AX124" s="14" t="s">
        <v>78</v>
      </c>
      <c r="AY124" s="252" t="s">
        <v>148</v>
      </c>
    </row>
    <row r="125" s="13" customFormat="1">
      <c r="A125" s="13"/>
      <c r="B125" s="230"/>
      <c r="C125" s="231"/>
      <c r="D125" s="232" t="s">
        <v>159</v>
      </c>
      <c r="E125" s="231"/>
      <c r="F125" s="234" t="s">
        <v>592</v>
      </c>
      <c r="G125" s="231"/>
      <c r="H125" s="235">
        <v>867.15999999999997</v>
      </c>
      <c r="I125" s="236"/>
      <c r="J125" s="231"/>
      <c r="K125" s="231"/>
      <c r="L125" s="237"/>
      <c r="M125" s="238"/>
      <c r="N125" s="239"/>
      <c r="O125" s="239"/>
      <c r="P125" s="239"/>
      <c r="Q125" s="239"/>
      <c r="R125" s="239"/>
      <c r="S125" s="239"/>
      <c r="T125" s="240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1" t="s">
        <v>159</v>
      </c>
      <c r="AU125" s="241" t="s">
        <v>80</v>
      </c>
      <c r="AV125" s="13" t="s">
        <v>80</v>
      </c>
      <c r="AW125" s="13" t="s">
        <v>4</v>
      </c>
      <c r="AX125" s="13" t="s">
        <v>78</v>
      </c>
      <c r="AY125" s="241" t="s">
        <v>148</v>
      </c>
    </row>
    <row r="126" s="2" customFormat="1" ht="24.15" customHeight="1">
      <c r="A126" s="38"/>
      <c r="B126" s="39"/>
      <c r="C126" s="212" t="s">
        <v>202</v>
      </c>
      <c r="D126" s="212" t="s">
        <v>150</v>
      </c>
      <c r="E126" s="213" t="s">
        <v>593</v>
      </c>
      <c r="F126" s="214" t="s">
        <v>594</v>
      </c>
      <c r="G126" s="215" t="s">
        <v>192</v>
      </c>
      <c r="H126" s="216">
        <v>63</v>
      </c>
      <c r="I126" s="217"/>
      <c r="J126" s="218">
        <f>ROUND(I126*H126,2)</f>
        <v>0</v>
      </c>
      <c r="K126" s="214" t="s">
        <v>154</v>
      </c>
      <c r="L126" s="44"/>
      <c r="M126" s="219" t="s">
        <v>19</v>
      </c>
      <c r="N126" s="220" t="s">
        <v>43</v>
      </c>
      <c r="O126" s="84"/>
      <c r="P126" s="221">
        <f>O126*H126</f>
        <v>0</v>
      </c>
      <c r="Q126" s="221">
        <v>0</v>
      </c>
      <c r="R126" s="221">
        <f>Q126*H126</f>
        <v>0</v>
      </c>
      <c r="S126" s="221">
        <v>0</v>
      </c>
      <c r="T126" s="222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23" t="s">
        <v>155</v>
      </c>
      <c r="AT126" s="223" t="s">
        <v>150</v>
      </c>
      <c r="AU126" s="223" t="s">
        <v>80</v>
      </c>
      <c r="AY126" s="17" t="s">
        <v>148</v>
      </c>
      <c r="BE126" s="224">
        <f>IF(N126="základní",J126,0)</f>
        <v>0</v>
      </c>
      <c r="BF126" s="224">
        <f>IF(N126="snížená",J126,0)</f>
        <v>0</v>
      </c>
      <c r="BG126" s="224">
        <f>IF(N126="zákl. přenesená",J126,0)</f>
        <v>0</v>
      </c>
      <c r="BH126" s="224">
        <f>IF(N126="sníž. přenesená",J126,0)</f>
        <v>0</v>
      </c>
      <c r="BI126" s="224">
        <f>IF(N126="nulová",J126,0)</f>
        <v>0</v>
      </c>
      <c r="BJ126" s="17" t="s">
        <v>78</v>
      </c>
      <c r="BK126" s="224">
        <f>ROUND(I126*H126,2)</f>
        <v>0</v>
      </c>
      <c r="BL126" s="17" t="s">
        <v>155</v>
      </c>
      <c r="BM126" s="223" t="s">
        <v>235</v>
      </c>
    </row>
    <row r="127" s="2" customFormat="1">
      <c r="A127" s="38"/>
      <c r="B127" s="39"/>
      <c r="C127" s="40"/>
      <c r="D127" s="225" t="s">
        <v>157</v>
      </c>
      <c r="E127" s="40"/>
      <c r="F127" s="226" t="s">
        <v>595</v>
      </c>
      <c r="G127" s="40"/>
      <c r="H127" s="40"/>
      <c r="I127" s="227"/>
      <c r="J127" s="40"/>
      <c r="K127" s="40"/>
      <c r="L127" s="44"/>
      <c r="M127" s="228"/>
      <c r="N127" s="229"/>
      <c r="O127" s="84"/>
      <c r="P127" s="84"/>
      <c r="Q127" s="84"/>
      <c r="R127" s="84"/>
      <c r="S127" s="84"/>
      <c r="T127" s="85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157</v>
      </c>
      <c r="AU127" s="17" t="s">
        <v>80</v>
      </c>
    </row>
    <row r="128" s="15" customFormat="1">
      <c r="A128" s="15"/>
      <c r="B128" s="253"/>
      <c r="C128" s="254"/>
      <c r="D128" s="232" t="s">
        <v>159</v>
      </c>
      <c r="E128" s="255" t="s">
        <v>19</v>
      </c>
      <c r="F128" s="256" t="s">
        <v>237</v>
      </c>
      <c r="G128" s="254"/>
      <c r="H128" s="255" t="s">
        <v>19</v>
      </c>
      <c r="I128" s="257"/>
      <c r="J128" s="254"/>
      <c r="K128" s="254"/>
      <c r="L128" s="258"/>
      <c r="M128" s="259"/>
      <c r="N128" s="260"/>
      <c r="O128" s="260"/>
      <c r="P128" s="260"/>
      <c r="Q128" s="260"/>
      <c r="R128" s="260"/>
      <c r="S128" s="260"/>
      <c r="T128" s="261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T128" s="262" t="s">
        <v>159</v>
      </c>
      <c r="AU128" s="262" t="s">
        <v>80</v>
      </c>
      <c r="AV128" s="15" t="s">
        <v>78</v>
      </c>
      <c r="AW128" s="15" t="s">
        <v>33</v>
      </c>
      <c r="AX128" s="15" t="s">
        <v>72</v>
      </c>
      <c r="AY128" s="262" t="s">
        <v>148</v>
      </c>
    </row>
    <row r="129" s="13" customFormat="1">
      <c r="A129" s="13"/>
      <c r="B129" s="230"/>
      <c r="C129" s="231"/>
      <c r="D129" s="232" t="s">
        <v>159</v>
      </c>
      <c r="E129" s="233" t="s">
        <v>19</v>
      </c>
      <c r="F129" s="234" t="s">
        <v>596</v>
      </c>
      <c r="G129" s="231"/>
      <c r="H129" s="235">
        <v>63</v>
      </c>
      <c r="I129" s="236"/>
      <c r="J129" s="231"/>
      <c r="K129" s="231"/>
      <c r="L129" s="237"/>
      <c r="M129" s="238"/>
      <c r="N129" s="239"/>
      <c r="O129" s="239"/>
      <c r="P129" s="239"/>
      <c r="Q129" s="239"/>
      <c r="R129" s="239"/>
      <c r="S129" s="239"/>
      <c r="T129" s="240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1" t="s">
        <v>159</v>
      </c>
      <c r="AU129" s="241" t="s">
        <v>80</v>
      </c>
      <c r="AV129" s="13" t="s">
        <v>80</v>
      </c>
      <c r="AW129" s="13" t="s">
        <v>33</v>
      </c>
      <c r="AX129" s="13" t="s">
        <v>78</v>
      </c>
      <c r="AY129" s="241" t="s">
        <v>148</v>
      </c>
    </row>
    <row r="130" s="2" customFormat="1" ht="16.5" customHeight="1">
      <c r="A130" s="38"/>
      <c r="B130" s="39"/>
      <c r="C130" s="263" t="s">
        <v>208</v>
      </c>
      <c r="D130" s="263" t="s">
        <v>240</v>
      </c>
      <c r="E130" s="264" t="s">
        <v>241</v>
      </c>
      <c r="F130" s="265" t="s">
        <v>242</v>
      </c>
      <c r="G130" s="266" t="s">
        <v>243</v>
      </c>
      <c r="H130" s="267">
        <v>113.40000000000001</v>
      </c>
      <c r="I130" s="268"/>
      <c r="J130" s="269">
        <f>ROUND(I130*H130,2)</f>
        <v>0</v>
      </c>
      <c r="K130" s="265" t="s">
        <v>154</v>
      </c>
      <c r="L130" s="270"/>
      <c r="M130" s="271" t="s">
        <v>19</v>
      </c>
      <c r="N130" s="272" t="s">
        <v>43</v>
      </c>
      <c r="O130" s="84"/>
      <c r="P130" s="221">
        <f>O130*H130</f>
        <v>0</v>
      </c>
      <c r="Q130" s="221">
        <v>0</v>
      </c>
      <c r="R130" s="221">
        <f>Q130*H130</f>
        <v>0</v>
      </c>
      <c r="S130" s="221">
        <v>0</v>
      </c>
      <c r="T130" s="222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23" t="s">
        <v>195</v>
      </c>
      <c r="AT130" s="223" t="s">
        <v>240</v>
      </c>
      <c r="AU130" s="223" t="s">
        <v>80</v>
      </c>
      <c r="AY130" s="17" t="s">
        <v>148</v>
      </c>
      <c r="BE130" s="224">
        <f>IF(N130="základní",J130,0)</f>
        <v>0</v>
      </c>
      <c r="BF130" s="224">
        <f>IF(N130="snížená",J130,0)</f>
        <v>0</v>
      </c>
      <c r="BG130" s="224">
        <f>IF(N130="zákl. přenesená",J130,0)</f>
        <v>0</v>
      </c>
      <c r="BH130" s="224">
        <f>IF(N130="sníž. přenesená",J130,0)</f>
        <v>0</v>
      </c>
      <c r="BI130" s="224">
        <f>IF(N130="nulová",J130,0)</f>
        <v>0</v>
      </c>
      <c r="BJ130" s="17" t="s">
        <v>78</v>
      </c>
      <c r="BK130" s="224">
        <f>ROUND(I130*H130,2)</f>
        <v>0</v>
      </c>
      <c r="BL130" s="17" t="s">
        <v>155</v>
      </c>
      <c r="BM130" s="223" t="s">
        <v>244</v>
      </c>
    </row>
    <row r="131" s="13" customFormat="1">
      <c r="A131" s="13"/>
      <c r="B131" s="230"/>
      <c r="C131" s="231"/>
      <c r="D131" s="232" t="s">
        <v>159</v>
      </c>
      <c r="E131" s="231"/>
      <c r="F131" s="234" t="s">
        <v>597</v>
      </c>
      <c r="G131" s="231"/>
      <c r="H131" s="235">
        <v>113.40000000000001</v>
      </c>
      <c r="I131" s="236"/>
      <c r="J131" s="231"/>
      <c r="K131" s="231"/>
      <c r="L131" s="237"/>
      <c r="M131" s="238"/>
      <c r="N131" s="239"/>
      <c r="O131" s="239"/>
      <c r="P131" s="239"/>
      <c r="Q131" s="239"/>
      <c r="R131" s="239"/>
      <c r="S131" s="239"/>
      <c r="T131" s="240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1" t="s">
        <v>159</v>
      </c>
      <c r="AU131" s="241" t="s">
        <v>80</v>
      </c>
      <c r="AV131" s="13" t="s">
        <v>80</v>
      </c>
      <c r="AW131" s="13" t="s">
        <v>4</v>
      </c>
      <c r="AX131" s="13" t="s">
        <v>78</v>
      </c>
      <c r="AY131" s="241" t="s">
        <v>148</v>
      </c>
    </row>
    <row r="132" s="2" customFormat="1" ht="24.15" customHeight="1">
      <c r="A132" s="38"/>
      <c r="B132" s="39"/>
      <c r="C132" s="212" t="s">
        <v>214</v>
      </c>
      <c r="D132" s="212" t="s">
        <v>150</v>
      </c>
      <c r="E132" s="213" t="s">
        <v>247</v>
      </c>
      <c r="F132" s="214" t="s">
        <v>248</v>
      </c>
      <c r="G132" s="215" t="s">
        <v>243</v>
      </c>
      <c r="H132" s="216">
        <v>105.298</v>
      </c>
      <c r="I132" s="217"/>
      <c r="J132" s="218">
        <f>ROUND(I132*H132,2)</f>
        <v>0</v>
      </c>
      <c r="K132" s="214" t="s">
        <v>154</v>
      </c>
      <c r="L132" s="44"/>
      <c r="M132" s="219" t="s">
        <v>19</v>
      </c>
      <c r="N132" s="220" t="s">
        <v>43</v>
      </c>
      <c r="O132" s="84"/>
      <c r="P132" s="221">
        <f>O132*H132</f>
        <v>0</v>
      </c>
      <c r="Q132" s="221">
        <v>0</v>
      </c>
      <c r="R132" s="221">
        <f>Q132*H132</f>
        <v>0</v>
      </c>
      <c r="S132" s="221">
        <v>0</v>
      </c>
      <c r="T132" s="222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3" t="s">
        <v>155</v>
      </c>
      <c r="AT132" s="223" t="s">
        <v>150</v>
      </c>
      <c r="AU132" s="223" t="s">
        <v>80</v>
      </c>
      <c r="AY132" s="17" t="s">
        <v>148</v>
      </c>
      <c r="BE132" s="224">
        <f>IF(N132="základní",J132,0)</f>
        <v>0</v>
      </c>
      <c r="BF132" s="224">
        <f>IF(N132="snížená",J132,0)</f>
        <v>0</v>
      </c>
      <c r="BG132" s="224">
        <f>IF(N132="zákl. přenesená",J132,0)</f>
        <v>0</v>
      </c>
      <c r="BH132" s="224">
        <f>IF(N132="sníž. přenesená",J132,0)</f>
        <v>0</v>
      </c>
      <c r="BI132" s="224">
        <f>IF(N132="nulová",J132,0)</f>
        <v>0</v>
      </c>
      <c r="BJ132" s="17" t="s">
        <v>78</v>
      </c>
      <c r="BK132" s="224">
        <f>ROUND(I132*H132,2)</f>
        <v>0</v>
      </c>
      <c r="BL132" s="17" t="s">
        <v>155</v>
      </c>
      <c r="BM132" s="223" t="s">
        <v>598</v>
      </c>
    </row>
    <row r="133" s="2" customFormat="1">
      <c r="A133" s="38"/>
      <c r="B133" s="39"/>
      <c r="C133" s="40"/>
      <c r="D133" s="225" t="s">
        <v>157</v>
      </c>
      <c r="E133" s="40"/>
      <c r="F133" s="226" t="s">
        <v>250</v>
      </c>
      <c r="G133" s="40"/>
      <c r="H133" s="40"/>
      <c r="I133" s="227"/>
      <c r="J133" s="40"/>
      <c r="K133" s="40"/>
      <c r="L133" s="44"/>
      <c r="M133" s="228"/>
      <c r="N133" s="229"/>
      <c r="O133" s="84"/>
      <c r="P133" s="84"/>
      <c r="Q133" s="84"/>
      <c r="R133" s="84"/>
      <c r="S133" s="84"/>
      <c r="T133" s="85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157</v>
      </c>
      <c r="AU133" s="17" t="s">
        <v>80</v>
      </c>
    </row>
    <row r="134" s="13" customFormat="1">
      <c r="A134" s="13"/>
      <c r="B134" s="230"/>
      <c r="C134" s="231"/>
      <c r="D134" s="232" t="s">
        <v>159</v>
      </c>
      <c r="E134" s="233" t="s">
        <v>19</v>
      </c>
      <c r="F134" s="234" t="s">
        <v>223</v>
      </c>
      <c r="G134" s="231"/>
      <c r="H134" s="235">
        <v>30</v>
      </c>
      <c r="I134" s="236"/>
      <c r="J134" s="231"/>
      <c r="K134" s="231"/>
      <c r="L134" s="237"/>
      <c r="M134" s="238"/>
      <c r="N134" s="239"/>
      <c r="O134" s="239"/>
      <c r="P134" s="239"/>
      <c r="Q134" s="239"/>
      <c r="R134" s="239"/>
      <c r="S134" s="239"/>
      <c r="T134" s="240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1" t="s">
        <v>159</v>
      </c>
      <c r="AU134" s="241" t="s">
        <v>80</v>
      </c>
      <c r="AV134" s="13" t="s">
        <v>80</v>
      </c>
      <c r="AW134" s="13" t="s">
        <v>33</v>
      </c>
      <c r="AX134" s="13" t="s">
        <v>72</v>
      </c>
      <c r="AY134" s="241" t="s">
        <v>148</v>
      </c>
    </row>
    <row r="135" s="13" customFormat="1">
      <c r="A135" s="13"/>
      <c r="B135" s="230"/>
      <c r="C135" s="231"/>
      <c r="D135" s="232" t="s">
        <v>159</v>
      </c>
      <c r="E135" s="233" t="s">
        <v>19</v>
      </c>
      <c r="F135" s="234" t="s">
        <v>224</v>
      </c>
      <c r="G135" s="231"/>
      <c r="H135" s="235">
        <v>8.1899999999999995</v>
      </c>
      <c r="I135" s="236"/>
      <c r="J135" s="231"/>
      <c r="K135" s="231"/>
      <c r="L135" s="237"/>
      <c r="M135" s="238"/>
      <c r="N135" s="239"/>
      <c r="O135" s="239"/>
      <c r="P135" s="239"/>
      <c r="Q135" s="239"/>
      <c r="R135" s="239"/>
      <c r="S135" s="239"/>
      <c r="T135" s="240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1" t="s">
        <v>159</v>
      </c>
      <c r="AU135" s="241" t="s">
        <v>80</v>
      </c>
      <c r="AV135" s="13" t="s">
        <v>80</v>
      </c>
      <c r="AW135" s="13" t="s">
        <v>33</v>
      </c>
      <c r="AX135" s="13" t="s">
        <v>72</v>
      </c>
      <c r="AY135" s="241" t="s">
        <v>148</v>
      </c>
    </row>
    <row r="136" s="13" customFormat="1">
      <c r="A136" s="13"/>
      <c r="B136" s="230"/>
      <c r="C136" s="231"/>
      <c r="D136" s="232" t="s">
        <v>159</v>
      </c>
      <c r="E136" s="233" t="s">
        <v>19</v>
      </c>
      <c r="F136" s="234" t="s">
        <v>591</v>
      </c>
      <c r="G136" s="231"/>
      <c r="H136" s="235">
        <v>23.75</v>
      </c>
      <c r="I136" s="236"/>
      <c r="J136" s="231"/>
      <c r="K136" s="231"/>
      <c r="L136" s="237"/>
      <c r="M136" s="238"/>
      <c r="N136" s="239"/>
      <c r="O136" s="239"/>
      <c r="P136" s="239"/>
      <c r="Q136" s="239"/>
      <c r="R136" s="239"/>
      <c r="S136" s="239"/>
      <c r="T136" s="240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1" t="s">
        <v>159</v>
      </c>
      <c r="AU136" s="241" t="s">
        <v>80</v>
      </c>
      <c r="AV136" s="13" t="s">
        <v>80</v>
      </c>
      <c r="AW136" s="13" t="s">
        <v>33</v>
      </c>
      <c r="AX136" s="13" t="s">
        <v>72</v>
      </c>
      <c r="AY136" s="241" t="s">
        <v>148</v>
      </c>
    </row>
    <row r="137" s="14" customFormat="1">
      <c r="A137" s="14"/>
      <c r="B137" s="242"/>
      <c r="C137" s="243"/>
      <c r="D137" s="232" t="s">
        <v>159</v>
      </c>
      <c r="E137" s="244" t="s">
        <v>19</v>
      </c>
      <c r="F137" s="245" t="s">
        <v>162</v>
      </c>
      <c r="G137" s="243"/>
      <c r="H137" s="246">
        <v>61.939999999999998</v>
      </c>
      <c r="I137" s="247"/>
      <c r="J137" s="243"/>
      <c r="K137" s="243"/>
      <c r="L137" s="248"/>
      <c r="M137" s="249"/>
      <c r="N137" s="250"/>
      <c r="O137" s="250"/>
      <c r="P137" s="250"/>
      <c r="Q137" s="250"/>
      <c r="R137" s="250"/>
      <c r="S137" s="250"/>
      <c r="T137" s="251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2" t="s">
        <v>159</v>
      </c>
      <c r="AU137" s="252" t="s">
        <v>80</v>
      </c>
      <c r="AV137" s="14" t="s">
        <v>155</v>
      </c>
      <c r="AW137" s="14" t="s">
        <v>33</v>
      </c>
      <c r="AX137" s="14" t="s">
        <v>78</v>
      </c>
      <c r="AY137" s="252" t="s">
        <v>148</v>
      </c>
    </row>
    <row r="138" s="13" customFormat="1">
      <c r="A138" s="13"/>
      <c r="B138" s="230"/>
      <c r="C138" s="231"/>
      <c r="D138" s="232" t="s">
        <v>159</v>
      </c>
      <c r="E138" s="231"/>
      <c r="F138" s="234" t="s">
        <v>599</v>
      </c>
      <c r="G138" s="231"/>
      <c r="H138" s="235">
        <v>105.298</v>
      </c>
      <c r="I138" s="236"/>
      <c r="J138" s="231"/>
      <c r="K138" s="231"/>
      <c r="L138" s="237"/>
      <c r="M138" s="238"/>
      <c r="N138" s="239"/>
      <c r="O138" s="239"/>
      <c r="P138" s="239"/>
      <c r="Q138" s="239"/>
      <c r="R138" s="239"/>
      <c r="S138" s="239"/>
      <c r="T138" s="240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1" t="s">
        <v>159</v>
      </c>
      <c r="AU138" s="241" t="s">
        <v>80</v>
      </c>
      <c r="AV138" s="13" t="s">
        <v>80</v>
      </c>
      <c r="AW138" s="13" t="s">
        <v>4</v>
      </c>
      <c r="AX138" s="13" t="s">
        <v>78</v>
      </c>
      <c r="AY138" s="241" t="s">
        <v>148</v>
      </c>
    </row>
    <row r="139" s="2" customFormat="1" ht="24.15" customHeight="1">
      <c r="A139" s="38"/>
      <c r="B139" s="39"/>
      <c r="C139" s="212" t="s">
        <v>8</v>
      </c>
      <c r="D139" s="212" t="s">
        <v>150</v>
      </c>
      <c r="E139" s="213" t="s">
        <v>600</v>
      </c>
      <c r="F139" s="214" t="s">
        <v>601</v>
      </c>
      <c r="G139" s="215" t="s">
        <v>153</v>
      </c>
      <c r="H139" s="216">
        <v>155</v>
      </c>
      <c r="I139" s="217"/>
      <c r="J139" s="218">
        <f>ROUND(I139*H139,2)</f>
        <v>0</v>
      </c>
      <c r="K139" s="214" t="s">
        <v>154</v>
      </c>
      <c r="L139" s="44"/>
      <c r="M139" s="219" t="s">
        <v>19</v>
      </c>
      <c r="N139" s="220" t="s">
        <v>43</v>
      </c>
      <c r="O139" s="84"/>
      <c r="P139" s="221">
        <f>O139*H139</f>
        <v>0</v>
      </c>
      <c r="Q139" s="221">
        <v>0</v>
      </c>
      <c r="R139" s="221">
        <f>Q139*H139</f>
        <v>0</v>
      </c>
      <c r="S139" s="221">
        <v>0</v>
      </c>
      <c r="T139" s="222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23" t="s">
        <v>155</v>
      </c>
      <c r="AT139" s="223" t="s">
        <v>150</v>
      </c>
      <c r="AU139" s="223" t="s">
        <v>80</v>
      </c>
      <c r="AY139" s="17" t="s">
        <v>148</v>
      </c>
      <c r="BE139" s="224">
        <f>IF(N139="základní",J139,0)</f>
        <v>0</v>
      </c>
      <c r="BF139" s="224">
        <f>IF(N139="snížená",J139,0)</f>
        <v>0</v>
      </c>
      <c r="BG139" s="224">
        <f>IF(N139="zákl. přenesená",J139,0)</f>
        <v>0</v>
      </c>
      <c r="BH139" s="224">
        <f>IF(N139="sníž. přenesená",J139,0)</f>
        <v>0</v>
      </c>
      <c r="BI139" s="224">
        <f>IF(N139="nulová",J139,0)</f>
        <v>0</v>
      </c>
      <c r="BJ139" s="17" t="s">
        <v>78</v>
      </c>
      <c r="BK139" s="224">
        <f>ROUND(I139*H139,2)</f>
        <v>0</v>
      </c>
      <c r="BL139" s="17" t="s">
        <v>155</v>
      </c>
      <c r="BM139" s="223" t="s">
        <v>272</v>
      </c>
    </row>
    <row r="140" s="2" customFormat="1">
      <c r="A140" s="38"/>
      <c r="B140" s="39"/>
      <c r="C140" s="40"/>
      <c r="D140" s="225" t="s">
        <v>157</v>
      </c>
      <c r="E140" s="40"/>
      <c r="F140" s="226" t="s">
        <v>602</v>
      </c>
      <c r="G140" s="40"/>
      <c r="H140" s="40"/>
      <c r="I140" s="227"/>
      <c r="J140" s="40"/>
      <c r="K140" s="40"/>
      <c r="L140" s="44"/>
      <c r="M140" s="228"/>
      <c r="N140" s="229"/>
      <c r="O140" s="84"/>
      <c r="P140" s="84"/>
      <c r="Q140" s="84"/>
      <c r="R140" s="84"/>
      <c r="S140" s="84"/>
      <c r="T140" s="85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157</v>
      </c>
      <c r="AU140" s="17" t="s">
        <v>80</v>
      </c>
    </row>
    <row r="141" s="2" customFormat="1" ht="16.5" customHeight="1">
      <c r="A141" s="38"/>
      <c r="B141" s="39"/>
      <c r="C141" s="263" t="s">
        <v>225</v>
      </c>
      <c r="D141" s="263" t="s">
        <v>240</v>
      </c>
      <c r="E141" s="264" t="s">
        <v>274</v>
      </c>
      <c r="F141" s="265" t="s">
        <v>275</v>
      </c>
      <c r="G141" s="266" t="s">
        <v>243</v>
      </c>
      <c r="H141" s="267">
        <v>24.800000000000001</v>
      </c>
      <c r="I141" s="268"/>
      <c r="J141" s="269">
        <f>ROUND(I141*H141,2)</f>
        <v>0</v>
      </c>
      <c r="K141" s="265" t="s">
        <v>154</v>
      </c>
      <c r="L141" s="270"/>
      <c r="M141" s="271" t="s">
        <v>19</v>
      </c>
      <c r="N141" s="272" t="s">
        <v>43</v>
      </c>
      <c r="O141" s="84"/>
      <c r="P141" s="221">
        <f>O141*H141</f>
        <v>0</v>
      </c>
      <c r="Q141" s="221">
        <v>0</v>
      </c>
      <c r="R141" s="221">
        <f>Q141*H141</f>
        <v>0</v>
      </c>
      <c r="S141" s="221">
        <v>0</v>
      </c>
      <c r="T141" s="222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3" t="s">
        <v>195</v>
      </c>
      <c r="AT141" s="223" t="s">
        <v>240</v>
      </c>
      <c r="AU141" s="223" t="s">
        <v>80</v>
      </c>
      <c r="AY141" s="17" t="s">
        <v>148</v>
      </c>
      <c r="BE141" s="224">
        <f>IF(N141="základní",J141,0)</f>
        <v>0</v>
      </c>
      <c r="BF141" s="224">
        <f>IF(N141="snížená",J141,0)</f>
        <v>0</v>
      </c>
      <c r="BG141" s="224">
        <f>IF(N141="zákl. přenesená",J141,0)</f>
        <v>0</v>
      </c>
      <c r="BH141" s="224">
        <f>IF(N141="sníž. přenesená",J141,0)</f>
        <v>0</v>
      </c>
      <c r="BI141" s="224">
        <f>IF(N141="nulová",J141,0)</f>
        <v>0</v>
      </c>
      <c r="BJ141" s="17" t="s">
        <v>78</v>
      </c>
      <c r="BK141" s="224">
        <f>ROUND(I141*H141,2)</f>
        <v>0</v>
      </c>
      <c r="BL141" s="17" t="s">
        <v>155</v>
      </c>
      <c r="BM141" s="223" t="s">
        <v>276</v>
      </c>
    </row>
    <row r="142" s="13" customFormat="1">
      <c r="A142" s="13"/>
      <c r="B142" s="230"/>
      <c r="C142" s="231"/>
      <c r="D142" s="232" t="s">
        <v>159</v>
      </c>
      <c r="E142" s="233" t="s">
        <v>19</v>
      </c>
      <c r="F142" s="234" t="s">
        <v>603</v>
      </c>
      <c r="G142" s="231"/>
      <c r="H142" s="235">
        <v>15.5</v>
      </c>
      <c r="I142" s="236"/>
      <c r="J142" s="231"/>
      <c r="K142" s="231"/>
      <c r="L142" s="237"/>
      <c r="M142" s="238"/>
      <c r="N142" s="239"/>
      <c r="O142" s="239"/>
      <c r="P142" s="239"/>
      <c r="Q142" s="239"/>
      <c r="R142" s="239"/>
      <c r="S142" s="239"/>
      <c r="T142" s="240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1" t="s">
        <v>159</v>
      </c>
      <c r="AU142" s="241" t="s">
        <v>80</v>
      </c>
      <c r="AV142" s="13" t="s">
        <v>80</v>
      </c>
      <c r="AW142" s="13" t="s">
        <v>33</v>
      </c>
      <c r="AX142" s="13" t="s">
        <v>78</v>
      </c>
      <c r="AY142" s="241" t="s">
        <v>148</v>
      </c>
    </row>
    <row r="143" s="13" customFormat="1">
      <c r="A143" s="13"/>
      <c r="B143" s="230"/>
      <c r="C143" s="231"/>
      <c r="D143" s="232" t="s">
        <v>159</v>
      </c>
      <c r="E143" s="231"/>
      <c r="F143" s="234" t="s">
        <v>604</v>
      </c>
      <c r="G143" s="231"/>
      <c r="H143" s="235">
        <v>24.800000000000001</v>
      </c>
      <c r="I143" s="236"/>
      <c r="J143" s="231"/>
      <c r="K143" s="231"/>
      <c r="L143" s="237"/>
      <c r="M143" s="238"/>
      <c r="N143" s="239"/>
      <c r="O143" s="239"/>
      <c r="P143" s="239"/>
      <c r="Q143" s="239"/>
      <c r="R143" s="239"/>
      <c r="S143" s="239"/>
      <c r="T143" s="240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1" t="s">
        <v>159</v>
      </c>
      <c r="AU143" s="241" t="s">
        <v>80</v>
      </c>
      <c r="AV143" s="13" t="s">
        <v>80</v>
      </c>
      <c r="AW143" s="13" t="s">
        <v>4</v>
      </c>
      <c r="AX143" s="13" t="s">
        <v>78</v>
      </c>
      <c r="AY143" s="241" t="s">
        <v>148</v>
      </c>
    </row>
    <row r="144" s="2" customFormat="1" ht="24.15" customHeight="1">
      <c r="A144" s="38"/>
      <c r="B144" s="39"/>
      <c r="C144" s="212" t="s">
        <v>232</v>
      </c>
      <c r="D144" s="212" t="s">
        <v>150</v>
      </c>
      <c r="E144" s="213" t="s">
        <v>280</v>
      </c>
      <c r="F144" s="214" t="s">
        <v>281</v>
      </c>
      <c r="G144" s="215" t="s">
        <v>153</v>
      </c>
      <c r="H144" s="216">
        <v>155</v>
      </c>
      <c r="I144" s="217"/>
      <c r="J144" s="218">
        <f>ROUND(I144*H144,2)</f>
        <v>0</v>
      </c>
      <c r="K144" s="214" t="s">
        <v>154</v>
      </c>
      <c r="L144" s="44"/>
      <c r="M144" s="219" t="s">
        <v>19</v>
      </c>
      <c r="N144" s="220" t="s">
        <v>43</v>
      </c>
      <c r="O144" s="84"/>
      <c r="P144" s="221">
        <f>O144*H144</f>
        <v>0</v>
      </c>
      <c r="Q144" s="221">
        <v>0</v>
      </c>
      <c r="R144" s="221">
        <f>Q144*H144</f>
        <v>0</v>
      </c>
      <c r="S144" s="221">
        <v>0</v>
      </c>
      <c r="T144" s="222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23" t="s">
        <v>155</v>
      </c>
      <c r="AT144" s="223" t="s">
        <v>150</v>
      </c>
      <c r="AU144" s="223" t="s">
        <v>80</v>
      </c>
      <c r="AY144" s="17" t="s">
        <v>148</v>
      </c>
      <c r="BE144" s="224">
        <f>IF(N144="základní",J144,0)</f>
        <v>0</v>
      </c>
      <c r="BF144" s="224">
        <f>IF(N144="snížená",J144,0)</f>
        <v>0</v>
      </c>
      <c r="BG144" s="224">
        <f>IF(N144="zákl. přenesená",J144,0)</f>
        <v>0</v>
      </c>
      <c r="BH144" s="224">
        <f>IF(N144="sníž. přenesená",J144,0)</f>
        <v>0</v>
      </c>
      <c r="BI144" s="224">
        <f>IF(N144="nulová",J144,0)</f>
        <v>0</v>
      </c>
      <c r="BJ144" s="17" t="s">
        <v>78</v>
      </c>
      <c r="BK144" s="224">
        <f>ROUND(I144*H144,2)</f>
        <v>0</v>
      </c>
      <c r="BL144" s="17" t="s">
        <v>155</v>
      </c>
      <c r="BM144" s="223" t="s">
        <v>282</v>
      </c>
    </row>
    <row r="145" s="2" customFormat="1">
      <c r="A145" s="38"/>
      <c r="B145" s="39"/>
      <c r="C145" s="40"/>
      <c r="D145" s="225" t="s">
        <v>157</v>
      </c>
      <c r="E145" s="40"/>
      <c r="F145" s="226" t="s">
        <v>283</v>
      </c>
      <c r="G145" s="40"/>
      <c r="H145" s="40"/>
      <c r="I145" s="227"/>
      <c r="J145" s="40"/>
      <c r="K145" s="40"/>
      <c r="L145" s="44"/>
      <c r="M145" s="228"/>
      <c r="N145" s="229"/>
      <c r="O145" s="84"/>
      <c r="P145" s="84"/>
      <c r="Q145" s="84"/>
      <c r="R145" s="84"/>
      <c r="S145" s="84"/>
      <c r="T145" s="85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157</v>
      </c>
      <c r="AU145" s="17" t="s">
        <v>80</v>
      </c>
    </row>
    <row r="146" s="2" customFormat="1" ht="16.5" customHeight="1">
      <c r="A146" s="38"/>
      <c r="B146" s="39"/>
      <c r="C146" s="263" t="s">
        <v>239</v>
      </c>
      <c r="D146" s="263" t="s">
        <v>240</v>
      </c>
      <c r="E146" s="264" t="s">
        <v>285</v>
      </c>
      <c r="F146" s="265" t="s">
        <v>286</v>
      </c>
      <c r="G146" s="266" t="s">
        <v>287</v>
      </c>
      <c r="H146" s="267">
        <v>4.883</v>
      </c>
      <c r="I146" s="268"/>
      <c r="J146" s="269">
        <f>ROUND(I146*H146,2)</f>
        <v>0</v>
      </c>
      <c r="K146" s="265" t="s">
        <v>154</v>
      </c>
      <c r="L146" s="270"/>
      <c r="M146" s="271" t="s">
        <v>19</v>
      </c>
      <c r="N146" s="272" t="s">
        <v>43</v>
      </c>
      <c r="O146" s="84"/>
      <c r="P146" s="221">
        <f>O146*H146</f>
        <v>0</v>
      </c>
      <c r="Q146" s="221">
        <v>0.001</v>
      </c>
      <c r="R146" s="221">
        <f>Q146*H146</f>
        <v>0.0048830000000000002</v>
      </c>
      <c r="S146" s="221">
        <v>0</v>
      </c>
      <c r="T146" s="222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3" t="s">
        <v>195</v>
      </c>
      <c r="AT146" s="223" t="s">
        <v>240</v>
      </c>
      <c r="AU146" s="223" t="s">
        <v>80</v>
      </c>
      <c r="AY146" s="17" t="s">
        <v>148</v>
      </c>
      <c r="BE146" s="224">
        <f>IF(N146="základní",J146,0)</f>
        <v>0</v>
      </c>
      <c r="BF146" s="224">
        <f>IF(N146="snížená",J146,0)</f>
        <v>0</v>
      </c>
      <c r="BG146" s="224">
        <f>IF(N146="zákl. přenesená",J146,0)</f>
        <v>0</v>
      </c>
      <c r="BH146" s="224">
        <f>IF(N146="sníž. přenesená",J146,0)</f>
        <v>0</v>
      </c>
      <c r="BI146" s="224">
        <f>IF(N146="nulová",J146,0)</f>
        <v>0</v>
      </c>
      <c r="BJ146" s="17" t="s">
        <v>78</v>
      </c>
      <c r="BK146" s="224">
        <f>ROUND(I146*H146,2)</f>
        <v>0</v>
      </c>
      <c r="BL146" s="17" t="s">
        <v>155</v>
      </c>
      <c r="BM146" s="223" t="s">
        <v>288</v>
      </c>
    </row>
    <row r="147" s="13" customFormat="1">
      <c r="A147" s="13"/>
      <c r="B147" s="230"/>
      <c r="C147" s="231"/>
      <c r="D147" s="232" t="s">
        <v>159</v>
      </c>
      <c r="E147" s="231"/>
      <c r="F147" s="234" t="s">
        <v>605</v>
      </c>
      <c r="G147" s="231"/>
      <c r="H147" s="235">
        <v>4.883</v>
      </c>
      <c r="I147" s="236"/>
      <c r="J147" s="231"/>
      <c r="K147" s="231"/>
      <c r="L147" s="237"/>
      <c r="M147" s="238"/>
      <c r="N147" s="239"/>
      <c r="O147" s="239"/>
      <c r="P147" s="239"/>
      <c r="Q147" s="239"/>
      <c r="R147" s="239"/>
      <c r="S147" s="239"/>
      <c r="T147" s="240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1" t="s">
        <v>159</v>
      </c>
      <c r="AU147" s="241" t="s">
        <v>80</v>
      </c>
      <c r="AV147" s="13" t="s">
        <v>80</v>
      </c>
      <c r="AW147" s="13" t="s">
        <v>4</v>
      </c>
      <c r="AX147" s="13" t="s">
        <v>78</v>
      </c>
      <c r="AY147" s="241" t="s">
        <v>148</v>
      </c>
    </row>
    <row r="148" s="2" customFormat="1" ht="21.75" customHeight="1">
      <c r="A148" s="38"/>
      <c r="B148" s="39"/>
      <c r="C148" s="212" t="s">
        <v>246</v>
      </c>
      <c r="D148" s="212" t="s">
        <v>150</v>
      </c>
      <c r="E148" s="213" t="s">
        <v>291</v>
      </c>
      <c r="F148" s="214" t="s">
        <v>292</v>
      </c>
      <c r="G148" s="215" t="s">
        <v>153</v>
      </c>
      <c r="H148" s="216">
        <v>1450</v>
      </c>
      <c r="I148" s="217"/>
      <c r="J148" s="218">
        <f>ROUND(I148*H148,2)</f>
        <v>0</v>
      </c>
      <c r="K148" s="214" t="s">
        <v>154</v>
      </c>
      <c r="L148" s="44"/>
      <c r="M148" s="219" t="s">
        <v>19</v>
      </c>
      <c r="N148" s="220" t="s">
        <v>43</v>
      </c>
      <c r="O148" s="84"/>
      <c r="P148" s="221">
        <f>O148*H148</f>
        <v>0</v>
      </c>
      <c r="Q148" s="221">
        <v>0</v>
      </c>
      <c r="R148" s="221">
        <f>Q148*H148</f>
        <v>0</v>
      </c>
      <c r="S148" s="221">
        <v>0</v>
      </c>
      <c r="T148" s="222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23" t="s">
        <v>155</v>
      </c>
      <c r="AT148" s="223" t="s">
        <v>150</v>
      </c>
      <c r="AU148" s="223" t="s">
        <v>80</v>
      </c>
      <c r="AY148" s="17" t="s">
        <v>148</v>
      </c>
      <c r="BE148" s="224">
        <f>IF(N148="základní",J148,0)</f>
        <v>0</v>
      </c>
      <c r="BF148" s="224">
        <f>IF(N148="snížená",J148,0)</f>
        <v>0</v>
      </c>
      <c r="BG148" s="224">
        <f>IF(N148="zákl. přenesená",J148,0)</f>
        <v>0</v>
      </c>
      <c r="BH148" s="224">
        <f>IF(N148="sníž. přenesená",J148,0)</f>
        <v>0</v>
      </c>
      <c r="BI148" s="224">
        <f>IF(N148="nulová",J148,0)</f>
        <v>0</v>
      </c>
      <c r="BJ148" s="17" t="s">
        <v>78</v>
      </c>
      <c r="BK148" s="224">
        <f>ROUND(I148*H148,2)</f>
        <v>0</v>
      </c>
      <c r="BL148" s="17" t="s">
        <v>155</v>
      </c>
      <c r="BM148" s="223" t="s">
        <v>293</v>
      </c>
    </row>
    <row r="149" s="2" customFormat="1">
      <c r="A149" s="38"/>
      <c r="B149" s="39"/>
      <c r="C149" s="40"/>
      <c r="D149" s="225" t="s">
        <v>157</v>
      </c>
      <c r="E149" s="40"/>
      <c r="F149" s="226" t="s">
        <v>294</v>
      </c>
      <c r="G149" s="40"/>
      <c r="H149" s="40"/>
      <c r="I149" s="227"/>
      <c r="J149" s="40"/>
      <c r="K149" s="40"/>
      <c r="L149" s="44"/>
      <c r="M149" s="228"/>
      <c r="N149" s="229"/>
      <c r="O149" s="84"/>
      <c r="P149" s="84"/>
      <c r="Q149" s="84"/>
      <c r="R149" s="84"/>
      <c r="S149" s="84"/>
      <c r="T149" s="85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157</v>
      </c>
      <c r="AU149" s="17" t="s">
        <v>80</v>
      </c>
    </row>
    <row r="150" s="12" customFormat="1" ht="22.8" customHeight="1">
      <c r="A150" s="12"/>
      <c r="B150" s="196"/>
      <c r="C150" s="197"/>
      <c r="D150" s="198" t="s">
        <v>71</v>
      </c>
      <c r="E150" s="210" t="s">
        <v>80</v>
      </c>
      <c r="F150" s="210" t="s">
        <v>295</v>
      </c>
      <c r="G150" s="197"/>
      <c r="H150" s="197"/>
      <c r="I150" s="200"/>
      <c r="J150" s="211">
        <f>BK150</f>
        <v>0</v>
      </c>
      <c r="K150" s="197"/>
      <c r="L150" s="202"/>
      <c r="M150" s="203"/>
      <c r="N150" s="204"/>
      <c r="O150" s="204"/>
      <c r="P150" s="205">
        <f>SUM(P151:P153)</f>
        <v>0</v>
      </c>
      <c r="Q150" s="204"/>
      <c r="R150" s="205">
        <f>SUM(R151:R153)</f>
        <v>0</v>
      </c>
      <c r="S150" s="204"/>
      <c r="T150" s="206">
        <f>SUM(T151:T153)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07" t="s">
        <v>78</v>
      </c>
      <c r="AT150" s="208" t="s">
        <v>71</v>
      </c>
      <c r="AU150" s="208" t="s">
        <v>78</v>
      </c>
      <c r="AY150" s="207" t="s">
        <v>148</v>
      </c>
      <c r="BK150" s="209">
        <f>SUM(BK151:BK153)</f>
        <v>0</v>
      </c>
    </row>
    <row r="151" s="2" customFormat="1" ht="24.15" customHeight="1">
      <c r="A151" s="38"/>
      <c r="B151" s="39"/>
      <c r="C151" s="212" t="s">
        <v>252</v>
      </c>
      <c r="D151" s="212" t="s">
        <v>150</v>
      </c>
      <c r="E151" s="213" t="s">
        <v>606</v>
      </c>
      <c r="F151" s="214" t="s">
        <v>607</v>
      </c>
      <c r="G151" s="215" t="s">
        <v>192</v>
      </c>
      <c r="H151" s="216">
        <v>23.75</v>
      </c>
      <c r="I151" s="217"/>
      <c r="J151" s="218">
        <f>ROUND(I151*H151,2)</f>
        <v>0</v>
      </c>
      <c r="K151" s="214" t="s">
        <v>154</v>
      </c>
      <c r="L151" s="44"/>
      <c r="M151" s="219" t="s">
        <v>19</v>
      </c>
      <c r="N151" s="220" t="s">
        <v>43</v>
      </c>
      <c r="O151" s="84"/>
      <c r="P151" s="221">
        <f>O151*H151</f>
        <v>0</v>
      </c>
      <c r="Q151" s="221">
        <v>0</v>
      </c>
      <c r="R151" s="221">
        <f>Q151*H151</f>
        <v>0</v>
      </c>
      <c r="S151" s="221">
        <v>0</v>
      </c>
      <c r="T151" s="222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23" t="s">
        <v>155</v>
      </c>
      <c r="AT151" s="223" t="s">
        <v>150</v>
      </c>
      <c r="AU151" s="223" t="s">
        <v>80</v>
      </c>
      <c r="AY151" s="17" t="s">
        <v>148</v>
      </c>
      <c r="BE151" s="224">
        <f>IF(N151="základní",J151,0)</f>
        <v>0</v>
      </c>
      <c r="BF151" s="224">
        <f>IF(N151="snížená",J151,0)</f>
        <v>0</v>
      </c>
      <c r="BG151" s="224">
        <f>IF(N151="zákl. přenesená",J151,0)</f>
        <v>0</v>
      </c>
      <c r="BH151" s="224">
        <f>IF(N151="sníž. přenesená",J151,0)</f>
        <v>0</v>
      </c>
      <c r="BI151" s="224">
        <f>IF(N151="nulová",J151,0)</f>
        <v>0</v>
      </c>
      <c r="BJ151" s="17" t="s">
        <v>78</v>
      </c>
      <c r="BK151" s="224">
        <f>ROUND(I151*H151,2)</f>
        <v>0</v>
      </c>
      <c r="BL151" s="17" t="s">
        <v>155</v>
      </c>
      <c r="BM151" s="223" t="s">
        <v>608</v>
      </c>
    </row>
    <row r="152" s="2" customFormat="1">
      <c r="A152" s="38"/>
      <c r="B152" s="39"/>
      <c r="C152" s="40"/>
      <c r="D152" s="225" t="s">
        <v>157</v>
      </c>
      <c r="E152" s="40"/>
      <c r="F152" s="226" t="s">
        <v>609</v>
      </c>
      <c r="G152" s="40"/>
      <c r="H152" s="40"/>
      <c r="I152" s="227"/>
      <c r="J152" s="40"/>
      <c r="K152" s="40"/>
      <c r="L152" s="44"/>
      <c r="M152" s="228"/>
      <c r="N152" s="229"/>
      <c r="O152" s="84"/>
      <c r="P152" s="84"/>
      <c r="Q152" s="84"/>
      <c r="R152" s="84"/>
      <c r="S152" s="84"/>
      <c r="T152" s="85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157</v>
      </c>
      <c r="AU152" s="17" t="s">
        <v>80</v>
      </c>
    </row>
    <row r="153" s="13" customFormat="1">
      <c r="A153" s="13"/>
      <c r="B153" s="230"/>
      <c r="C153" s="231"/>
      <c r="D153" s="232" t="s">
        <v>159</v>
      </c>
      <c r="E153" s="233" t="s">
        <v>19</v>
      </c>
      <c r="F153" s="234" t="s">
        <v>591</v>
      </c>
      <c r="G153" s="231"/>
      <c r="H153" s="235">
        <v>23.75</v>
      </c>
      <c r="I153" s="236"/>
      <c r="J153" s="231"/>
      <c r="K153" s="231"/>
      <c r="L153" s="237"/>
      <c r="M153" s="238"/>
      <c r="N153" s="239"/>
      <c r="O153" s="239"/>
      <c r="P153" s="239"/>
      <c r="Q153" s="239"/>
      <c r="R153" s="239"/>
      <c r="S153" s="239"/>
      <c r="T153" s="240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1" t="s">
        <v>159</v>
      </c>
      <c r="AU153" s="241" t="s">
        <v>80</v>
      </c>
      <c r="AV153" s="13" t="s">
        <v>80</v>
      </c>
      <c r="AW153" s="13" t="s">
        <v>33</v>
      </c>
      <c r="AX153" s="13" t="s">
        <v>78</v>
      </c>
      <c r="AY153" s="241" t="s">
        <v>148</v>
      </c>
    </row>
    <row r="154" s="12" customFormat="1" ht="22.8" customHeight="1">
      <c r="A154" s="12"/>
      <c r="B154" s="196"/>
      <c r="C154" s="197"/>
      <c r="D154" s="198" t="s">
        <v>71</v>
      </c>
      <c r="E154" s="210" t="s">
        <v>178</v>
      </c>
      <c r="F154" s="210" t="s">
        <v>310</v>
      </c>
      <c r="G154" s="197"/>
      <c r="H154" s="197"/>
      <c r="I154" s="200"/>
      <c r="J154" s="211">
        <f>BK154</f>
        <v>0</v>
      </c>
      <c r="K154" s="197"/>
      <c r="L154" s="202"/>
      <c r="M154" s="203"/>
      <c r="N154" s="204"/>
      <c r="O154" s="204"/>
      <c r="P154" s="205">
        <f>SUM(P155:P196)</f>
        <v>0</v>
      </c>
      <c r="Q154" s="204"/>
      <c r="R154" s="205">
        <f>SUM(R155:R196)</f>
        <v>13.40812</v>
      </c>
      <c r="S154" s="204"/>
      <c r="T154" s="206">
        <f>SUM(T155:T196)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07" t="s">
        <v>78</v>
      </c>
      <c r="AT154" s="208" t="s">
        <v>71</v>
      </c>
      <c r="AU154" s="208" t="s">
        <v>78</v>
      </c>
      <c r="AY154" s="207" t="s">
        <v>148</v>
      </c>
      <c r="BK154" s="209">
        <f>SUM(BK155:BK196)</f>
        <v>0</v>
      </c>
    </row>
    <row r="155" s="2" customFormat="1" ht="21.75" customHeight="1">
      <c r="A155" s="38"/>
      <c r="B155" s="39"/>
      <c r="C155" s="212" t="s">
        <v>258</v>
      </c>
      <c r="D155" s="212" t="s">
        <v>150</v>
      </c>
      <c r="E155" s="213" t="s">
        <v>312</v>
      </c>
      <c r="F155" s="214" t="s">
        <v>313</v>
      </c>
      <c r="G155" s="215" t="s">
        <v>153</v>
      </c>
      <c r="H155" s="216">
        <v>904</v>
      </c>
      <c r="I155" s="217"/>
      <c r="J155" s="218">
        <f>ROUND(I155*H155,2)</f>
        <v>0</v>
      </c>
      <c r="K155" s="214" t="s">
        <v>154</v>
      </c>
      <c r="L155" s="44"/>
      <c r="M155" s="219" t="s">
        <v>19</v>
      </c>
      <c r="N155" s="220" t="s">
        <v>43</v>
      </c>
      <c r="O155" s="84"/>
      <c r="P155" s="221">
        <f>O155*H155</f>
        <v>0</v>
      </c>
      <c r="Q155" s="221">
        <v>0</v>
      </c>
      <c r="R155" s="221">
        <f>Q155*H155</f>
        <v>0</v>
      </c>
      <c r="S155" s="221">
        <v>0</v>
      </c>
      <c r="T155" s="222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23" t="s">
        <v>155</v>
      </c>
      <c r="AT155" s="223" t="s">
        <v>150</v>
      </c>
      <c r="AU155" s="223" t="s">
        <v>80</v>
      </c>
      <c r="AY155" s="17" t="s">
        <v>148</v>
      </c>
      <c r="BE155" s="224">
        <f>IF(N155="základní",J155,0)</f>
        <v>0</v>
      </c>
      <c r="BF155" s="224">
        <f>IF(N155="snížená",J155,0)</f>
        <v>0</v>
      </c>
      <c r="BG155" s="224">
        <f>IF(N155="zákl. přenesená",J155,0)</f>
        <v>0</v>
      </c>
      <c r="BH155" s="224">
        <f>IF(N155="sníž. přenesená",J155,0)</f>
        <v>0</v>
      </c>
      <c r="BI155" s="224">
        <f>IF(N155="nulová",J155,0)</f>
        <v>0</v>
      </c>
      <c r="BJ155" s="17" t="s">
        <v>78</v>
      </c>
      <c r="BK155" s="224">
        <f>ROUND(I155*H155,2)</f>
        <v>0</v>
      </c>
      <c r="BL155" s="17" t="s">
        <v>155</v>
      </c>
      <c r="BM155" s="223" t="s">
        <v>314</v>
      </c>
    </row>
    <row r="156" s="2" customFormat="1">
      <c r="A156" s="38"/>
      <c r="B156" s="39"/>
      <c r="C156" s="40"/>
      <c r="D156" s="225" t="s">
        <v>157</v>
      </c>
      <c r="E156" s="40"/>
      <c r="F156" s="226" t="s">
        <v>315</v>
      </c>
      <c r="G156" s="40"/>
      <c r="H156" s="40"/>
      <c r="I156" s="227"/>
      <c r="J156" s="40"/>
      <c r="K156" s="40"/>
      <c r="L156" s="44"/>
      <c r="M156" s="228"/>
      <c r="N156" s="229"/>
      <c r="O156" s="84"/>
      <c r="P156" s="84"/>
      <c r="Q156" s="84"/>
      <c r="R156" s="84"/>
      <c r="S156" s="84"/>
      <c r="T156" s="85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157</v>
      </c>
      <c r="AU156" s="17" t="s">
        <v>80</v>
      </c>
    </row>
    <row r="157" s="13" customFormat="1">
      <c r="A157" s="13"/>
      <c r="B157" s="230"/>
      <c r="C157" s="231"/>
      <c r="D157" s="232" t="s">
        <v>159</v>
      </c>
      <c r="E157" s="233" t="s">
        <v>19</v>
      </c>
      <c r="F157" s="234" t="s">
        <v>610</v>
      </c>
      <c r="G157" s="231"/>
      <c r="H157" s="235">
        <v>900</v>
      </c>
      <c r="I157" s="236"/>
      <c r="J157" s="231"/>
      <c r="K157" s="231"/>
      <c r="L157" s="237"/>
      <c r="M157" s="238"/>
      <c r="N157" s="239"/>
      <c r="O157" s="239"/>
      <c r="P157" s="239"/>
      <c r="Q157" s="239"/>
      <c r="R157" s="239"/>
      <c r="S157" s="239"/>
      <c r="T157" s="240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1" t="s">
        <v>159</v>
      </c>
      <c r="AU157" s="241" t="s">
        <v>80</v>
      </c>
      <c r="AV157" s="13" t="s">
        <v>80</v>
      </c>
      <c r="AW157" s="13" t="s">
        <v>33</v>
      </c>
      <c r="AX157" s="13" t="s">
        <v>72</v>
      </c>
      <c r="AY157" s="241" t="s">
        <v>148</v>
      </c>
    </row>
    <row r="158" s="13" customFormat="1">
      <c r="A158" s="13"/>
      <c r="B158" s="230"/>
      <c r="C158" s="231"/>
      <c r="D158" s="232" t="s">
        <v>159</v>
      </c>
      <c r="E158" s="233" t="s">
        <v>19</v>
      </c>
      <c r="F158" s="234" t="s">
        <v>611</v>
      </c>
      <c r="G158" s="231"/>
      <c r="H158" s="235">
        <v>4</v>
      </c>
      <c r="I158" s="236"/>
      <c r="J158" s="231"/>
      <c r="K158" s="231"/>
      <c r="L158" s="237"/>
      <c r="M158" s="238"/>
      <c r="N158" s="239"/>
      <c r="O158" s="239"/>
      <c r="P158" s="239"/>
      <c r="Q158" s="239"/>
      <c r="R158" s="239"/>
      <c r="S158" s="239"/>
      <c r="T158" s="240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1" t="s">
        <v>159</v>
      </c>
      <c r="AU158" s="241" t="s">
        <v>80</v>
      </c>
      <c r="AV158" s="13" t="s">
        <v>80</v>
      </c>
      <c r="AW158" s="13" t="s">
        <v>33</v>
      </c>
      <c r="AX158" s="13" t="s">
        <v>72</v>
      </c>
      <c r="AY158" s="241" t="s">
        <v>148</v>
      </c>
    </row>
    <row r="159" s="14" customFormat="1">
      <c r="A159" s="14"/>
      <c r="B159" s="242"/>
      <c r="C159" s="243"/>
      <c r="D159" s="232" t="s">
        <v>159</v>
      </c>
      <c r="E159" s="244" t="s">
        <v>19</v>
      </c>
      <c r="F159" s="245" t="s">
        <v>162</v>
      </c>
      <c r="G159" s="243"/>
      <c r="H159" s="246">
        <v>904</v>
      </c>
      <c r="I159" s="247"/>
      <c r="J159" s="243"/>
      <c r="K159" s="243"/>
      <c r="L159" s="248"/>
      <c r="M159" s="249"/>
      <c r="N159" s="250"/>
      <c r="O159" s="250"/>
      <c r="P159" s="250"/>
      <c r="Q159" s="250"/>
      <c r="R159" s="250"/>
      <c r="S159" s="250"/>
      <c r="T159" s="251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2" t="s">
        <v>159</v>
      </c>
      <c r="AU159" s="252" t="s">
        <v>80</v>
      </c>
      <c r="AV159" s="14" t="s">
        <v>155</v>
      </c>
      <c r="AW159" s="14" t="s">
        <v>33</v>
      </c>
      <c r="AX159" s="14" t="s">
        <v>78</v>
      </c>
      <c r="AY159" s="252" t="s">
        <v>148</v>
      </c>
    </row>
    <row r="160" s="2" customFormat="1" ht="21.75" customHeight="1">
      <c r="A160" s="38"/>
      <c r="B160" s="39"/>
      <c r="C160" s="212" t="s">
        <v>264</v>
      </c>
      <c r="D160" s="212" t="s">
        <v>150</v>
      </c>
      <c r="E160" s="213" t="s">
        <v>322</v>
      </c>
      <c r="F160" s="214" t="s">
        <v>323</v>
      </c>
      <c r="G160" s="215" t="s">
        <v>153</v>
      </c>
      <c r="H160" s="216">
        <v>46</v>
      </c>
      <c r="I160" s="217"/>
      <c r="J160" s="218">
        <f>ROUND(I160*H160,2)</f>
        <v>0</v>
      </c>
      <c r="K160" s="214" t="s">
        <v>154</v>
      </c>
      <c r="L160" s="44"/>
      <c r="M160" s="219" t="s">
        <v>19</v>
      </c>
      <c r="N160" s="220" t="s">
        <v>43</v>
      </c>
      <c r="O160" s="84"/>
      <c r="P160" s="221">
        <f>O160*H160</f>
        <v>0</v>
      </c>
      <c r="Q160" s="221">
        <v>0</v>
      </c>
      <c r="R160" s="221">
        <f>Q160*H160</f>
        <v>0</v>
      </c>
      <c r="S160" s="221">
        <v>0</v>
      </c>
      <c r="T160" s="222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23" t="s">
        <v>155</v>
      </c>
      <c r="AT160" s="223" t="s">
        <v>150</v>
      </c>
      <c r="AU160" s="223" t="s">
        <v>80</v>
      </c>
      <c r="AY160" s="17" t="s">
        <v>148</v>
      </c>
      <c r="BE160" s="224">
        <f>IF(N160="základní",J160,0)</f>
        <v>0</v>
      </c>
      <c r="BF160" s="224">
        <f>IF(N160="snížená",J160,0)</f>
        <v>0</v>
      </c>
      <c r="BG160" s="224">
        <f>IF(N160="zákl. přenesená",J160,0)</f>
        <v>0</v>
      </c>
      <c r="BH160" s="224">
        <f>IF(N160="sníž. přenesená",J160,0)</f>
        <v>0</v>
      </c>
      <c r="BI160" s="224">
        <f>IF(N160="nulová",J160,0)</f>
        <v>0</v>
      </c>
      <c r="BJ160" s="17" t="s">
        <v>78</v>
      </c>
      <c r="BK160" s="224">
        <f>ROUND(I160*H160,2)</f>
        <v>0</v>
      </c>
      <c r="BL160" s="17" t="s">
        <v>155</v>
      </c>
      <c r="BM160" s="223" t="s">
        <v>324</v>
      </c>
    </row>
    <row r="161" s="2" customFormat="1">
      <c r="A161" s="38"/>
      <c r="B161" s="39"/>
      <c r="C161" s="40"/>
      <c r="D161" s="225" t="s">
        <v>157</v>
      </c>
      <c r="E161" s="40"/>
      <c r="F161" s="226" t="s">
        <v>325</v>
      </c>
      <c r="G161" s="40"/>
      <c r="H161" s="40"/>
      <c r="I161" s="227"/>
      <c r="J161" s="40"/>
      <c r="K161" s="40"/>
      <c r="L161" s="44"/>
      <c r="M161" s="228"/>
      <c r="N161" s="229"/>
      <c r="O161" s="84"/>
      <c r="P161" s="84"/>
      <c r="Q161" s="84"/>
      <c r="R161" s="84"/>
      <c r="S161" s="84"/>
      <c r="T161" s="85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157</v>
      </c>
      <c r="AU161" s="17" t="s">
        <v>80</v>
      </c>
    </row>
    <row r="162" s="13" customFormat="1">
      <c r="A162" s="13"/>
      <c r="B162" s="230"/>
      <c r="C162" s="231"/>
      <c r="D162" s="232" t="s">
        <v>159</v>
      </c>
      <c r="E162" s="233" t="s">
        <v>19</v>
      </c>
      <c r="F162" s="234" t="s">
        <v>612</v>
      </c>
      <c r="G162" s="231"/>
      <c r="H162" s="235">
        <v>46</v>
      </c>
      <c r="I162" s="236"/>
      <c r="J162" s="231"/>
      <c r="K162" s="231"/>
      <c r="L162" s="237"/>
      <c r="M162" s="238"/>
      <c r="N162" s="239"/>
      <c r="O162" s="239"/>
      <c r="P162" s="239"/>
      <c r="Q162" s="239"/>
      <c r="R162" s="239"/>
      <c r="S162" s="239"/>
      <c r="T162" s="240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1" t="s">
        <v>159</v>
      </c>
      <c r="AU162" s="241" t="s">
        <v>80</v>
      </c>
      <c r="AV162" s="13" t="s">
        <v>80</v>
      </c>
      <c r="AW162" s="13" t="s">
        <v>33</v>
      </c>
      <c r="AX162" s="13" t="s">
        <v>78</v>
      </c>
      <c r="AY162" s="241" t="s">
        <v>148</v>
      </c>
    </row>
    <row r="163" s="2" customFormat="1" ht="24.15" customHeight="1">
      <c r="A163" s="38"/>
      <c r="B163" s="39"/>
      <c r="C163" s="212" t="s">
        <v>269</v>
      </c>
      <c r="D163" s="212" t="s">
        <v>150</v>
      </c>
      <c r="E163" s="213" t="s">
        <v>328</v>
      </c>
      <c r="F163" s="214" t="s">
        <v>329</v>
      </c>
      <c r="G163" s="215" t="s">
        <v>153</v>
      </c>
      <c r="H163" s="216">
        <v>450</v>
      </c>
      <c r="I163" s="217"/>
      <c r="J163" s="218">
        <f>ROUND(I163*H163,2)</f>
        <v>0</v>
      </c>
      <c r="K163" s="214" t="s">
        <v>154</v>
      </c>
      <c r="L163" s="44"/>
      <c r="M163" s="219" t="s">
        <v>19</v>
      </c>
      <c r="N163" s="220" t="s">
        <v>43</v>
      </c>
      <c r="O163" s="84"/>
      <c r="P163" s="221">
        <f>O163*H163</f>
        <v>0</v>
      </c>
      <c r="Q163" s="221">
        <v>0</v>
      </c>
      <c r="R163" s="221">
        <f>Q163*H163</f>
        <v>0</v>
      </c>
      <c r="S163" s="221">
        <v>0</v>
      </c>
      <c r="T163" s="222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23" t="s">
        <v>155</v>
      </c>
      <c r="AT163" s="223" t="s">
        <v>150</v>
      </c>
      <c r="AU163" s="223" t="s">
        <v>80</v>
      </c>
      <c r="AY163" s="17" t="s">
        <v>148</v>
      </c>
      <c r="BE163" s="224">
        <f>IF(N163="základní",J163,0)</f>
        <v>0</v>
      </c>
      <c r="BF163" s="224">
        <f>IF(N163="snížená",J163,0)</f>
        <v>0</v>
      </c>
      <c r="BG163" s="224">
        <f>IF(N163="zákl. přenesená",J163,0)</f>
        <v>0</v>
      </c>
      <c r="BH163" s="224">
        <f>IF(N163="sníž. přenesená",J163,0)</f>
        <v>0</v>
      </c>
      <c r="BI163" s="224">
        <f>IF(N163="nulová",J163,0)</f>
        <v>0</v>
      </c>
      <c r="BJ163" s="17" t="s">
        <v>78</v>
      </c>
      <c r="BK163" s="224">
        <f>ROUND(I163*H163,2)</f>
        <v>0</v>
      </c>
      <c r="BL163" s="17" t="s">
        <v>155</v>
      </c>
      <c r="BM163" s="223" t="s">
        <v>330</v>
      </c>
    </row>
    <row r="164" s="2" customFormat="1">
      <c r="A164" s="38"/>
      <c r="B164" s="39"/>
      <c r="C164" s="40"/>
      <c r="D164" s="225" t="s">
        <v>157</v>
      </c>
      <c r="E164" s="40"/>
      <c r="F164" s="226" t="s">
        <v>331</v>
      </c>
      <c r="G164" s="40"/>
      <c r="H164" s="40"/>
      <c r="I164" s="227"/>
      <c r="J164" s="40"/>
      <c r="K164" s="40"/>
      <c r="L164" s="44"/>
      <c r="M164" s="228"/>
      <c r="N164" s="229"/>
      <c r="O164" s="84"/>
      <c r="P164" s="84"/>
      <c r="Q164" s="84"/>
      <c r="R164" s="84"/>
      <c r="S164" s="84"/>
      <c r="T164" s="85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157</v>
      </c>
      <c r="AU164" s="17" t="s">
        <v>80</v>
      </c>
    </row>
    <row r="165" s="13" customFormat="1">
      <c r="A165" s="13"/>
      <c r="B165" s="230"/>
      <c r="C165" s="231"/>
      <c r="D165" s="232" t="s">
        <v>159</v>
      </c>
      <c r="E165" s="233" t="s">
        <v>19</v>
      </c>
      <c r="F165" s="234" t="s">
        <v>613</v>
      </c>
      <c r="G165" s="231"/>
      <c r="H165" s="235">
        <v>450</v>
      </c>
      <c r="I165" s="236"/>
      <c r="J165" s="231"/>
      <c r="K165" s="231"/>
      <c r="L165" s="237"/>
      <c r="M165" s="238"/>
      <c r="N165" s="239"/>
      <c r="O165" s="239"/>
      <c r="P165" s="239"/>
      <c r="Q165" s="239"/>
      <c r="R165" s="239"/>
      <c r="S165" s="239"/>
      <c r="T165" s="240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1" t="s">
        <v>159</v>
      </c>
      <c r="AU165" s="241" t="s">
        <v>80</v>
      </c>
      <c r="AV165" s="13" t="s">
        <v>80</v>
      </c>
      <c r="AW165" s="13" t="s">
        <v>33</v>
      </c>
      <c r="AX165" s="13" t="s">
        <v>78</v>
      </c>
      <c r="AY165" s="241" t="s">
        <v>148</v>
      </c>
    </row>
    <row r="166" s="2" customFormat="1" ht="16.5" customHeight="1">
      <c r="A166" s="38"/>
      <c r="B166" s="39"/>
      <c r="C166" s="212" t="s">
        <v>7</v>
      </c>
      <c r="D166" s="212" t="s">
        <v>150</v>
      </c>
      <c r="E166" s="213" t="s">
        <v>614</v>
      </c>
      <c r="F166" s="214" t="s">
        <v>615</v>
      </c>
      <c r="G166" s="215" t="s">
        <v>192</v>
      </c>
      <c r="H166" s="216">
        <v>54</v>
      </c>
      <c r="I166" s="217"/>
      <c r="J166" s="218">
        <f>ROUND(I166*H166,2)</f>
        <v>0</v>
      </c>
      <c r="K166" s="214" t="s">
        <v>154</v>
      </c>
      <c r="L166" s="44"/>
      <c r="M166" s="219" t="s">
        <v>19</v>
      </c>
      <c r="N166" s="220" t="s">
        <v>43</v>
      </c>
      <c r="O166" s="84"/>
      <c r="P166" s="221">
        <f>O166*H166</f>
        <v>0</v>
      </c>
      <c r="Q166" s="221">
        <v>0</v>
      </c>
      <c r="R166" s="221">
        <f>Q166*H166</f>
        <v>0</v>
      </c>
      <c r="S166" s="221">
        <v>0</v>
      </c>
      <c r="T166" s="222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23" t="s">
        <v>155</v>
      </c>
      <c r="AT166" s="223" t="s">
        <v>150</v>
      </c>
      <c r="AU166" s="223" t="s">
        <v>80</v>
      </c>
      <c r="AY166" s="17" t="s">
        <v>148</v>
      </c>
      <c r="BE166" s="224">
        <f>IF(N166="základní",J166,0)</f>
        <v>0</v>
      </c>
      <c r="BF166" s="224">
        <f>IF(N166="snížená",J166,0)</f>
        <v>0</v>
      </c>
      <c r="BG166" s="224">
        <f>IF(N166="zákl. přenesená",J166,0)</f>
        <v>0</v>
      </c>
      <c r="BH166" s="224">
        <f>IF(N166="sníž. přenesená",J166,0)</f>
        <v>0</v>
      </c>
      <c r="BI166" s="224">
        <f>IF(N166="nulová",J166,0)</f>
        <v>0</v>
      </c>
      <c r="BJ166" s="17" t="s">
        <v>78</v>
      </c>
      <c r="BK166" s="224">
        <f>ROUND(I166*H166,2)</f>
        <v>0</v>
      </c>
      <c r="BL166" s="17" t="s">
        <v>155</v>
      </c>
      <c r="BM166" s="223" t="s">
        <v>616</v>
      </c>
    </row>
    <row r="167" s="2" customFormat="1">
      <c r="A167" s="38"/>
      <c r="B167" s="39"/>
      <c r="C167" s="40"/>
      <c r="D167" s="225" t="s">
        <v>157</v>
      </c>
      <c r="E167" s="40"/>
      <c r="F167" s="226" t="s">
        <v>617</v>
      </c>
      <c r="G167" s="40"/>
      <c r="H167" s="40"/>
      <c r="I167" s="227"/>
      <c r="J167" s="40"/>
      <c r="K167" s="40"/>
      <c r="L167" s="44"/>
      <c r="M167" s="228"/>
      <c r="N167" s="229"/>
      <c r="O167" s="84"/>
      <c r="P167" s="84"/>
      <c r="Q167" s="84"/>
      <c r="R167" s="84"/>
      <c r="S167" s="84"/>
      <c r="T167" s="85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157</v>
      </c>
      <c r="AU167" s="17" t="s">
        <v>80</v>
      </c>
    </row>
    <row r="168" s="15" customFormat="1">
      <c r="A168" s="15"/>
      <c r="B168" s="253"/>
      <c r="C168" s="254"/>
      <c r="D168" s="232" t="s">
        <v>159</v>
      </c>
      <c r="E168" s="255" t="s">
        <v>19</v>
      </c>
      <c r="F168" s="256" t="s">
        <v>618</v>
      </c>
      <c r="G168" s="254"/>
      <c r="H168" s="255" t="s">
        <v>19</v>
      </c>
      <c r="I168" s="257"/>
      <c r="J168" s="254"/>
      <c r="K168" s="254"/>
      <c r="L168" s="258"/>
      <c r="M168" s="259"/>
      <c r="N168" s="260"/>
      <c r="O168" s="260"/>
      <c r="P168" s="260"/>
      <c r="Q168" s="260"/>
      <c r="R168" s="260"/>
      <c r="S168" s="260"/>
      <c r="T168" s="261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62" t="s">
        <v>159</v>
      </c>
      <c r="AU168" s="262" t="s">
        <v>80</v>
      </c>
      <c r="AV168" s="15" t="s">
        <v>78</v>
      </c>
      <c r="AW168" s="15" t="s">
        <v>33</v>
      </c>
      <c r="AX168" s="15" t="s">
        <v>72</v>
      </c>
      <c r="AY168" s="262" t="s">
        <v>148</v>
      </c>
    </row>
    <row r="169" s="13" customFormat="1">
      <c r="A169" s="13"/>
      <c r="B169" s="230"/>
      <c r="C169" s="231"/>
      <c r="D169" s="232" t="s">
        <v>159</v>
      </c>
      <c r="E169" s="233" t="s">
        <v>19</v>
      </c>
      <c r="F169" s="234" t="s">
        <v>619</v>
      </c>
      <c r="G169" s="231"/>
      <c r="H169" s="235">
        <v>54</v>
      </c>
      <c r="I169" s="236"/>
      <c r="J169" s="231"/>
      <c r="K169" s="231"/>
      <c r="L169" s="237"/>
      <c r="M169" s="238"/>
      <c r="N169" s="239"/>
      <c r="O169" s="239"/>
      <c r="P169" s="239"/>
      <c r="Q169" s="239"/>
      <c r="R169" s="239"/>
      <c r="S169" s="239"/>
      <c r="T169" s="240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1" t="s">
        <v>159</v>
      </c>
      <c r="AU169" s="241" t="s">
        <v>80</v>
      </c>
      <c r="AV169" s="13" t="s">
        <v>80</v>
      </c>
      <c r="AW169" s="13" t="s">
        <v>33</v>
      </c>
      <c r="AX169" s="13" t="s">
        <v>78</v>
      </c>
      <c r="AY169" s="241" t="s">
        <v>148</v>
      </c>
    </row>
    <row r="170" s="2" customFormat="1" ht="16.5" customHeight="1">
      <c r="A170" s="38"/>
      <c r="B170" s="39"/>
      <c r="C170" s="263" t="s">
        <v>279</v>
      </c>
      <c r="D170" s="263" t="s">
        <v>240</v>
      </c>
      <c r="E170" s="264" t="s">
        <v>620</v>
      </c>
      <c r="F170" s="265" t="s">
        <v>621</v>
      </c>
      <c r="G170" s="266" t="s">
        <v>243</v>
      </c>
      <c r="H170" s="267">
        <v>97.200000000000003</v>
      </c>
      <c r="I170" s="268"/>
      <c r="J170" s="269">
        <f>ROUND(I170*H170,2)</f>
        <v>0</v>
      </c>
      <c r="K170" s="265" t="s">
        <v>154</v>
      </c>
      <c r="L170" s="270"/>
      <c r="M170" s="271" t="s">
        <v>19</v>
      </c>
      <c r="N170" s="272" t="s">
        <v>43</v>
      </c>
      <c r="O170" s="84"/>
      <c r="P170" s="221">
        <f>O170*H170</f>
        <v>0</v>
      </c>
      <c r="Q170" s="221">
        <v>0</v>
      </c>
      <c r="R170" s="221">
        <f>Q170*H170</f>
        <v>0</v>
      </c>
      <c r="S170" s="221">
        <v>0</v>
      </c>
      <c r="T170" s="222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23" t="s">
        <v>195</v>
      </c>
      <c r="AT170" s="223" t="s">
        <v>240</v>
      </c>
      <c r="AU170" s="223" t="s">
        <v>80</v>
      </c>
      <c r="AY170" s="17" t="s">
        <v>148</v>
      </c>
      <c r="BE170" s="224">
        <f>IF(N170="základní",J170,0)</f>
        <v>0</v>
      </c>
      <c r="BF170" s="224">
        <f>IF(N170="snížená",J170,0)</f>
        <v>0</v>
      </c>
      <c r="BG170" s="224">
        <f>IF(N170="zákl. přenesená",J170,0)</f>
        <v>0</v>
      </c>
      <c r="BH170" s="224">
        <f>IF(N170="sníž. přenesená",J170,0)</f>
        <v>0</v>
      </c>
      <c r="BI170" s="224">
        <f>IF(N170="nulová",J170,0)</f>
        <v>0</v>
      </c>
      <c r="BJ170" s="17" t="s">
        <v>78</v>
      </c>
      <c r="BK170" s="224">
        <f>ROUND(I170*H170,2)</f>
        <v>0</v>
      </c>
      <c r="BL170" s="17" t="s">
        <v>155</v>
      </c>
      <c r="BM170" s="223" t="s">
        <v>622</v>
      </c>
    </row>
    <row r="171" s="13" customFormat="1">
      <c r="A171" s="13"/>
      <c r="B171" s="230"/>
      <c r="C171" s="231"/>
      <c r="D171" s="232" t="s">
        <v>159</v>
      </c>
      <c r="E171" s="231"/>
      <c r="F171" s="234" t="s">
        <v>623</v>
      </c>
      <c r="G171" s="231"/>
      <c r="H171" s="235">
        <v>97.200000000000003</v>
      </c>
      <c r="I171" s="236"/>
      <c r="J171" s="231"/>
      <c r="K171" s="231"/>
      <c r="L171" s="237"/>
      <c r="M171" s="238"/>
      <c r="N171" s="239"/>
      <c r="O171" s="239"/>
      <c r="P171" s="239"/>
      <c r="Q171" s="239"/>
      <c r="R171" s="239"/>
      <c r="S171" s="239"/>
      <c r="T171" s="240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1" t="s">
        <v>159</v>
      </c>
      <c r="AU171" s="241" t="s">
        <v>80</v>
      </c>
      <c r="AV171" s="13" t="s">
        <v>80</v>
      </c>
      <c r="AW171" s="13" t="s">
        <v>4</v>
      </c>
      <c r="AX171" s="13" t="s">
        <v>78</v>
      </c>
      <c r="AY171" s="241" t="s">
        <v>148</v>
      </c>
    </row>
    <row r="172" s="2" customFormat="1" ht="16.5" customHeight="1">
      <c r="A172" s="38"/>
      <c r="B172" s="39"/>
      <c r="C172" s="212" t="s">
        <v>284</v>
      </c>
      <c r="D172" s="212" t="s">
        <v>150</v>
      </c>
      <c r="E172" s="213" t="s">
        <v>334</v>
      </c>
      <c r="F172" s="214" t="s">
        <v>335</v>
      </c>
      <c r="G172" s="215" t="s">
        <v>153</v>
      </c>
      <c r="H172" s="216">
        <v>450</v>
      </c>
      <c r="I172" s="217"/>
      <c r="J172" s="218">
        <f>ROUND(I172*H172,2)</f>
        <v>0</v>
      </c>
      <c r="K172" s="214" t="s">
        <v>154</v>
      </c>
      <c r="L172" s="44"/>
      <c r="M172" s="219" t="s">
        <v>19</v>
      </c>
      <c r="N172" s="220" t="s">
        <v>43</v>
      </c>
      <c r="O172" s="84"/>
      <c r="P172" s="221">
        <f>O172*H172</f>
        <v>0</v>
      </c>
      <c r="Q172" s="221">
        <v>0</v>
      </c>
      <c r="R172" s="221">
        <f>Q172*H172</f>
        <v>0</v>
      </c>
      <c r="S172" s="221">
        <v>0</v>
      </c>
      <c r="T172" s="222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23" t="s">
        <v>155</v>
      </c>
      <c r="AT172" s="223" t="s">
        <v>150</v>
      </c>
      <c r="AU172" s="223" t="s">
        <v>80</v>
      </c>
      <c r="AY172" s="17" t="s">
        <v>148</v>
      </c>
      <c r="BE172" s="224">
        <f>IF(N172="základní",J172,0)</f>
        <v>0</v>
      </c>
      <c r="BF172" s="224">
        <f>IF(N172="snížená",J172,0)</f>
        <v>0</v>
      </c>
      <c r="BG172" s="224">
        <f>IF(N172="zákl. přenesená",J172,0)</f>
        <v>0</v>
      </c>
      <c r="BH172" s="224">
        <f>IF(N172="sníž. přenesená",J172,0)</f>
        <v>0</v>
      </c>
      <c r="BI172" s="224">
        <f>IF(N172="nulová",J172,0)</f>
        <v>0</v>
      </c>
      <c r="BJ172" s="17" t="s">
        <v>78</v>
      </c>
      <c r="BK172" s="224">
        <f>ROUND(I172*H172,2)</f>
        <v>0</v>
      </c>
      <c r="BL172" s="17" t="s">
        <v>155</v>
      </c>
      <c r="BM172" s="223" t="s">
        <v>336</v>
      </c>
    </row>
    <row r="173" s="2" customFormat="1">
      <c r="A173" s="38"/>
      <c r="B173" s="39"/>
      <c r="C173" s="40"/>
      <c r="D173" s="225" t="s">
        <v>157</v>
      </c>
      <c r="E173" s="40"/>
      <c r="F173" s="226" t="s">
        <v>337</v>
      </c>
      <c r="G173" s="40"/>
      <c r="H173" s="40"/>
      <c r="I173" s="227"/>
      <c r="J173" s="40"/>
      <c r="K173" s="40"/>
      <c r="L173" s="44"/>
      <c r="M173" s="228"/>
      <c r="N173" s="229"/>
      <c r="O173" s="84"/>
      <c r="P173" s="84"/>
      <c r="Q173" s="84"/>
      <c r="R173" s="84"/>
      <c r="S173" s="84"/>
      <c r="T173" s="85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T173" s="17" t="s">
        <v>157</v>
      </c>
      <c r="AU173" s="17" t="s">
        <v>80</v>
      </c>
    </row>
    <row r="174" s="13" customFormat="1">
      <c r="A174" s="13"/>
      <c r="B174" s="230"/>
      <c r="C174" s="231"/>
      <c r="D174" s="232" t="s">
        <v>159</v>
      </c>
      <c r="E174" s="233" t="s">
        <v>19</v>
      </c>
      <c r="F174" s="234" t="s">
        <v>613</v>
      </c>
      <c r="G174" s="231"/>
      <c r="H174" s="235">
        <v>450</v>
      </c>
      <c r="I174" s="236"/>
      <c r="J174" s="231"/>
      <c r="K174" s="231"/>
      <c r="L174" s="237"/>
      <c r="M174" s="238"/>
      <c r="N174" s="239"/>
      <c r="O174" s="239"/>
      <c r="P174" s="239"/>
      <c r="Q174" s="239"/>
      <c r="R174" s="239"/>
      <c r="S174" s="239"/>
      <c r="T174" s="240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1" t="s">
        <v>159</v>
      </c>
      <c r="AU174" s="241" t="s">
        <v>80</v>
      </c>
      <c r="AV174" s="13" t="s">
        <v>80</v>
      </c>
      <c r="AW174" s="13" t="s">
        <v>33</v>
      </c>
      <c r="AX174" s="13" t="s">
        <v>78</v>
      </c>
      <c r="AY174" s="241" t="s">
        <v>148</v>
      </c>
    </row>
    <row r="175" s="2" customFormat="1" ht="16.5" customHeight="1">
      <c r="A175" s="38"/>
      <c r="B175" s="39"/>
      <c r="C175" s="212" t="s">
        <v>290</v>
      </c>
      <c r="D175" s="212" t="s">
        <v>150</v>
      </c>
      <c r="E175" s="213" t="s">
        <v>339</v>
      </c>
      <c r="F175" s="214" t="s">
        <v>340</v>
      </c>
      <c r="G175" s="215" t="s">
        <v>153</v>
      </c>
      <c r="H175" s="216">
        <v>1260</v>
      </c>
      <c r="I175" s="217"/>
      <c r="J175" s="218">
        <f>ROUND(I175*H175,2)</f>
        <v>0</v>
      </c>
      <c r="K175" s="214" t="s">
        <v>154</v>
      </c>
      <c r="L175" s="44"/>
      <c r="M175" s="219" t="s">
        <v>19</v>
      </c>
      <c r="N175" s="220" t="s">
        <v>43</v>
      </c>
      <c r="O175" s="84"/>
      <c r="P175" s="221">
        <f>O175*H175</f>
        <v>0</v>
      </c>
      <c r="Q175" s="221">
        <v>0</v>
      </c>
      <c r="R175" s="221">
        <f>Q175*H175</f>
        <v>0</v>
      </c>
      <c r="S175" s="221">
        <v>0</v>
      </c>
      <c r="T175" s="222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23" t="s">
        <v>155</v>
      </c>
      <c r="AT175" s="223" t="s">
        <v>150</v>
      </c>
      <c r="AU175" s="223" t="s">
        <v>80</v>
      </c>
      <c r="AY175" s="17" t="s">
        <v>148</v>
      </c>
      <c r="BE175" s="224">
        <f>IF(N175="základní",J175,0)</f>
        <v>0</v>
      </c>
      <c r="BF175" s="224">
        <f>IF(N175="snížená",J175,0)</f>
        <v>0</v>
      </c>
      <c r="BG175" s="224">
        <f>IF(N175="zákl. přenesená",J175,0)</f>
        <v>0</v>
      </c>
      <c r="BH175" s="224">
        <f>IF(N175="sníž. přenesená",J175,0)</f>
        <v>0</v>
      </c>
      <c r="BI175" s="224">
        <f>IF(N175="nulová",J175,0)</f>
        <v>0</v>
      </c>
      <c r="BJ175" s="17" t="s">
        <v>78</v>
      </c>
      <c r="BK175" s="224">
        <f>ROUND(I175*H175,2)</f>
        <v>0</v>
      </c>
      <c r="BL175" s="17" t="s">
        <v>155</v>
      </c>
      <c r="BM175" s="223" t="s">
        <v>341</v>
      </c>
    </row>
    <row r="176" s="2" customFormat="1">
      <c r="A176" s="38"/>
      <c r="B176" s="39"/>
      <c r="C176" s="40"/>
      <c r="D176" s="225" t="s">
        <v>157</v>
      </c>
      <c r="E176" s="40"/>
      <c r="F176" s="226" t="s">
        <v>342</v>
      </c>
      <c r="G176" s="40"/>
      <c r="H176" s="40"/>
      <c r="I176" s="227"/>
      <c r="J176" s="40"/>
      <c r="K176" s="40"/>
      <c r="L176" s="44"/>
      <c r="M176" s="228"/>
      <c r="N176" s="229"/>
      <c r="O176" s="84"/>
      <c r="P176" s="84"/>
      <c r="Q176" s="84"/>
      <c r="R176" s="84"/>
      <c r="S176" s="84"/>
      <c r="T176" s="85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T176" s="17" t="s">
        <v>157</v>
      </c>
      <c r="AU176" s="17" t="s">
        <v>80</v>
      </c>
    </row>
    <row r="177" s="13" customFormat="1">
      <c r="A177" s="13"/>
      <c r="B177" s="230"/>
      <c r="C177" s="231"/>
      <c r="D177" s="232" t="s">
        <v>159</v>
      </c>
      <c r="E177" s="233" t="s">
        <v>19</v>
      </c>
      <c r="F177" s="234" t="s">
        <v>624</v>
      </c>
      <c r="G177" s="231"/>
      <c r="H177" s="235">
        <v>810</v>
      </c>
      <c r="I177" s="236"/>
      <c r="J177" s="231"/>
      <c r="K177" s="231"/>
      <c r="L177" s="237"/>
      <c r="M177" s="238"/>
      <c r="N177" s="239"/>
      <c r="O177" s="239"/>
      <c r="P177" s="239"/>
      <c r="Q177" s="239"/>
      <c r="R177" s="239"/>
      <c r="S177" s="239"/>
      <c r="T177" s="240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1" t="s">
        <v>159</v>
      </c>
      <c r="AU177" s="241" t="s">
        <v>80</v>
      </c>
      <c r="AV177" s="13" t="s">
        <v>80</v>
      </c>
      <c r="AW177" s="13" t="s">
        <v>33</v>
      </c>
      <c r="AX177" s="13" t="s">
        <v>72</v>
      </c>
      <c r="AY177" s="241" t="s">
        <v>148</v>
      </c>
    </row>
    <row r="178" s="13" customFormat="1">
      <c r="A178" s="13"/>
      <c r="B178" s="230"/>
      <c r="C178" s="231"/>
      <c r="D178" s="232" t="s">
        <v>159</v>
      </c>
      <c r="E178" s="233" t="s">
        <v>19</v>
      </c>
      <c r="F178" s="234" t="s">
        <v>613</v>
      </c>
      <c r="G178" s="231"/>
      <c r="H178" s="235">
        <v>450</v>
      </c>
      <c r="I178" s="236"/>
      <c r="J178" s="231"/>
      <c r="K178" s="231"/>
      <c r="L178" s="237"/>
      <c r="M178" s="238"/>
      <c r="N178" s="239"/>
      <c r="O178" s="239"/>
      <c r="P178" s="239"/>
      <c r="Q178" s="239"/>
      <c r="R178" s="239"/>
      <c r="S178" s="239"/>
      <c r="T178" s="240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1" t="s">
        <v>159</v>
      </c>
      <c r="AU178" s="241" t="s">
        <v>80</v>
      </c>
      <c r="AV178" s="13" t="s">
        <v>80</v>
      </c>
      <c r="AW178" s="13" t="s">
        <v>33</v>
      </c>
      <c r="AX178" s="13" t="s">
        <v>72</v>
      </c>
      <c r="AY178" s="241" t="s">
        <v>148</v>
      </c>
    </row>
    <row r="179" s="14" customFormat="1">
      <c r="A179" s="14"/>
      <c r="B179" s="242"/>
      <c r="C179" s="243"/>
      <c r="D179" s="232" t="s">
        <v>159</v>
      </c>
      <c r="E179" s="244" t="s">
        <v>19</v>
      </c>
      <c r="F179" s="245" t="s">
        <v>162</v>
      </c>
      <c r="G179" s="243"/>
      <c r="H179" s="246">
        <v>1260</v>
      </c>
      <c r="I179" s="247"/>
      <c r="J179" s="243"/>
      <c r="K179" s="243"/>
      <c r="L179" s="248"/>
      <c r="M179" s="249"/>
      <c r="N179" s="250"/>
      <c r="O179" s="250"/>
      <c r="P179" s="250"/>
      <c r="Q179" s="250"/>
      <c r="R179" s="250"/>
      <c r="S179" s="250"/>
      <c r="T179" s="251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2" t="s">
        <v>159</v>
      </c>
      <c r="AU179" s="252" t="s">
        <v>80</v>
      </c>
      <c r="AV179" s="14" t="s">
        <v>155</v>
      </c>
      <c r="AW179" s="14" t="s">
        <v>33</v>
      </c>
      <c r="AX179" s="14" t="s">
        <v>78</v>
      </c>
      <c r="AY179" s="252" t="s">
        <v>148</v>
      </c>
    </row>
    <row r="180" s="2" customFormat="1" ht="24.15" customHeight="1">
      <c r="A180" s="38"/>
      <c r="B180" s="39"/>
      <c r="C180" s="212" t="s">
        <v>296</v>
      </c>
      <c r="D180" s="212" t="s">
        <v>150</v>
      </c>
      <c r="E180" s="213" t="s">
        <v>344</v>
      </c>
      <c r="F180" s="214" t="s">
        <v>345</v>
      </c>
      <c r="G180" s="215" t="s">
        <v>153</v>
      </c>
      <c r="H180" s="216">
        <v>450</v>
      </c>
      <c r="I180" s="217"/>
      <c r="J180" s="218">
        <f>ROUND(I180*H180,2)</f>
        <v>0</v>
      </c>
      <c r="K180" s="214" t="s">
        <v>154</v>
      </c>
      <c r="L180" s="44"/>
      <c r="M180" s="219" t="s">
        <v>19</v>
      </c>
      <c r="N180" s="220" t="s">
        <v>43</v>
      </c>
      <c r="O180" s="84"/>
      <c r="P180" s="221">
        <f>O180*H180</f>
        <v>0</v>
      </c>
      <c r="Q180" s="221">
        <v>0</v>
      </c>
      <c r="R180" s="221">
        <f>Q180*H180</f>
        <v>0</v>
      </c>
      <c r="S180" s="221">
        <v>0</v>
      </c>
      <c r="T180" s="222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23" t="s">
        <v>155</v>
      </c>
      <c r="AT180" s="223" t="s">
        <v>150</v>
      </c>
      <c r="AU180" s="223" t="s">
        <v>80</v>
      </c>
      <c r="AY180" s="17" t="s">
        <v>148</v>
      </c>
      <c r="BE180" s="224">
        <f>IF(N180="základní",J180,0)</f>
        <v>0</v>
      </c>
      <c r="BF180" s="224">
        <f>IF(N180="snížená",J180,0)</f>
        <v>0</v>
      </c>
      <c r="BG180" s="224">
        <f>IF(N180="zákl. přenesená",J180,0)</f>
        <v>0</v>
      </c>
      <c r="BH180" s="224">
        <f>IF(N180="sníž. přenesená",J180,0)</f>
        <v>0</v>
      </c>
      <c r="BI180" s="224">
        <f>IF(N180="nulová",J180,0)</f>
        <v>0</v>
      </c>
      <c r="BJ180" s="17" t="s">
        <v>78</v>
      </c>
      <c r="BK180" s="224">
        <f>ROUND(I180*H180,2)</f>
        <v>0</v>
      </c>
      <c r="BL180" s="17" t="s">
        <v>155</v>
      </c>
      <c r="BM180" s="223" t="s">
        <v>346</v>
      </c>
    </row>
    <row r="181" s="2" customFormat="1">
      <c r="A181" s="38"/>
      <c r="B181" s="39"/>
      <c r="C181" s="40"/>
      <c r="D181" s="225" t="s">
        <v>157</v>
      </c>
      <c r="E181" s="40"/>
      <c r="F181" s="226" t="s">
        <v>347</v>
      </c>
      <c r="G181" s="40"/>
      <c r="H181" s="40"/>
      <c r="I181" s="227"/>
      <c r="J181" s="40"/>
      <c r="K181" s="40"/>
      <c r="L181" s="44"/>
      <c r="M181" s="228"/>
      <c r="N181" s="229"/>
      <c r="O181" s="84"/>
      <c r="P181" s="84"/>
      <c r="Q181" s="84"/>
      <c r="R181" s="84"/>
      <c r="S181" s="84"/>
      <c r="T181" s="85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7" t="s">
        <v>157</v>
      </c>
      <c r="AU181" s="17" t="s">
        <v>80</v>
      </c>
    </row>
    <row r="182" s="13" customFormat="1">
      <c r="A182" s="13"/>
      <c r="B182" s="230"/>
      <c r="C182" s="231"/>
      <c r="D182" s="232" t="s">
        <v>159</v>
      </c>
      <c r="E182" s="233" t="s">
        <v>19</v>
      </c>
      <c r="F182" s="234" t="s">
        <v>613</v>
      </c>
      <c r="G182" s="231"/>
      <c r="H182" s="235">
        <v>450</v>
      </c>
      <c r="I182" s="236"/>
      <c r="J182" s="231"/>
      <c r="K182" s="231"/>
      <c r="L182" s="237"/>
      <c r="M182" s="238"/>
      <c r="N182" s="239"/>
      <c r="O182" s="239"/>
      <c r="P182" s="239"/>
      <c r="Q182" s="239"/>
      <c r="R182" s="239"/>
      <c r="S182" s="239"/>
      <c r="T182" s="240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1" t="s">
        <v>159</v>
      </c>
      <c r="AU182" s="241" t="s">
        <v>80</v>
      </c>
      <c r="AV182" s="13" t="s">
        <v>80</v>
      </c>
      <c r="AW182" s="13" t="s">
        <v>33</v>
      </c>
      <c r="AX182" s="13" t="s">
        <v>78</v>
      </c>
      <c r="AY182" s="241" t="s">
        <v>148</v>
      </c>
    </row>
    <row r="183" s="2" customFormat="1" ht="24.15" customHeight="1">
      <c r="A183" s="38"/>
      <c r="B183" s="39"/>
      <c r="C183" s="212" t="s">
        <v>304</v>
      </c>
      <c r="D183" s="212" t="s">
        <v>150</v>
      </c>
      <c r="E183" s="213" t="s">
        <v>625</v>
      </c>
      <c r="F183" s="214" t="s">
        <v>626</v>
      </c>
      <c r="G183" s="215" t="s">
        <v>153</v>
      </c>
      <c r="H183" s="216">
        <v>1620</v>
      </c>
      <c r="I183" s="217"/>
      <c r="J183" s="218">
        <f>ROUND(I183*H183,2)</f>
        <v>0</v>
      </c>
      <c r="K183" s="214" t="s">
        <v>154</v>
      </c>
      <c r="L183" s="44"/>
      <c r="M183" s="219" t="s">
        <v>19</v>
      </c>
      <c r="N183" s="220" t="s">
        <v>43</v>
      </c>
      <c r="O183" s="84"/>
      <c r="P183" s="221">
        <f>O183*H183</f>
        <v>0</v>
      </c>
      <c r="Q183" s="221">
        <v>0</v>
      </c>
      <c r="R183" s="221">
        <f>Q183*H183</f>
        <v>0</v>
      </c>
      <c r="S183" s="221">
        <v>0</v>
      </c>
      <c r="T183" s="222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23" t="s">
        <v>155</v>
      </c>
      <c r="AT183" s="223" t="s">
        <v>150</v>
      </c>
      <c r="AU183" s="223" t="s">
        <v>80</v>
      </c>
      <c r="AY183" s="17" t="s">
        <v>148</v>
      </c>
      <c r="BE183" s="224">
        <f>IF(N183="základní",J183,0)</f>
        <v>0</v>
      </c>
      <c r="BF183" s="224">
        <f>IF(N183="snížená",J183,0)</f>
        <v>0</v>
      </c>
      <c r="BG183" s="224">
        <f>IF(N183="zákl. přenesená",J183,0)</f>
        <v>0</v>
      </c>
      <c r="BH183" s="224">
        <f>IF(N183="sníž. přenesená",J183,0)</f>
        <v>0</v>
      </c>
      <c r="BI183" s="224">
        <f>IF(N183="nulová",J183,0)</f>
        <v>0</v>
      </c>
      <c r="BJ183" s="17" t="s">
        <v>78</v>
      </c>
      <c r="BK183" s="224">
        <f>ROUND(I183*H183,2)</f>
        <v>0</v>
      </c>
      <c r="BL183" s="17" t="s">
        <v>155</v>
      </c>
      <c r="BM183" s="223" t="s">
        <v>627</v>
      </c>
    </row>
    <row r="184" s="2" customFormat="1">
      <c r="A184" s="38"/>
      <c r="B184" s="39"/>
      <c r="C184" s="40"/>
      <c r="D184" s="225" t="s">
        <v>157</v>
      </c>
      <c r="E184" s="40"/>
      <c r="F184" s="226" t="s">
        <v>628</v>
      </c>
      <c r="G184" s="40"/>
      <c r="H184" s="40"/>
      <c r="I184" s="227"/>
      <c r="J184" s="40"/>
      <c r="K184" s="40"/>
      <c r="L184" s="44"/>
      <c r="M184" s="228"/>
      <c r="N184" s="229"/>
      <c r="O184" s="84"/>
      <c r="P184" s="84"/>
      <c r="Q184" s="84"/>
      <c r="R184" s="84"/>
      <c r="S184" s="84"/>
      <c r="T184" s="85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T184" s="17" t="s">
        <v>157</v>
      </c>
      <c r="AU184" s="17" t="s">
        <v>80</v>
      </c>
    </row>
    <row r="185" s="15" customFormat="1">
      <c r="A185" s="15"/>
      <c r="B185" s="253"/>
      <c r="C185" s="254"/>
      <c r="D185" s="232" t="s">
        <v>159</v>
      </c>
      <c r="E185" s="255" t="s">
        <v>19</v>
      </c>
      <c r="F185" s="256" t="s">
        <v>629</v>
      </c>
      <c r="G185" s="254"/>
      <c r="H185" s="255" t="s">
        <v>19</v>
      </c>
      <c r="I185" s="257"/>
      <c r="J185" s="254"/>
      <c r="K185" s="254"/>
      <c r="L185" s="258"/>
      <c r="M185" s="259"/>
      <c r="N185" s="260"/>
      <c r="O185" s="260"/>
      <c r="P185" s="260"/>
      <c r="Q185" s="260"/>
      <c r="R185" s="260"/>
      <c r="S185" s="260"/>
      <c r="T185" s="261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62" t="s">
        <v>159</v>
      </c>
      <c r="AU185" s="262" t="s">
        <v>80</v>
      </c>
      <c r="AV185" s="15" t="s">
        <v>78</v>
      </c>
      <c r="AW185" s="15" t="s">
        <v>33</v>
      </c>
      <c r="AX185" s="15" t="s">
        <v>72</v>
      </c>
      <c r="AY185" s="262" t="s">
        <v>148</v>
      </c>
    </row>
    <row r="186" s="13" customFormat="1">
      <c r="A186" s="13"/>
      <c r="B186" s="230"/>
      <c r="C186" s="231"/>
      <c r="D186" s="232" t="s">
        <v>159</v>
      </c>
      <c r="E186" s="233" t="s">
        <v>19</v>
      </c>
      <c r="F186" s="234" t="s">
        <v>630</v>
      </c>
      <c r="G186" s="231"/>
      <c r="H186" s="235">
        <v>1620</v>
      </c>
      <c r="I186" s="236"/>
      <c r="J186" s="231"/>
      <c r="K186" s="231"/>
      <c r="L186" s="237"/>
      <c r="M186" s="238"/>
      <c r="N186" s="239"/>
      <c r="O186" s="239"/>
      <c r="P186" s="239"/>
      <c r="Q186" s="239"/>
      <c r="R186" s="239"/>
      <c r="S186" s="239"/>
      <c r="T186" s="240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1" t="s">
        <v>159</v>
      </c>
      <c r="AU186" s="241" t="s">
        <v>80</v>
      </c>
      <c r="AV186" s="13" t="s">
        <v>80</v>
      </c>
      <c r="AW186" s="13" t="s">
        <v>33</v>
      </c>
      <c r="AX186" s="13" t="s">
        <v>78</v>
      </c>
      <c r="AY186" s="241" t="s">
        <v>148</v>
      </c>
    </row>
    <row r="187" s="2" customFormat="1" ht="37.8" customHeight="1">
      <c r="A187" s="38"/>
      <c r="B187" s="39"/>
      <c r="C187" s="212" t="s">
        <v>311</v>
      </c>
      <c r="D187" s="212" t="s">
        <v>150</v>
      </c>
      <c r="E187" s="213" t="s">
        <v>631</v>
      </c>
      <c r="F187" s="214" t="s">
        <v>632</v>
      </c>
      <c r="G187" s="215" t="s">
        <v>153</v>
      </c>
      <c r="H187" s="216">
        <v>4</v>
      </c>
      <c r="I187" s="217"/>
      <c r="J187" s="218">
        <f>ROUND(I187*H187,2)</f>
        <v>0</v>
      </c>
      <c r="K187" s="214" t="s">
        <v>154</v>
      </c>
      <c r="L187" s="44"/>
      <c r="M187" s="219" t="s">
        <v>19</v>
      </c>
      <c r="N187" s="220" t="s">
        <v>43</v>
      </c>
      <c r="O187" s="84"/>
      <c r="P187" s="221">
        <f>O187*H187</f>
        <v>0</v>
      </c>
      <c r="Q187" s="221">
        <v>0.089219999999999994</v>
      </c>
      <c r="R187" s="221">
        <f>Q187*H187</f>
        <v>0.35687999999999998</v>
      </c>
      <c r="S187" s="221">
        <v>0</v>
      </c>
      <c r="T187" s="222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23" t="s">
        <v>155</v>
      </c>
      <c r="AT187" s="223" t="s">
        <v>150</v>
      </c>
      <c r="AU187" s="223" t="s">
        <v>80</v>
      </c>
      <c r="AY187" s="17" t="s">
        <v>148</v>
      </c>
      <c r="BE187" s="224">
        <f>IF(N187="základní",J187,0)</f>
        <v>0</v>
      </c>
      <c r="BF187" s="224">
        <f>IF(N187="snížená",J187,0)</f>
        <v>0</v>
      </c>
      <c r="BG187" s="224">
        <f>IF(N187="zákl. přenesená",J187,0)</f>
        <v>0</v>
      </c>
      <c r="BH187" s="224">
        <f>IF(N187="sníž. přenesená",J187,0)</f>
        <v>0</v>
      </c>
      <c r="BI187" s="224">
        <f>IF(N187="nulová",J187,0)</f>
        <v>0</v>
      </c>
      <c r="BJ187" s="17" t="s">
        <v>78</v>
      </c>
      <c r="BK187" s="224">
        <f>ROUND(I187*H187,2)</f>
        <v>0</v>
      </c>
      <c r="BL187" s="17" t="s">
        <v>155</v>
      </c>
      <c r="BM187" s="223" t="s">
        <v>633</v>
      </c>
    </row>
    <row r="188" s="2" customFormat="1">
      <c r="A188" s="38"/>
      <c r="B188" s="39"/>
      <c r="C188" s="40"/>
      <c r="D188" s="225" t="s">
        <v>157</v>
      </c>
      <c r="E188" s="40"/>
      <c r="F188" s="226" t="s">
        <v>634</v>
      </c>
      <c r="G188" s="40"/>
      <c r="H188" s="40"/>
      <c r="I188" s="227"/>
      <c r="J188" s="40"/>
      <c r="K188" s="40"/>
      <c r="L188" s="44"/>
      <c r="M188" s="228"/>
      <c r="N188" s="229"/>
      <c r="O188" s="84"/>
      <c r="P188" s="84"/>
      <c r="Q188" s="84"/>
      <c r="R188" s="84"/>
      <c r="S188" s="84"/>
      <c r="T188" s="85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T188" s="17" t="s">
        <v>157</v>
      </c>
      <c r="AU188" s="17" t="s">
        <v>80</v>
      </c>
    </row>
    <row r="189" s="13" customFormat="1">
      <c r="A189" s="13"/>
      <c r="B189" s="230"/>
      <c r="C189" s="231"/>
      <c r="D189" s="232" t="s">
        <v>159</v>
      </c>
      <c r="E189" s="233" t="s">
        <v>19</v>
      </c>
      <c r="F189" s="234" t="s">
        <v>611</v>
      </c>
      <c r="G189" s="231"/>
      <c r="H189" s="235">
        <v>4</v>
      </c>
      <c r="I189" s="236"/>
      <c r="J189" s="231"/>
      <c r="K189" s="231"/>
      <c r="L189" s="237"/>
      <c r="M189" s="238"/>
      <c r="N189" s="239"/>
      <c r="O189" s="239"/>
      <c r="P189" s="239"/>
      <c r="Q189" s="239"/>
      <c r="R189" s="239"/>
      <c r="S189" s="239"/>
      <c r="T189" s="240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1" t="s">
        <v>159</v>
      </c>
      <c r="AU189" s="241" t="s">
        <v>80</v>
      </c>
      <c r="AV189" s="13" t="s">
        <v>80</v>
      </c>
      <c r="AW189" s="13" t="s">
        <v>33</v>
      </c>
      <c r="AX189" s="13" t="s">
        <v>78</v>
      </c>
      <c r="AY189" s="241" t="s">
        <v>148</v>
      </c>
    </row>
    <row r="190" s="2" customFormat="1" ht="16.5" customHeight="1">
      <c r="A190" s="38"/>
      <c r="B190" s="39"/>
      <c r="C190" s="263" t="s">
        <v>321</v>
      </c>
      <c r="D190" s="263" t="s">
        <v>240</v>
      </c>
      <c r="E190" s="264" t="s">
        <v>366</v>
      </c>
      <c r="F190" s="265" t="s">
        <v>367</v>
      </c>
      <c r="G190" s="266" t="s">
        <v>153</v>
      </c>
      <c r="H190" s="267">
        <v>4.1200000000000001</v>
      </c>
      <c r="I190" s="268"/>
      <c r="J190" s="269">
        <f>ROUND(I190*H190,2)</f>
        <v>0</v>
      </c>
      <c r="K190" s="265" t="s">
        <v>154</v>
      </c>
      <c r="L190" s="270"/>
      <c r="M190" s="271" t="s">
        <v>19</v>
      </c>
      <c r="N190" s="272" t="s">
        <v>43</v>
      </c>
      <c r="O190" s="84"/>
      <c r="P190" s="221">
        <f>O190*H190</f>
        <v>0</v>
      </c>
      <c r="Q190" s="221">
        <v>0.13200000000000001</v>
      </c>
      <c r="R190" s="221">
        <f>Q190*H190</f>
        <v>0.54383999999999999</v>
      </c>
      <c r="S190" s="221">
        <v>0</v>
      </c>
      <c r="T190" s="222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23" t="s">
        <v>195</v>
      </c>
      <c r="AT190" s="223" t="s">
        <v>240</v>
      </c>
      <c r="AU190" s="223" t="s">
        <v>80</v>
      </c>
      <c r="AY190" s="17" t="s">
        <v>148</v>
      </c>
      <c r="BE190" s="224">
        <f>IF(N190="základní",J190,0)</f>
        <v>0</v>
      </c>
      <c r="BF190" s="224">
        <f>IF(N190="snížená",J190,0)</f>
        <v>0</v>
      </c>
      <c r="BG190" s="224">
        <f>IF(N190="zákl. přenesená",J190,0)</f>
        <v>0</v>
      </c>
      <c r="BH190" s="224">
        <f>IF(N190="sníž. přenesená",J190,0)</f>
        <v>0</v>
      </c>
      <c r="BI190" s="224">
        <f>IF(N190="nulová",J190,0)</f>
        <v>0</v>
      </c>
      <c r="BJ190" s="17" t="s">
        <v>78</v>
      </c>
      <c r="BK190" s="224">
        <f>ROUND(I190*H190,2)</f>
        <v>0</v>
      </c>
      <c r="BL190" s="17" t="s">
        <v>155</v>
      </c>
      <c r="BM190" s="223" t="s">
        <v>368</v>
      </c>
    </row>
    <row r="191" s="13" customFormat="1">
      <c r="A191" s="13"/>
      <c r="B191" s="230"/>
      <c r="C191" s="231"/>
      <c r="D191" s="232" t="s">
        <v>159</v>
      </c>
      <c r="E191" s="231"/>
      <c r="F191" s="234" t="s">
        <v>635</v>
      </c>
      <c r="G191" s="231"/>
      <c r="H191" s="235">
        <v>4.1200000000000001</v>
      </c>
      <c r="I191" s="236"/>
      <c r="J191" s="231"/>
      <c r="K191" s="231"/>
      <c r="L191" s="237"/>
      <c r="M191" s="238"/>
      <c r="N191" s="239"/>
      <c r="O191" s="239"/>
      <c r="P191" s="239"/>
      <c r="Q191" s="239"/>
      <c r="R191" s="239"/>
      <c r="S191" s="239"/>
      <c r="T191" s="240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1" t="s">
        <v>159</v>
      </c>
      <c r="AU191" s="241" t="s">
        <v>80</v>
      </c>
      <c r="AV191" s="13" t="s">
        <v>80</v>
      </c>
      <c r="AW191" s="13" t="s">
        <v>4</v>
      </c>
      <c r="AX191" s="13" t="s">
        <v>78</v>
      </c>
      <c r="AY191" s="241" t="s">
        <v>148</v>
      </c>
    </row>
    <row r="192" s="2" customFormat="1" ht="37.8" customHeight="1">
      <c r="A192" s="38"/>
      <c r="B192" s="39"/>
      <c r="C192" s="212" t="s">
        <v>327</v>
      </c>
      <c r="D192" s="212" t="s">
        <v>150</v>
      </c>
      <c r="E192" s="213" t="s">
        <v>376</v>
      </c>
      <c r="F192" s="214" t="s">
        <v>377</v>
      </c>
      <c r="G192" s="215" t="s">
        <v>153</v>
      </c>
      <c r="H192" s="216">
        <v>46</v>
      </c>
      <c r="I192" s="217"/>
      <c r="J192" s="218">
        <f>ROUND(I192*H192,2)</f>
        <v>0</v>
      </c>
      <c r="K192" s="214" t="s">
        <v>154</v>
      </c>
      <c r="L192" s="44"/>
      <c r="M192" s="219" t="s">
        <v>19</v>
      </c>
      <c r="N192" s="220" t="s">
        <v>43</v>
      </c>
      <c r="O192" s="84"/>
      <c r="P192" s="221">
        <f>O192*H192</f>
        <v>0</v>
      </c>
      <c r="Q192" s="221">
        <v>0.090620000000000006</v>
      </c>
      <c r="R192" s="221">
        <f>Q192*H192</f>
        <v>4.16852</v>
      </c>
      <c r="S192" s="221">
        <v>0</v>
      </c>
      <c r="T192" s="222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23" t="s">
        <v>155</v>
      </c>
      <c r="AT192" s="223" t="s">
        <v>150</v>
      </c>
      <c r="AU192" s="223" t="s">
        <v>80</v>
      </c>
      <c r="AY192" s="17" t="s">
        <v>148</v>
      </c>
      <c r="BE192" s="224">
        <f>IF(N192="základní",J192,0)</f>
        <v>0</v>
      </c>
      <c r="BF192" s="224">
        <f>IF(N192="snížená",J192,0)</f>
        <v>0</v>
      </c>
      <c r="BG192" s="224">
        <f>IF(N192="zákl. přenesená",J192,0)</f>
        <v>0</v>
      </c>
      <c r="BH192" s="224">
        <f>IF(N192="sníž. přenesená",J192,0)</f>
        <v>0</v>
      </c>
      <c r="BI192" s="224">
        <f>IF(N192="nulová",J192,0)</f>
        <v>0</v>
      </c>
      <c r="BJ192" s="17" t="s">
        <v>78</v>
      </c>
      <c r="BK192" s="224">
        <f>ROUND(I192*H192,2)</f>
        <v>0</v>
      </c>
      <c r="BL192" s="17" t="s">
        <v>155</v>
      </c>
      <c r="BM192" s="223" t="s">
        <v>378</v>
      </c>
    </row>
    <row r="193" s="2" customFormat="1">
      <c r="A193" s="38"/>
      <c r="B193" s="39"/>
      <c r="C193" s="40"/>
      <c r="D193" s="225" t="s">
        <v>157</v>
      </c>
      <c r="E193" s="40"/>
      <c r="F193" s="226" t="s">
        <v>379</v>
      </c>
      <c r="G193" s="40"/>
      <c r="H193" s="40"/>
      <c r="I193" s="227"/>
      <c r="J193" s="40"/>
      <c r="K193" s="40"/>
      <c r="L193" s="44"/>
      <c r="M193" s="228"/>
      <c r="N193" s="229"/>
      <c r="O193" s="84"/>
      <c r="P193" s="84"/>
      <c r="Q193" s="84"/>
      <c r="R193" s="84"/>
      <c r="S193" s="84"/>
      <c r="T193" s="85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T193" s="17" t="s">
        <v>157</v>
      </c>
      <c r="AU193" s="17" t="s">
        <v>80</v>
      </c>
    </row>
    <row r="194" s="13" customFormat="1">
      <c r="A194" s="13"/>
      <c r="B194" s="230"/>
      <c r="C194" s="231"/>
      <c r="D194" s="232" t="s">
        <v>159</v>
      </c>
      <c r="E194" s="233" t="s">
        <v>19</v>
      </c>
      <c r="F194" s="234" t="s">
        <v>636</v>
      </c>
      <c r="G194" s="231"/>
      <c r="H194" s="235">
        <v>46</v>
      </c>
      <c r="I194" s="236"/>
      <c r="J194" s="231"/>
      <c r="K194" s="231"/>
      <c r="L194" s="237"/>
      <c r="M194" s="238"/>
      <c r="N194" s="239"/>
      <c r="O194" s="239"/>
      <c r="P194" s="239"/>
      <c r="Q194" s="239"/>
      <c r="R194" s="239"/>
      <c r="S194" s="239"/>
      <c r="T194" s="240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1" t="s">
        <v>159</v>
      </c>
      <c r="AU194" s="241" t="s">
        <v>80</v>
      </c>
      <c r="AV194" s="13" t="s">
        <v>80</v>
      </c>
      <c r="AW194" s="13" t="s">
        <v>33</v>
      </c>
      <c r="AX194" s="13" t="s">
        <v>78</v>
      </c>
      <c r="AY194" s="241" t="s">
        <v>148</v>
      </c>
    </row>
    <row r="195" s="2" customFormat="1" ht="16.5" customHeight="1">
      <c r="A195" s="38"/>
      <c r="B195" s="39"/>
      <c r="C195" s="263" t="s">
        <v>333</v>
      </c>
      <c r="D195" s="263" t="s">
        <v>240</v>
      </c>
      <c r="E195" s="264" t="s">
        <v>382</v>
      </c>
      <c r="F195" s="265" t="s">
        <v>383</v>
      </c>
      <c r="G195" s="266" t="s">
        <v>153</v>
      </c>
      <c r="H195" s="267">
        <v>47.380000000000003</v>
      </c>
      <c r="I195" s="268"/>
      <c r="J195" s="269">
        <f>ROUND(I195*H195,2)</f>
        <v>0</v>
      </c>
      <c r="K195" s="265" t="s">
        <v>154</v>
      </c>
      <c r="L195" s="270"/>
      <c r="M195" s="271" t="s">
        <v>19</v>
      </c>
      <c r="N195" s="272" t="s">
        <v>43</v>
      </c>
      <c r="O195" s="84"/>
      <c r="P195" s="221">
        <f>O195*H195</f>
        <v>0</v>
      </c>
      <c r="Q195" s="221">
        <v>0.17599999999999999</v>
      </c>
      <c r="R195" s="221">
        <f>Q195*H195</f>
        <v>8.3388799999999996</v>
      </c>
      <c r="S195" s="221">
        <v>0</v>
      </c>
      <c r="T195" s="222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23" t="s">
        <v>195</v>
      </c>
      <c r="AT195" s="223" t="s">
        <v>240</v>
      </c>
      <c r="AU195" s="223" t="s">
        <v>80</v>
      </c>
      <c r="AY195" s="17" t="s">
        <v>148</v>
      </c>
      <c r="BE195" s="224">
        <f>IF(N195="základní",J195,0)</f>
        <v>0</v>
      </c>
      <c r="BF195" s="224">
        <f>IF(N195="snížená",J195,0)</f>
        <v>0</v>
      </c>
      <c r="BG195" s="224">
        <f>IF(N195="zákl. přenesená",J195,0)</f>
        <v>0</v>
      </c>
      <c r="BH195" s="224">
        <f>IF(N195="sníž. přenesená",J195,0)</f>
        <v>0</v>
      </c>
      <c r="BI195" s="224">
        <f>IF(N195="nulová",J195,0)</f>
        <v>0</v>
      </c>
      <c r="BJ195" s="17" t="s">
        <v>78</v>
      </c>
      <c r="BK195" s="224">
        <f>ROUND(I195*H195,2)</f>
        <v>0</v>
      </c>
      <c r="BL195" s="17" t="s">
        <v>155</v>
      </c>
      <c r="BM195" s="223" t="s">
        <v>384</v>
      </c>
    </row>
    <row r="196" s="13" customFormat="1">
      <c r="A196" s="13"/>
      <c r="B196" s="230"/>
      <c r="C196" s="231"/>
      <c r="D196" s="232" t="s">
        <v>159</v>
      </c>
      <c r="E196" s="231"/>
      <c r="F196" s="234" t="s">
        <v>637</v>
      </c>
      <c r="G196" s="231"/>
      <c r="H196" s="235">
        <v>47.380000000000003</v>
      </c>
      <c r="I196" s="236"/>
      <c r="J196" s="231"/>
      <c r="K196" s="231"/>
      <c r="L196" s="237"/>
      <c r="M196" s="238"/>
      <c r="N196" s="239"/>
      <c r="O196" s="239"/>
      <c r="P196" s="239"/>
      <c r="Q196" s="239"/>
      <c r="R196" s="239"/>
      <c r="S196" s="239"/>
      <c r="T196" s="240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1" t="s">
        <v>159</v>
      </c>
      <c r="AU196" s="241" t="s">
        <v>80</v>
      </c>
      <c r="AV196" s="13" t="s">
        <v>80</v>
      </c>
      <c r="AW196" s="13" t="s">
        <v>4</v>
      </c>
      <c r="AX196" s="13" t="s">
        <v>78</v>
      </c>
      <c r="AY196" s="241" t="s">
        <v>148</v>
      </c>
    </row>
    <row r="197" s="12" customFormat="1" ht="22.8" customHeight="1">
      <c r="A197" s="12"/>
      <c r="B197" s="196"/>
      <c r="C197" s="197"/>
      <c r="D197" s="198" t="s">
        <v>71</v>
      </c>
      <c r="E197" s="210" t="s">
        <v>195</v>
      </c>
      <c r="F197" s="210" t="s">
        <v>386</v>
      </c>
      <c r="G197" s="197"/>
      <c r="H197" s="197"/>
      <c r="I197" s="200"/>
      <c r="J197" s="211">
        <f>BK197</f>
        <v>0</v>
      </c>
      <c r="K197" s="197"/>
      <c r="L197" s="202"/>
      <c r="M197" s="203"/>
      <c r="N197" s="204"/>
      <c r="O197" s="204"/>
      <c r="P197" s="205">
        <f>SUM(P198:P211)</f>
        <v>0</v>
      </c>
      <c r="Q197" s="204"/>
      <c r="R197" s="205">
        <f>SUM(R198:R211)</f>
        <v>6.9728000000000003</v>
      </c>
      <c r="S197" s="204"/>
      <c r="T197" s="206">
        <f>SUM(T198:T211)</f>
        <v>6.2000000000000002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07" t="s">
        <v>78</v>
      </c>
      <c r="AT197" s="208" t="s">
        <v>71</v>
      </c>
      <c r="AU197" s="208" t="s">
        <v>78</v>
      </c>
      <c r="AY197" s="207" t="s">
        <v>148</v>
      </c>
      <c r="BK197" s="209">
        <f>SUM(BK198:BK211)</f>
        <v>0</v>
      </c>
    </row>
    <row r="198" s="2" customFormat="1" ht="16.5" customHeight="1">
      <c r="A198" s="38"/>
      <c r="B198" s="39"/>
      <c r="C198" s="212" t="s">
        <v>338</v>
      </c>
      <c r="D198" s="212" t="s">
        <v>150</v>
      </c>
      <c r="E198" s="213" t="s">
        <v>638</v>
      </c>
      <c r="F198" s="214" t="s">
        <v>639</v>
      </c>
      <c r="G198" s="215" t="s">
        <v>395</v>
      </c>
      <c r="H198" s="216">
        <v>1</v>
      </c>
      <c r="I198" s="217"/>
      <c r="J198" s="218">
        <f>ROUND(I198*H198,2)</f>
        <v>0</v>
      </c>
      <c r="K198" s="214" t="s">
        <v>154</v>
      </c>
      <c r="L198" s="44"/>
      <c r="M198" s="219" t="s">
        <v>19</v>
      </c>
      <c r="N198" s="220" t="s">
        <v>43</v>
      </c>
      <c r="O198" s="84"/>
      <c r="P198" s="221">
        <f>O198*H198</f>
        <v>0</v>
      </c>
      <c r="Q198" s="221">
        <v>0.12422</v>
      </c>
      <c r="R198" s="221">
        <f>Q198*H198</f>
        <v>0.12422</v>
      </c>
      <c r="S198" s="221">
        <v>0</v>
      </c>
      <c r="T198" s="222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23" t="s">
        <v>155</v>
      </c>
      <c r="AT198" s="223" t="s">
        <v>150</v>
      </c>
      <c r="AU198" s="223" t="s">
        <v>80</v>
      </c>
      <c r="AY198" s="17" t="s">
        <v>148</v>
      </c>
      <c r="BE198" s="224">
        <f>IF(N198="základní",J198,0)</f>
        <v>0</v>
      </c>
      <c r="BF198" s="224">
        <f>IF(N198="snížená",J198,0)</f>
        <v>0</v>
      </c>
      <c r="BG198" s="224">
        <f>IF(N198="zákl. přenesená",J198,0)</f>
        <v>0</v>
      </c>
      <c r="BH198" s="224">
        <f>IF(N198="sníž. přenesená",J198,0)</f>
        <v>0</v>
      </c>
      <c r="BI198" s="224">
        <f>IF(N198="nulová",J198,0)</f>
        <v>0</v>
      </c>
      <c r="BJ198" s="17" t="s">
        <v>78</v>
      </c>
      <c r="BK198" s="224">
        <f>ROUND(I198*H198,2)</f>
        <v>0</v>
      </c>
      <c r="BL198" s="17" t="s">
        <v>155</v>
      </c>
      <c r="BM198" s="223" t="s">
        <v>640</v>
      </c>
    </row>
    <row r="199" s="2" customFormat="1">
      <c r="A199" s="38"/>
      <c r="B199" s="39"/>
      <c r="C199" s="40"/>
      <c r="D199" s="225" t="s">
        <v>157</v>
      </c>
      <c r="E199" s="40"/>
      <c r="F199" s="226" t="s">
        <v>641</v>
      </c>
      <c r="G199" s="40"/>
      <c r="H199" s="40"/>
      <c r="I199" s="227"/>
      <c r="J199" s="40"/>
      <c r="K199" s="40"/>
      <c r="L199" s="44"/>
      <c r="M199" s="228"/>
      <c r="N199" s="229"/>
      <c r="O199" s="84"/>
      <c r="P199" s="84"/>
      <c r="Q199" s="84"/>
      <c r="R199" s="84"/>
      <c r="S199" s="84"/>
      <c r="T199" s="85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T199" s="17" t="s">
        <v>157</v>
      </c>
      <c r="AU199" s="17" t="s">
        <v>80</v>
      </c>
    </row>
    <row r="200" s="2" customFormat="1" ht="16.5" customHeight="1">
      <c r="A200" s="38"/>
      <c r="B200" s="39"/>
      <c r="C200" s="263" t="s">
        <v>343</v>
      </c>
      <c r="D200" s="263" t="s">
        <v>240</v>
      </c>
      <c r="E200" s="264" t="s">
        <v>642</v>
      </c>
      <c r="F200" s="265" t="s">
        <v>643</v>
      </c>
      <c r="G200" s="266" t="s">
        <v>395</v>
      </c>
      <c r="H200" s="267">
        <v>1</v>
      </c>
      <c r="I200" s="268"/>
      <c r="J200" s="269">
        <f>ROUND(I200*H200,2)</f>
        <v>0</v>
      </c>
      <c r="K200" s="265" t="s">
        <v>154</v>
      </c>
      <c r="L200" s="270"/>
      <c r="M200" s="271" t="s">
        <v>19</v>
      </c>
      <c r="N200" s="272" t="s">
        <v>43</v>
      </c>
      <c r="O200" s="84"/>
      <c r="P200" s="221">
        <f>O200*H200</f>
        <v>0</v>
      </c>
      <c r="Q200" s="221">
        <v>0.097000000000000003</v>
      </c>
      <c r="R200" s="221">
        <f>Q200*H200</f>
        <v>0.097000000000000003</v>
      </c>
      <c r="S200" s="221">
        <v>0</v>
      </c>
      <c r="T200" s="222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23" t="s">
        <v>195</v>
      </c>
      <c r="AT200" s="223" t="s">
        <v>240</v>
      </c>
      <c r="AU200" s="223" t="s">
        <v>80</v>
      </c>
      <c r="AY200" s="17" t="s">
        <v>148</v>
      </c>
      <c r="BE200" s="224">
        <f>IF(N200="základní",J200,0)</f>
        <v>0</v>
      </c>
      <c r="BF200" s="224">
        <f>IF(N200="snížená",J200,0)</f>
        <v>0</v>
      </c>
      <c r="BG200" s="224">
        <f>IF(N200="zákl. přenesená",J200,0)</f>
        <v>0</v>
      </c>
      <c r="BH200" s="224">
        <f>IF(N200="sníž. přenesená",J200,0)</f>
        <v>0</v>
      </c>
      <c r="BI200" s="224">
        <f>IF(N200="nulová",J200,0)</f>
        <v>0</v>
      </c>
      <c r="BJ200" s="17" t="s">
        <v>78</v>
      </c>
      <c r="BK200" s="224">
        <f>ROUND(I200*H200,2)</f>
        <v>0</v>
      </c>
      <c r="BL200" s="17" t="s">
        <v>155</v>
      </c>
      <c r="BM200" s="223" t="s">
        <v>644</v>
      </c>
    </row>
    <row r="201" s="2" customFormat="1" ht="16.5" customHeight="1">
      <c r="A201" s="38"/>
      <c r="B201" s="39"/>
      <c r="C201" s="212" t="s">
        <v>348</v>
      </c>
      <c r="D201" s="212" t="s">
        <v>150</v>
      </c>
      <c r="E201" s="213" t="s">
        <v>645</v>
      </c>
      <c r="F201" s="214" t="s">
        <v>646</v>
      </c>
      <c r="G201" s="215" t="s">
        <v>395</v>
      </c>
      <c r="H201" s="216">
        <v>2</v>
      </c>
      <c r="I201" s="217"/>
      <c r="J201" s="218">
        <f>ROUND(I201*H201,2)</f>
        <v>0</v>
      </c>
      <c r="K201" s="214" t="s">
        <v>154</v>
      </c>
      <c r="L201" s="44"/>
      <c r="M201" s="219" t="s">
        <v>19</v>
      </c>
      <c r="N201" s="220" t="s">
        <v>43</v>
      </c>
      <c r="O201" s="84"/>
      <c r="P201" s="221">
        <f>O201*H201</f>
        <v>0</v>
      </c>
      <c r="Q201" s="221">
        <v>0.02972</v>
      </c>
      <c r="R201" s="221">
        <f>Q201*H201</f>
        <v>0.05944</v>
      </c>
      <c r="S201" s="221">
        <v>0</v>
      </c>
      <c r="T201" s="222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23" t="s">
        <v>155</v>
      </c>
      <c r="AT201" s="223" t="s">
        <v>150</v>
      </c>
      <c r="AU201" s="223" t="s">
        <v>80</v>
      </c>
      <c r="AY201" s="17" t="s">
        <v>148</v>
      </c>
      <c r="BE201" s="224">
        <f>IF(N201="základní",J201,0)</f>
        <v>0</v>
      </c>
      <c r="BF201" s="224">
        <f>IF(N201="snížená",J201,0)</f>
        <v>0</v>
      </c>
      <c r="BG201" s="224">
        <f>IF(N201="zákl. přenesená",J201,0)</f>
        <v>0</v>
      </c>
      <c r="BH201" s="224">
        <f>IF(N201="sníž. přenesená",J201,0)</f>
        <v>0</v>
      </c>
      <c r="BI201" s="224">
        <f>IF(N201="nulová",J201,0)</f>
        <v>0</v>
      </c>
      <c r="BJ201" s="17" t="s">
        <v>78</v>
      </c>
      <c r="BK201" s="224">
        <f>ROUND(I201*H201,2)</f>
        <v>0</v>
      </c>
      <c r="BL201" s="17" t="s">
        <v>155</v>
      </c>
      <c r="BM201" s="223" t="s">
        <v>647</v>
      </c>
    </row>
    <row r="202" s="2" customFormat="1">
      <c r="A202" s="38"/>
      <c r="B202" s="39"/>
      <c r="C202" s="40"/>
      <c r="D202" s="225" t="s">
        <v>157</v>
      </c>
      <c r="E202" s="40"/>
      <c r="F202" s="226" t="s">
        <v>648</v>
      </c>
      <c r="G202" s="40"/>
      <c r="H202" s="40"/>
      <c r="I202" s="227"/>
      <c r="J202" s="40"/>
      <c r="K202" s="40"/>
      <c r="L202" s="44"/>
      <c r="M202" s="228"/>
      <c r="N202" s="229"/>
      <c r="O202" s="84"/>
      <c r="P202" s="84"/>
      <c r="Q202" s="84"/>
      <c r="R202" s="84"/>
      <c r="S202" s="84"/>
      <c r="T202" s="85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T202" s="17" t="s">
        <v>157</v>
      </c>
      <c r="AU202" s="17" t="s">
        <v>80</v>
      </c>
    </row>
    <row r="203" s="13" customFormat="1">
      <c r="A203" s="13"/>
      <c r="B203" s="230"/>
      <c r="C203" s="231"/>
      <c r="D203" s="232" t="s">
        <v>159</v>
      </c>
      <c r="E203" s="233" t="s">
        <v>19</v>
      </c>
      <c r="F203" s="234" t="s">
        <v>649</v>
      </c>
      <c r="G203" s="231"/>
      <c r="H203" s="235">
        <v>2</v>
      </c>
      <c r="I203" s="236"/>
      <c r="J203" s="231"/>
      <c r="K203" s="231"/>
      <c r="L203" s="237"/>
      <c r="M203" s="238"/>
      <c r="N203" s="239"/>
      <c r="O203" s="239"/>
      <c r="P203" s="239"/>
      <c r="Q203" s="239"/>
      <c r="R203" s="239"/>
      <c r="S203" s="239"/>
      <c r="T203" s="240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1" t="s">
        <v>159</v>
      </c>
      <c r="AU203" s="241" t="s">
        <v>80</v>
      </c>
      <c r="AV203" s="13" t="s">
        <v>80</v>
      </c>
      <c r="AW203" s="13" t="s">
        <v>33</v>
      </c>
      <c r="AX203" s="13" t="s">
        <v>78</v>
      </c>
      <c r="AY203" s="241" t="s">
        <v>148</v>
      </c>
    </row>
    <row r="204" s="2" customFormat="1" ht="16.5" customHeight="1">
      <c r="A204" s="38"/>
      <c r="B204" s="39"/>
      <c r="C204" s="263" t="s">
        <v>354</v>
      </c>
      <c r="D204" s="263" t="s">
        <v>240</v>
      </c>
      <c r="E204" s="264" t="s">
        <v>650</v>
      </c>
      <c r="F204" s="265" t="s">
        <v>651</v>
      </c>
      <c r="G204" s="266" t="s">
        <v>395</v>
      </c>
      <c r="H204" s="267">
        <v>1</v>
      </c>
      <c r="I204" s="268"/>
      <c r="J204" s="269">
        <f>ROUND(I204*H204,2)</f>
        <v>0</v>
      </c>
      <c r="K204" s="265" t="s">
        <v>154</v>
      </c>
      <c r="L204" s="270"/>
      <c r="M204" s="271" t="s">
        <v>19</v>
      </c>
      <c r="N204" s="272" t="s">
        <v>43</v>
      </c>
      <c r="O204" s="84"/>
      <c r="P204" s="221">
        <f>O204*H204</f>
        <v>0</v>
      </c>
      <c r="Q204" s="221">
        <v>0.111</v>
      </c>
      <c r="R204" s="221">
        <f>Q204*H204</f>
        <v>0.111</v>
      </c>
      <c r="S204" s="221">
        <v>0</v>
      </c>
      <c r="T204" s="222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23" t="s">
        <v>195</v>
      </c>
      <c r="AT204" s="223" t="s">
        <v>240</v>
      </c>
      <c r="AU204" s="223" t="s">
        <v>80</v>
      </c>
      <c r="AY204" s="17" t="s">
        <v>148</v>
      </c>
      <c r="BE204" s="224">
        <f>IF(N204="základní",J204,0)</f>
        <v>0</v>
      </c>
      <c r="BF204" s="224">
        <f>IF(N204="snížená",J204,0)</f>
        <v>0</v>
      </c>
      <c r="BG204" s="224">
        <f>IF(N204="zákl. přenesená",J204,0)</f>
        <v>0</v>
      </c>
      <c r="BH204" s="224">
        <f>IF(N204="sníž. přenesená",J204,0)</f>
        <v>0</v>
      </c>
      <c r="BI204" s="224">
        <f>IF(N204="nulová",J204,0)</f>
        <v>0</v>
      </c>
      <c r="BJ204" s="17" t="s">
        <v>78</v>
      </c>
      <c r="BK204" s="224">
        <f>ROUND(I204*H204,2)</f>
        <v>0</v>
      </c>
      <c r="BL204" s="17" t="s">
        <v>155</v>
      </c>
      <c r="BM204" s="223" t="s">
        <v>652</v>
      </c>
    </row>
    <row r="205" s="2" customFormat="1" ht="16.5" customHeight="1">
      <c r="A205" s="38"/>
      <c r="B205" s="39"/>
      <c r="C205" s="263" t="s">
        <v>359</v>
      </c>
      <c r="D205" s="263" t="s">
        <v>240</v>
      </c>
      <c r="E205" s="264" t="s">
        <v>653</v>
      </c>
      <c r="F205" s="265" t="s">
        <v>654</v>
      </c>
      <c r="G205" s="266" t="s">
        <v>395</v>
      </c>
      <c r="H205" s="267">
        <v>1</v>
      </c>
      <c r="I205" s="268"/>
      <c r="J205" s="269">
        <f>ROUND(I205*H205,2)</f>
        <v>0</v>
      </c>
      <c r="K205" s="265" t="s">
        <v>154</v>
      </c>
      <c r="L205" s="270"/>
      <c r="M205" s="271" t="s">
        <v>19</v>
      </c>
      <c r="N205" s="272" t="s">
        <v>43</v>
      </c>
      <c r="O205" s="84"/>
      <c r="P205" s="221">
        <f>O205*H205</f>
        <v>0</v>
      </c>
      <c r="Q205" s="221">
        <v>0.027</v>
      </c>
      <c r="R205" s="221">
        <f>Q205*H205</f>
        <v>0.027</v>
      </c>
      <c r="S205" s="221">
        <v>0</v>
      </c>
      <c r="T205" s="222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23" t="s">
        <v>195</v>
      </c>
      <c r="AT205" s="223" t="s">
        <v>240</v>
      </c>
      <c r="AU205" s="223" t="s">
        <v>80</v>
      </c>
      <c r="AY205" s="17" t="s">
        <v>148</v>
      </c>
      <c r="BE205" s="224">
        <f>IF(N205="základní",J205,0)</f>
        <v>0</v>
      </c>
      <c r="BF205" s="224">
        <f>IF(N205="snížená",J205,0)</f>
        <v>0</v>
      </c>
      <c r="BG205" s="224">
        <f>IF(N205="zákl. přenesená",J205,0)</f>
        <v>0</v>
      </c>
      <c r="BH205" s="224">
        <f>IF(N205="sníž. přenesená",J205,0)</f>
        <v>0</v>
      </c>
      <c r="BI205" s="224">
        <f>IF(N205="nulová",J205,0)</f>
        <v>0</v>
      </c>
      <c r="BJ205" s="17" t="s">
        <v>78</v>
      </c>
      <c r="BK205" s="224">
        <f>ROUND(I205*H205,2)</f>
        <v>0</v>
      </c>
      <c r="BL205" s="17" t="s">
        <v>155</v>
      </c>
      <c r="BM205" s="223" t="s">
        <v>655</v>
      </c>
    </row>
    <row r="206" s="2" customFormat="1" ht="24.15" customHeight="1">
      <c r="A206" s="38"/>
      <c r="B206" s="39"/>
      <c r="C206" s="212" t="s">
        <v>365</v>
      </c>
      <c r="D206" s="212" t="s">
        <v>150</v>
      </c>
      <c r="E206" s="213" t="s">
        <v>393</v>
      </c>
      <c r="F206" s="214" t="s">
        <v>394</v>
      </c>
      <c r="G206" s="215" t="s">
        <v>395</v>
      </c>
      <c r="H206" s="216">
        <v>10</v>
      </c>
      <c r="I206" s="217"/>
      <c r="J206" s="218">
        <f>ROUND(I206*H206,2)</f>
        <v>0</v>
      </c>
      <c r="K206" s="214" t="s">
        <v>154</v>
      </c>
      <c r="L206" s="44"/>
      <c r="M206" s="219" t="s">
        <v>19</v>
      </c>
      <c r="N206" s="220" t="s">
        <v>43</v>
      </c>
      <c r="O206" s="84"/>
      <c r="P206" s="221">
        <f>O206*H206</f>
        <v>0</v>
      </c>
      <c r="Q206" s="221">
        <v>0.62248000000000003</v>
      </c>
      <c r="R206" s="221">
        <f>Q206*H206</f>
        <v>6.2248000000000001</v>
      </c>
      <c r="S206" s="221">
        <v>0.62</v>
      </c>
      <c r="T206" s="222">
        <f>S206*H206</f>
        <v>6.2000000000000002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23" t="s">
        <v>155</v>
      </c>
      <c r="AT206" s="223" t="s">
        <v>150</v>
      </c>
      <c r="AU206" s="223" t="s">
        <v>80</v>
      </c>
      <c r="AY206" s="17" t="s">
        <v>148</v>
      </c>
      <c r="BE206" s="224">
        <f>IF(N206="základní",J206,0)</f>
        <v>0</v>
      </c>
      <c r="BF206" s="224">
        <f>IF(N206="snížená",J206,0)</f>
        <v>0</v>
      </c>
      <c r="BG206" s="224">
        <f>IF(N206="zákl. přenesená",J206,0)</f>
        <v>0</v>
      </c>
      <c r="BH206" s="224">
        <f>IF(N206="sníž. přenesená",J206,0)</f>
        <v>0</v>
      </c>
      <c r="BI206" s="224">
        <f>IF(N206="nulová",J206,0)</f>
        <v>0</v>
      </c>
      <c r="BJ206" s="17" t="s">
        <v>78</v>
      </c>
      <c r="BK206" s="224">
        <f>ROUND(I206*H206,2)</f>
        <v>0</v>
      </c>
      <c r="BL206" s="17" t="s">
        <v>155</v>
      </c>
      <c r="BM206" s="223" t="s">
        <v>396</v>
      </c>
    </row>
    <row r="207" s="2" customFormat="1">
      <c r="A207" s="38"/>
      <c r="B207" s="39"/>
      <c r="C207" s="40"/>
      <c r="D207" s="225" t="s">
        <v>157</v>
      </c>
      <c r="E207" s="40"/>
      <c r="F207" s="226" t="s">
        <v>397</v>
      </c>
      <c r="G207" s="40"/>
      <c r="H207" s="40"/>
      <c r="I207" s="227"/>
      <c r="J207" s="40"/>
      <c r="K207" s="40"/>
      <c r="L207" s="44"/>
      <c r="M207" s="228"/>
      <c r="N207" s="229"/>
      <c r="O207" s="84"/>
      <c r="P207" s="84"/>
      <c r="Q207" s="84"/>
      <c r="R207" s="84"/>
      <c r="S207" s="84"/>
      <c r="T207" s="85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T207" s="17" t="s">
        <v>157</v>
      </c>
      <c r="AU207" s="17" t="s">
        <v>80</v>
      </c>
    </row>
    <row r="208" s="2" customFormat="1" ht="16.5" customHeight="1">
      <c r="A208" s="38"/>
      <c r="B208" s="39"/>
      <c r="C208" s="212" t="s">
        <v>370</v>
      </c>
      <c r="D208" s="212" t="s">
        <v>150</v>
      </c>
      <c r="E208" s="213" t="s">
        <v>656</v>
      </c>
      <c r="F208" s="214" t="s">
        <v>657</v>
      </c>
      <c r="G208" s="215" t="s">
        <v>395</v>
      </c>
      <c r="H208" s="216">
        <v>1</v>
      </c>
      <c r="I208" s="217"/>
      <c r="J208" s="218">
        <f>ROUND(I208*H208,2)</f>
        <v>0</v>
      </c>
      <c r="K208" s="214" t="s">
        <v>154</v>
      </c>
      <c r="L208" s="44"/>
      <c r="M208" s="219" t="s">
        <v>19</v>
      </c>
      <c r="N208" s="220" t="s">
        <v>43</v>
      </c>
      <c r="O208" s="84"/>
      <c r="P208" s="221">
        <f>O208*H208</f>
        <v>0</v>
      </c>
      <c r="Q208" s="221">
        <v>0.21734000000000001</v>
      </c>
      <c r="R208" s="221">
        <f>Q208*H208</f>
        <v>0.21734000000000001</v>
      </c>
      <c r="S208" s="221">
        <v>0</v>
      </c>
      <c r="T208" s="222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23" t="s">
        <v>155</v>
      </c>
      <c r="AT208" s="223" t="s">
        <v>150</v>
      </c>
      <c r="AU208" s="223" t="s">
        <v>80</v>
      </c>
      <c r="AY208" s="17" t="s">
        <v>148</v>
      </c>
      <c r="BE208" s="224">
        <f>IF(N208="základní",J208,0)</f>
        <v>0</v>
      </c>
      <c r="BF208" s="224">
        <f>IF(N208="snížená",J208,0)</f>
        <v>0</v>
      </c>
      <c r="BG208" s="224">
        <f>IF(N208="zákl. přenesená",J208,0)</f>
        <v>0</v>
      </c>
      <c r="BH208" s="224">
        <f>IF(N208="sníž. přenesená",J208,0)</f>
        <v>0</v>
      </c>
      <c r="BI208" s="224">
        <f>IF(N208="nulová",J208,0)</f>
        <v>0</v>
      </c>
      <c r="BJ208" s="17" t="s">
        <v>78</v>
      </c>
      <c r="BK208" s="224">
        <f>ROUND(I208*H208,2)</f>
        <v>0</v>
      </c>
      <c r="BL208" s="17" t="s">
        <v>155</v>
      </c>
      <c r="BM208" s="223" t="s">
        <v>658</v>
      </c>
    </row>
    <row r="209" s="2" customFormat="1">
      <c r="A209" s="38"/>
      <c r="B209" s="39"/>
      <c r="C209" s="40"/>
      <c r="D209" s="225" t="s">
        <v>157</v>
      </c>
      <c r="E209" s="40"/>
      <c r="F209" s="226" t="s">
        <v>659</v>
      </c>
      <c r="G209" s="40"/>
      <c r="H209" s="40"/>
      <c r="I209" s="227"/>
      <c r="J209" s="40"/>
      <c r="K209" s="40"/>
      <c r="L209" s="44"/>
      <c r="M209" s="228"/>
      <c r="N209" s="229"/>
      <c r="O209" s="84"/>
      <c r="P209" s="84"/>
      <c r="Q209" s="84"/>
      <c r="R209" s="84"/>
      <c r="S209" s="84"/>
      <c r="T209" s="85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T209" s="17" t="s">
        <v>157</v>
      </c>
      <c r="AU209" s="17" t="s">
        <v>80</v>
      </c>
    </row>
    <row r="210" s="2" customFormat="1" ht="16.5" customHeight="1">
      <c r="A210" s="38"/>
      <c r="B210" s="39"/>
      <c r="C210" s="263" t="s">
        <v>375</v>
      </c>
      <c r="D210" s="263" t="s">
        <v>240</v>
      </c>
      <c r="E210" s="264" t="s">
        <v>660</v>
      </c>
      <c r="F210" s="265" t="s">
        <v>661</v>
      </c>
      <c r="G210" s="266" t="s">
        <v>395</v>
      </c>
      <c r="H210" s="267">
        <v>1</v>
      </c>
      <c r="I210" s="268"/>
      <c r="J210" s="269">
        <f>ROUND(I210*H210,2)</f>
        <v>0</v>
      </c>
      <c r="K210" s="265" t="s">
        <v>154</v>
      </c>
      <c r="L210" s="270"/>
      <c r="M210" s="271" t="s">
        <v>19</v>
      </c>
      <c r="N210" s="272" t="s">
        <v>43</v>
      </c>
      <c r="O210" s="84"/>
      <c r="P210" s="221">
        <f>O210*H210</f>
        <v>0</v>
      </c>
      <c r="Q210" s="221">
        <v>0.0040000000000000001</v>
      </c>
      <c r="R210" s="221">
        <f>Q210*H210</f>
        <v>0.0040000000000000001</v>
      </c>
      <c r="S210" s="221">
        <v>0</v>
      </c>
      <c r="T210" s="222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23" t="s">
        <v>195</v>
      </c>
      <c r="AT210" s="223" t="s">
        <v>240</v>
      </c>
      <c r="AU210" s="223" t="s">
        <v>80</v>
      </c>
      <c r="AY210" s="17" t="s">
        <v>148</v>
      </c>
      <c r="BE210" s="224">
        <f>IF(N210="základní",J210,0)</f>
        <v>0</v>
      </c>
      <c r="BF210" s="224">
        <f>IF(N210="snížená",J210,0)</f>
        <v>0</v>
      </c>
      <c r="BG210" s="224">
        <f>IF(N210="zákl. přenesená",J210,0)</f>
        <v>0</v>
      </c>
      <c r="BH210" s="224">
        <f>IF(N210="sníž. přenesená",J210,0)</f>
        <v>0</v>
      </c>
      <c r="BI210" s="224">
        <f>IF(N210="nulová",J210,0)</f>
        <v>0</v>
      </c>
      <c r="BJ210" s="17" t="s">
        <v>78</v>
      </c>
      <c r="BK210" s="224">
        <f>ROUND(I210*H210,2)</f>
        <v>0</v>
      </c>
      <c r="BL210" s="17" t="s">
        <v>155</v>
      </c>
      <c r="BM210" s="223" t="s">
        <v>662</v>
      </c>
    </row>
    <row r="211" s="2" customFormat="1" ht="16.5" customHeight="1">
      <c r="A211" s="38"/>
      <c r="B211" s="39"/>
      <c r="C211" s="263" t="s">
        <v>381</v>
      </c>
      <c r="D211" s="263" t="s">
        <v>240</v>
      </c>
      <c r="E211" s="264" t="s">
        <v>663</v>
      </c>
      <c r="F211" s="265" t="s">
        <v>664</v>
      </c>
      <c r="G211" s="266" t="s">
        <v>395</v>
      </c>
      <c r="H211" s="267">
        <v>1</v>
      </c>
      <c r="I211" s="268"/>
      <c r="J211" s="269">
        <f>ROUND(I211*H211,2)</f>
        <v>0</v>
      </c>
      <c r="K211" s="265" t="s">
        <v>154</v>
      </c>
      <c r="L211" s="270"/>
      <c r="M211" s="271" t="s">
        <v>19</v>
      </c>
      <c r="N211" s="272" t="s">
        <v>43</v>
      </c>
      <c r="O211" s="84"/>
      <c r="P211" s="221">
        <f>O211*H211</f>
        <v>0</v>
      </c>
      <c r="Q211" s="221">
        <v>0.108</v>
      </c>
      <c r="R211" s="221">
        <f>Q211*H211</f>
        <v>0.108</v>
      </c>
      <c r="S211" s="221">
        <v>0</v>
      </c>
      <c r="T211" s="222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23" t="s">
        <v>195</v>
      </c>
      <c r="AT211" s="223" t="s">
        <v>240</v>
      </c>
      <c r="AU211" s="223" t="s">
        <v>80</v>
      </c>
      <c r="AY211" s="17" t="s">
        <v>148</v>
      </c>
      <c r="BE211" s="224">
        <f>IF(N211="základní",J211,0)</f>
        <v>0</v>
      </c>
      <c r="BF211" s="224">
        <f>IF(N211="snížená",J211,0)</f>
        <v>0</v>
      </c>
      <c r="BG211" s="224">
        <f>IF(N211="zákl. přenesená",J211,0)</f>
        <v>0</v>
      </c>
      <c r="BH211" s="224">
        <f>IF(N211="sníž. přenesená",J211,0)</f>
        <v>0</v>
      </c>
      <c r="BI211" s="224">
        <f>IF(N211="nulová",J211,0)</f>
        <v>0</v>
      </c>
      <c r="BJ211" s="17" t="s">
        <v>78</v>
      </c>
      <c r="BK211" s="224">
        <f>ROUND(I211*H211,2)</f>
        <v>0</v>
      </c>
      <c r="BL211" s="17" t="s">
        <v>155</v>
      </c>
      <c r="BM211" s="223" t="s">
        <v>665</v>
      </c>
    </row>
    <row r="212" s="12" customFormat="1" ht="22.8" customHeight="1">
      <c r="A212" s="12"/>
      <c r="B212" s="196"/>
      <c r="C212" s="197"/>
      <c r="D212" s="198" t="s">
        <v>71</v>
      </c>
      <c r="E212" s="210" t="s">
        <v>202</v>
      </c>
      <c r="F212" s="210" t="s">
        <v>398</v>
      </c>
      <c r="G212" s="197"/>
      <c r="H212" s="197"/>
      <c r="I212" s="200"/>
      <c r="J212" s="211">
        <f>BK212</f>
        <v>0</v>
      </c>
      <c r="K212" s="197"/>
      <c r="L212" s="202"/>
      <c r="M212" s="203"/>
      <c r="N212" s="204"/>
      <c r="O212" s="204"/>
      <c r="P212" s="205">
        <f>SUM(P213:P233)</f>
        <v>0</v>
      </c>
      <c r="Q212" s="204"/>
      <c r="R212" s="205">
        <f>SUM(R213:R233)</f>
        <v>21.7496635</v>
      </c>
      <c r="S212" s="204"/>
      <c r="T212" s="206">
        <f>SUM(T213:T233)</f>
        <v>0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207" t="s">
        <v>78</v>
      </c>
      <c r="AT212" s="208" t="s">
        <v>71</v>
      </c>
      <c r="AU212" s="208" t="s">
        <v>78</v>
      </c>
      <c r="AY212" s="207" t="s">
        <v>148</v>
      </c>
      <c r="BK212" s="209">
        <f>SUM(BK213:BK233)</f>
        <v>0</v>
      </c>
    </row>
    <row r="213" s="2" customFormat="1" ht="24.15" customHeight="1">
      <c r="A213" s="38"/>
      <c r="B213" s="39"/>
      <c r="C213" s="212" t="s">
        <v>387</v>
      </c>
      <c r="D213" s="212" t="s">
        <v>150</v>
      </c>
      <c r="E213" s="213" t="s">
        <v>410</v>
      </c>
      <c r="F213" s="214" t="s">
        <v>411</v>
      </c>
      <c r="G213" s="215" t="s">
        <v>181</v>
      </c>
      <c r="H213" s="216">
        <v>82</v>
      </c>
      <c r="I213" s="217"/>
      <c r="J213" s="218">
        <f>ROUND(I213*H213,2)</f>
        <v>0</v>
      </c>
      <c r="K213" s="214" t="s">
        <v>154</v>
      </c>
      <c r="L213" s="44"/>
      <c r="M213" s="219" t="s">
        <v>19</v>
      </c>
      <c r="N213" s="220" t="s">
        <v>43</v>
      </c>
      <c r="O213" s="84"/>
      <c r="P213" s="221">
        <f>O213*H213</f>
        <v>0</v>
      </c>
      <c r="Q213" s="221">
        <v>0.16850000000000001</v>
      </c>
      <c r="R213" s="221">
        <f>Q213*H213</f>
        <v>13.817</v>
      </c>
      <c r="S213" s="221">
        <v>0</v>
      </c>
      <c r="T213" s="222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23" t="s">
        <v>155</v>
      </c>
      <c r="AT213" s="223" t="s">
        <v>150</v>
      </c>
      <c r="AU213" s="223" t="s">
        <v>80</v>
      </c>
      <c r="AY213" s="17" t="s">
        <v>148</v>
      </c>
      <c r="BE213" s="224">
        <f>IF(N213="základní",J213,0)</f>
        <v>0</v>
      </c>
      <c r="BF213" s="224">
        <f>IF(N213="snížená",J213,0)</f>
        <v>0</v>
      </c>
      <c r="BG213" s="224">
        <f>IF(N213="zákl. přenesená",J213,0)</f>
        <v>0</v>
      </c>
      <c r="BH213" s="224">
        <f>IF(N213="sníž. přenesená",J213,0)</f>
        <v>0</v>
      </c>
      <c r="BI213" s="224">
        <f>IF(N213="nulová",J213,0)</f>
        <v>0</v>
      </c>
      <c r="BJ213" s="17" t="s">
        <v>78</v>
      </c>
      <c r="BK213" s="224">
        <f>ROUND(I213*H213,2)</f>
        <v>0</v>
      </c>
      <c r="BL213" s="17" t="s">
        <v>155</v>
      </c>
      <c r="BM213" s="223" t="s">
        <v>412</v>
      </c>
    </row>
    <row r="214" s="2" customFormat="1">
      <c r="A214" s="38"/>
      <c r="B214" s="39"/>
      <c r="C214" s="40"/>
      <c r="D214" s="225" t="s">
        <v>157</v>
      </c>
      <c r="E214" s="40"/>
      <c r="F214" s="226" t="s">
        <v>413</v>
      </c>
      <c r="G214" s="40"/>
      <c r="H214" s="40"/>
      <c r="I214" s="227"/>
      <c r="J214" s="40"/>
      <c r="K214" s="40"/>
      <c r="L214" s="44"/>
      <c r="M214" s="228"/>
      <c r="N214" s="229"/>
      <c r="O214" s="84"/>
      <c r="P214" s="84"/>
      <c r="Q214" s="84"/>
      <c r="R214" s="84"/>
      <c r="S214" s="84"/>
      <c r="T214" s="85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T214" s="17" t="s">
        <v>157</v>
      </c>
      <c r="AU214" s="17" t="s">
        <v>80</v>
      </c>
    </row>
    <row r="215" s="13" customFormat="1">
      <c r="A215" s="13"/>
      <c r="B215" s="230"/>
      <c r="C215" s="231"/>
      <c r="D215" s="232" t="s">
        <v>159</v>
      </c>
      <c r="E215" s="233" t="s">
        <v>19</v>
      </c>
      <c r="F215" s="234" t="s">
        <v>666</v>
      </c>
      <c r="G215" s="231"/>
      <c r="H215" s="235">
        <v>82</v>
      </c>
      <c r="I215" s="236"/>
      <c r="J215" s="231"/>
      <c r="K215" s="231"/>
      <c r="L215" s="237"/>
      <c r="M215" s="238"/>
      <c r="N215" s="239"/>
      <c r="O215" s="239"/>
      <c r="P215" s="239"/>
      <c r="Q215" s="239"/>
      <c r="R215" s="239"/>
      <c r="S215" s="239"/>
      <c r="T215" s="240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1" t="s">
        <v>159</v>
      </c>
      <c r="AU215" s="241" t="s">
        <v>80</v>
      </c>
      <c r="AV215" s="13" t="s">
        <v>80</v>
      </c>
      <c r="AW215" s="13" t="s">
        <v>33</v>
      </c>
      <c r="AX215" s="13" t="s">
        <v>78</v>
      </c>
      <c r="AY215" s="241" t="s">
        <v>148</v>
      </c>
    </row>
    <row r="216" s="2" customFormat="1" ht="16.5" customHeight="1">
      <c r="A216" s="38"/>
      <c r="B216" s="39"/>
      <c r="C216" s="263" t="s">
        <v>392</v>
      </c>
      <c r="D216" s="263" t="s">
        <v>240</v>
      </c>
      <c r="E216" s="264" t="s">
        <v>416</v>
      </c>
      <c r="F216" s="265" t="s">
        <v>417</v>
      </c>
      <c r="G216" s="266" t="s">
        <v>181</v>
      </c>
      <c r="H216" s="267">
        <v>5.0499999999999998</v>
      </c>
      <c r="I216" s="268"/>
      <c r="J216" s="269">
        <f>ROUND(I216*H216,2)</f>
        <v>0</v>
      </c>
      <c r="K216" s="265" t="s">
        <v>154</v>
      </c>
      <c r="L216" s="270"/>
      <c r="M216" s="271" t="s">
        <v>19</v>
      </c>
      <c r="N216" s="272" t="s">
        <v>43</v>
      </c>
      <c r="O216" s="84"/>
      <c r="P216" s="221">
        <f>O216*H216</f>
        <v>0</v>
      </c>
      <c r="Q216" s="221">
        <v>0.065670000000000006</v>
      </c>
      <c r="R216" s="221">
        <f>Q216*H216</f>
        <v>0.33163350000000003</v>
      </c>
      <c r="S216" s="221">
        <v>0</v>
      </c>
      <c r="T216" s="222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23" t="s">
        <v>195</v>
      </c>
      <c r="AT216" s="223" t="s">
        <v>240</v>
      </c>
      <c r="AU216" s="223" t="s">
        <v>80</v>
      </c>
      <c r="AY216" s="17" t="s">
        <v>148</v>
      </c>
      <c r="BE216" s="224">
        <f>IF(N216="základní",J216,0)</f>
        <v>0</v>
      </c>
      <c r="BF216" s="224">
        <f>IF(N216="snížená",J216,0)</f>
        <v>0</v>
      </c>
      <c r="BG216" s="224">
        <f>IF(N216="zákl. přenesená",J216,0)</f>
        <v>0</v>
      </c>
      <c r="BH216" s="224">
        <f>IF(N216="sníž. přenesená",J216,0)</f>
        <v>0</v>
      </c>
      <c r="BI216" s="224">
        <f>IF(N216="nulová",J216,0)</f>
        <v>0</v>
      </c>
      <c r="BJ216" s="17" t="s">
        <v>78</v>
      </c>
      <c r="BK216" s="224">
        <f>ROUND(I216*H216,2)</f>
        <v>0</v>
      </c>
      <c r="BL216" s="17" t="s">
        <v>155</v>
      </c>
      <c r="BM216" s="223" t="s">
        <v>418</v>
      </c>
    </row>
    <row r="217" s="13" customFormat="1">
      <c r="A217" s="13"/>
      <c r="B217" s="230"/>
      <c r="C217" s="231"/>
      <c r="D217" s="232" t="s">
        <v>159</v>
      </c>
      <c r="E217" s="233" t="s">
        <v>19</v>
      </c>
      <c r="F217" s="234" t="s">
        <v>667</v>
      </c>
      <c r="G217" s="231"/>
      <c r="H217" s="235">
        <v>5</v>
      </c>
      <c r="I217" s="236"/>
      <c r="J217" s="231"/>
      <c r="K217" s="231"/>
      <c r="L217" s="237"/>
      <c r="M217" s="238"/>
      <c r="N217" s="239"/>
      <c r="O217" s="239"/>
      <c r="P217" s="239"/>
      <c r="Q217" s="239"/>
      <c r="R217" s="239"/>
      <c r="S217" s="239"/>
      <c r="T217" s="240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1" t="s">
        <v>159</v>
      </c>
      <c r="AU217" s="241" t="s">
        <v>80</v>
      </c>
      <c r="AV217" s="13" t="s">
        <v>80</v>
      </c>
      <c r="AW217" s="13" t="s">
        <v>33</v>
      </c>
      <c r="AX217" s="13" t="s">
        <v>78</v>
      </c>
      <c r="AY217" s="241" t="s">
        <v>148</v>
      </c>
    </row>
    <row r="218" s="13" customFormat="1">
      <c r="A218" s="13"/>
      <c r="B218" s="230"/>
      <c r="C218" s="231"/>
      <c r="D218" s="232" t="s">
        <v>159</v>
      </c>
      <c r="E218" s="231"/>
      <c r="F218" s="234" t="s">
        <v>668</v>
      </c>
      <c r="G218" s="231"/>
      <c r="H218" s="235">
        <v>5.0499999999999998</v>
      </c>
      <c r="I218" s="236"/>
      <c r="J218" s="231"/>
      <c r="K218" s="231"/>
      <c r="L218" s="237"/>
      <c r="M218" s="238"/>
      <c r="N218" s="239"/>
      <c r="O218" s="239"/>
      <c r="P218" s="239"/>
      <c r="Q218" s="239"/>
      <c r="R218" s="239"/>
      <c r="S218" s="239"/>
      <c r="T218" s="240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1" t="s">
        <v>159</v>
      </c>
      <c r="AU218" s="241" t="s">
        <v>80</v>
      </c>
      <c r="AV218" s="13" t="s">
        <v>80</v>
      </c>
      <c r="AW218" s="13" t="s">
        <v>4</v>
      </c>
      <c r="AX218" s="13" t="s">
        <v>78</v>
      </c>
      <c r="AY218" s="241" t="s">
        <v>148</v>
      </c>
    </row>
    <row r="219" s="2" customFormat="1" ht="16.5" customHeight="1">
      <c r="A219" s="38"/>
      <c r="B219" s="39"/>
      <c r="C219" s="263" t="s">
        <v>399</v>
      </c>
      <c r="D219" s="263" t="s">
        <v>240</v>
      </c>
      <c r="E219" s="264" t="s">
        <v>422</v>
      </c>
      <c r="F219" s="265" t="s">
        <v>423</v>
      </c>
      <c r="G219" s="266" t="s">
        <v>181</v>
      </c>
      <c r="H219" s="267">
        <v>52.520000000000003</v>
      </c>
      <c r="I219" s="268"/>
      <c r="J219" s="269">
        <f>ROUND(I219*H219,2)</f>
        <v>0</v>
      </c>
      <c r="K219" s="265" t="s">
        <v>154</v>
      </c>
      <c r="L219" s="270"/>
      <c r="M219" s="271" t="s">
        <v>19</v>
      </c>
      <c r="N219" s="272" t="s">
        <v>43</v>
      </c>
      <c r="O219" s="84"/>
      <c r="P219" s="221">
        <f>O219*H219</f>
        <v>0</v>
      </c>
      <c r="Q219" s="221">
        <v>0.080000000000000002</v>
      </c>
      <c r="R219" s="221">
        <f>Q219*H219</f>
        <v>4.2016</v>
      </c>
      <c r="S219" s="221">
        <v>0</v>
      </c>
      <c r="T219" s="222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23" t="s">
        <v>195</v>
      </c>
      <c r="AT219" s="223" t="s">
        <v>240</v>
      </c>
      <c r="AU219" s="223" t="s">
        <v>80</v>
      </c>
      <c r="AY219" s="17" t="s">
        <v>148</v>
      </c>
      <c r="BE219" s="224">
        <f>IF(N219="základní",J219,0)</f>
        <v>0</v>
      </c>
      <c r="BF219" s="224">
        <f>IF(N219="snížená",J219,0)</f>
        <v>0</v>
      </c>
      <c r="BG219" s="224">
        <f>IF(N219="zákl. přenesená",J219,0)</f>
        <v>0</v>
      </c>
      <c r="BH219" s="224">
        <f>IF(N219="sníž. přenesená",J219,0)</f>
        <v>0</v>
      </c>
      <c r="BI219" s="224">
        <f>IF(N219="nulová",J219,0)</f>
        <v>0</v>
      </c>
      <c r="BJ219" s="17" t="s">
        <v>78</v>
      </c>
      <c r="BK219" s="224">
        <f>ROUND(I219*H219,2)</f>
        <v>0</v>
      </c>
      <c r="BL219" s="17" t="s">
        <v>155</v>
      </c>
      <c r="BM219" s="223" t="s">
        <v>424</v>
      </c>
    </row>
    <row r="220" s="13" customFormat="1">
      <c r="A220" s="13"/>
      <c r="B220" s="230"/>
      <c r="C220" s="231"/>
      <c r="D220" s="232" t="s">
        <v>159</v>
      </c>
      <c r="E220" s="231"/>
      <c r="F220" s="234" t="s">
        <v>669</v>
      </c>
      <c r="G220" s="231"/>
      <c r="H220" s="235">
        <v>52.520000000000003</v>
      </c>
      <c r="I220" s="236"/>
      <c r="J220" s="231"/>
      <c r="K220" s="231"/>
      <c r="L220" s="237"/>
      <c r="M220" s="238"/>
      <c r="N220" s="239"/>
      <c r="O220" s="239"/>
      <c r="P220" s="239"/>
      <c r="Q220" s="239"/>
      <c r="R220" s="239"/>
      <c r="S220" s="239"/>
      <c r="T220" s="240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1" t="s">
        <v>159</v>
      </c>
      <c r="AU220" s="241" t="s">
        <v>80</v>
      </c>
      <c r="AV220" s="13" t="s">
        <v>80</v>
      </c>
      <c r="AW220" s="13" t="s">
        <v>4</v>
      </c>
      <c r="AX220" s="13" t="s">
        <v>78</v>
      </c>
      <c r="AY220" s="241" t="s">
        <v>148</v>
      </c>
    </row>
    <row r="221" s="2" customFormat="1" ht="16.5" customHeight="1">
      <c r="A221" s="38"/>
      <c r="B221" s="39"/>
      <c r="C221" s="263" t="s">
        <v>404</v>
      </c>
      <c r="D221" s="263" t="s">
        <v>240</v>
      </c>
      <c r="E221" s="264" t="s">
        <v>427</v>
      </c>
      <c r="F221" s="265" t="s">
        <v>428</v>
      </c>
      <c r="G221" s="266" t="s">
        <v>181</v>
      </c>
      <c r="H221" s="267">
        <v>5.0499999999999998</v>
      </c>
      <c r="I221" s="268"/>
      <c r="J221" s="269">
        <f>ROUND(I221*H221,2)</f>
        <v>0</v>
      </c>
      <c r="K221" s="265" t="s">
        <v>154</v>
      </c>
      <c r="L221" s="270"/>
      <c r="M221" s="271" t="s">
        <v>19</v>
      </c>
      <c r="N221" s="272" t="s">
        <v>43</v>
      </c>
      <c r="O221" s="84"/>
      <c r="P221" s="221">
        <f>O221*H221</f>
        <v>0</v>
      </c>
      <c r="Q221" s="221">
        <v>0.080000000000000002</v>
      </c>
      <c r="R221" s="221">
        <f>Q221*H221</f>
        <v>0.40399999999999997</v>
      </c>
      <c r="S221" s="221">
        <v>0</v>
      </c>
      <c r="T221" s="222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23" t="s">
        <v>195</v>
      </c>
      <c r="AT221" s="223" t="s">
        <v>240</v>
      </c>
      <c r="AU221" s="223" t="s">
        <v>80</v>
      </c>
      <c r="AY221" s="17" t="s">
        <v>148</v>
      </c>
      <c r="BE221" s="224">
        <f>IF(N221="základní",J221,0)</f>
        <v>0</v>
      </c>
      <c r="BF221" s="224">
        <f>IF(N221="snížená",J221,0)</f>
        <v>0</v>
      </c>
      <c r="BG221" s="224">
        <f>IF(N221="zákl. přenesená",J221,0)</f>
        <v>0</v>
      </c>
      <c r="BH221" s="224">
        <f>IF(N221="sníž. přenesená",J221,0)</f>
        <v>0</v>
      </c>
      <c r="BI221" s="224">
        <f>IF(N221="nulová",J221,0)</f>
        <v>0</v>
      </c>
      <c r="BJ221" s="17" t="s">
        <v>78</v>
      </c>
      <c r="BK221" s="224">
        <f>ROUND(I221*H221,2)</f>
        <v>0</v>
      </c>
      <c r="BL221" s="17" t="s">
        <v>155</v>
      </c>
      <c r="BM221" s="223" t="s">
        <v>429</v>
      </c>
    </row>
    <row r="222" s="13" customFormat="1">
      <c r="A222" s="13"/>
      <c r="B222" s="230"/>
      <c r="C222" s="231"/>
      <c r="D222" s="232" t="s">
        <v>159</v>
      </c>
      <c r="E222" s="231"/>
      <c r="F222" s="234" t="s">
        <v>668</v>
      </c>
      <c r="G222" s="231"/>
      <c r="H222" s="235">
        <v>5.0499999999999998</v>
      </c>
      <c r="I222" s="236"/>
      <c r="J222" s="231"/>
      <c r="K222" s="231"/>
      <c r="L222" s="237"/>
      <c r="M222" s="238"/>
      <c r="N222" s="239"/>
      <c r="O222" s="239"/>
      <c r="P222" s="239"/>
      <c r="Q222" s="239"/>
      <c r="R222" s="239"/>
      <c r="S222" s="239"/>
      <c r="T222" s="240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1" t="s">
        <v>159</v>
      </c>
      <c r="AU222" s="241" t="s">
        <v>80</v>
      </c>
      <c r="AV222" s="13" t="s">
        <v>80</v>
      </c>
      <c r="AW222" s="13" t="s">
        <v>4</v>
      </c>
      <c r="AX222" s="13" t="s">
        <v>78</v>
      </c>
      <c r="AY222" s="241" t="s">
        <v>148</v>
      </c>
    </row>
    <row r="223" s="2" customFormat="1" ht="16.5" customHeight="1">
      <c r="A223" s="38"/>
      <c r="B223" s="39"/>
      <c r="C223" s="263" t="s">
        <v>409</v>
      </c>
      <c r="D223" s="263" t="s">
        <v>240</v>
      </c>
      <c r="E223" s="264" t="s">
        <v>437</v>
      </c>
      <c r="F223" s="265" t="s">
        <v>438</v>
      </c>
      <c r="G223" s="266" t="s">
        <v>181</v>
      </c>
      <c r="H223" s="267">
        <v>20.199999999999999</v>
      </c>
      <c r="I223" s="268"/>
      <c r="J223" s="269">
        <f>ROUND(I223*H223,2)</f>
        <v>0</v>
      </c>
      <c r="K223" s="265" t="s">
        <v>154</v>
      </c>
      <c r="L223" s="270"/>
      <c r="M223" s="271" t="s">
        <v>19</v>
      </c>
      <c r="N223" s="272" t="s">
        <v>43</v>
      </c>
      <c r="O223" s="84"/>
      <c r="P223" s="221">
        <f>O223*H223</f>
        <v>0</v>
      </c>
      <c r="Q223" s="221">
        <v>0.048300000000000003</v>
      </c>
      <c r="R223" s="221">
        <f>Q223*H223</f>
        <v>0.97565999999999997</v>
      </c>
      <c r="S223" s="221">
        <v>0</v>
      </c>
      <c r="T223" s="222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23" t="s">
        <v>195</v>
      </c>
      <c r="AT223" s="223" t="s">
        <v>240</v>
      </c>
      <c r="AU223" s="223" t="s">
        <v>80</v>
      </c>
      <c r="AY223" s="17" t="s">
        <v>148</v>
      </c>
      <c r="BE223" s="224">
        <f>IF(N223="základní",J223,0)</f>
        <v>0</v>
      </c>
      <c r="BF223" s="224">
        <f>IF(N223="snížená",J223,0)</f>
        <v>0</v>
      </c>
      <c r="BG223" s="224">
        <f>IF(N223="zákl. přenesená",J223,0)</f>
        <v>0</v>
      </c>
      <c r="BH223" s="224">
        <f>IF(N223="sníž. přenesená",J223,0)</f>
        <v>0</v>
      </c>
      <c r="BI223" s="224">
        <f>IF(N223="nulová",J223,0)</f>
        <v>0</v>
      </c>
      <c r="BJ223" s="17" t="s">
        <v>78</v>
      </c>
      <c r="BK223" s="224">
        <f>ROUND(I223*H223,2)</f>
        <v>0</v>
      </c>
      <c r="BL223" s="17" t="s">
        <v>155</v>
      </c>
      <c r="BM223" s="223" t="s">
        <v>439</v>
      </c>
    </row>
    <row r="224" s="13" customFormat="1">
      <c r="A224" s="13"/>
      <c r="B224" s="230"/>
      <c r="C224" s="231"/>
      <c r="D224" s="232" t="s">
        <v>159</v>
      </c>
      <c r="E224" s="231"/>
      <c r="F224" s="234" t="s">
        <v>670</v>
      </c>
      <c r="G224" s="231"/>
      <c r="H224" s="235">
        <v>20.199999999999999</v>
      </c>
      <c r="I224" s="236"/>
      <c r="J224" s="231"/>
      <c r="K224" s="231"/>
      <c r="L224" s="237"/>
      <c r="M224" s="238"/>
      <c r="N224" s="239"/>
      <c r="O224" s="239"/>
      <c r="P224" s="239"/>
      <c r="Q224" s="239"/>
      <c r="R224" s="239"/>
      <c r="S224" s="239"/>
      <c r="T224" s="240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1" t="s">
        <v>159</v>
      </c>
      <c r="AU224" s="241" t="s">
        <v>80</v>
      </c>
      <c r="AV224" s="13" t="s">
        <v>80</v>
      </c>
      <c r="AW224" s="13" t="s">
        <v>4</v>
      </c>
      <c r="AX224" s="13" t="s">
        <v>78</v>
      </c>
      <c r="AY224" s="241" t="s">
        <v>148</v>
      </c>
    </row>
    <row r="225" s="2" customFormat="1" ht="24.15" customHeight="1">
      <c r="A225" s="38"/>
      <c r="B225" s="39"/>
      <c r="C225" s="212" t="s">
        <v>415</v>
      </c>
      <c r="D225" s="212" t="s">
        <v>150</v>
      </c>
      <c r="E225" s="213" t="s">
        <v>451</v>
      </c>
      <c r="F225" s="214" t="s">
        <v>452</v>
      </c>
      <c r="G225" s="215" t="s">
        <v>181</v>
      </c>
      <c r="H225" s="216">
        <v>12</v>
      </c>
      <c r="I225" s="217"/>
      <c r="J225" s="218">
        <f>ROUND(I225*H225,2)</f>
        <v>0</v>
      </c>
      <c r="K225" s="214" t="s">
        <v>154</v>
      </c>
      <c r="L225" s="44"/>
      <c r="M225" s="219" t="s">
        <v>19</v>
      </c>
      <c r="N225" s="220" t="s">
        <v>43</v>
      </c>
      <c r="O225" s="84"/>
      <c r="P225" s="221">
        <f>O225*H225</f>
        <v>0</v>
      </c>
      <c r="Q225" s="221">
        <v>0.14041999999999999</v>
      </c>
      <c r="R225" s="221">
        <f>Q225*H225</f>
        <v>1.6850399999999999</v>
      </c>
      <c r="S225" s="221">
        <v>0</v>
      </c>
      <c r="T225" s="222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23" t="s">
        <v>155</v>
      </c>
      <c r="AT225" s="223" t="s">
        <v>150</v>
      </c>
      <c r="AU225" s="223" t="s">
        <v>80</v>
      </c>
      <c r="AY225" s="17" t="s">
        <v>148</v>
      </c>
      <c r="BE225" s="224">
        <f>IF(N225="základní",J225,0)</f>
        <v>0</v>
      </c>
      <c r="BF225" s="224">
        <f>IF(N225="snížená",J225,0)</f>
        <v>0</v>
      </c>
      <c r="BG225" s="224">
        <f>IF(N225="zákl. přenesená",J225,0)</f>
        <v>0</v>
      </c>
      <c r="BH225" s="224">
        <f>IF(N225="sníž. přenesená",J225,0)</f>
        <v>0</v>
      </c>
      <c r="BI225" s="224">
        <f>IF(N225="nulová",J225,0)</f>
        <v>0</v>
      </c>
      <c r="BJ225" s="17" t="s">
        <v>78</v>
      </c>
      <c r="BK225" s="224">
        <f>ROUND(I225*H225,2)</f>
        <v>0</v>
      </c>
      <c r="BL225" s="17" t="s">
        <v>155</v>
      </c>
      <c r="BM225" s="223" t="s">
        <v>453</v>
      </c>
    </row>
    <row r="226" s="2" customFormat="1">
      <c r="A226" s="38"/>
      <c r="B226" s="39"/>
      <c r="C226" s="40"/>
      <c r="D226" s="225" t="s">
        <v>157</v>
      </c>
      <c r="E226" s="40"/>
      <c r="F226" s="226" t="s">
        <v>454</v>
      </c>
      <c r="G226" s="40"/>
      <c r="H226" s="40"/>
      <c r="I226" s="227"/>
      <c r="J226" s="40"/>
      <c r="K226" s="40"/>
      <c r="L226" s="44"/>
      <c r="M226" s="228"/>
      <c r="N226" s="229"/>
      <c r="O226" s="84"/>
      <c r="P226" s="84"/>
      <c r="Q226" s="84"/>
      <c r="R226" s="84"/>
      <c r="S226" s="84"/>
      <c r="T226" s="85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T226" s="17" t="s">
        <v>157</v>
      </c>
      <c r="AU226" s="17" t="s">
        <v>80</v>
      </c>
    </row>
    <row r="227" s="2" customFormat="1" ht="16.5" customHeight="1">
      <c r="A227" s="38"/>
      <c r="B227" s="39"/>
      <c r="C227" s="263" t="s">
        <v>421</v>
      </c>
      <c r="D227" s="263" t="s">
        <v>240</v>
      </c>
      <c r="E227" s="264" t="s">
        <v>456</v>
      </c>
      <c r="F227" s="265" t="s">
        <v>457</v>
      </c>
      <c r="G227" s="266" t="s">
        <v>181</v>
      </c>
      <c r="H227" s="267">
        <v>12.119999999999999</v>
      </c>
      <c r="I227" s="268"/>
      <c r="J227" s="269">
        <f>ROUND(I227*H227,2)</f>
        <v>0</v>
      </c>
      <c r="K227" s="265" t="s">
        <v>154</v>
      </c>
      <c r="L227" s="270"/>
      <c r="M227" s="271" t="s">
        <v>19</v>
      </c>
      <c r="N227" s="272" t="s">
        <v>43</v>
      </c>
      <c r="O227" s="84"/>
      <c r="P227" s="221">
        <f>O227*H227</f>
        <v>0</v>
      </c>
      <c r="Q227" s="221">
        <v>0.024</v>
      </c>
      <c r="R227" s="221">
        <f>Q227*H227</f>
        <v>0.29087999999999997</v>
      </c>
      <c r="S227" s="221">
        <v>0</v>
      </c>
      <c r="T227" s="222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23" t="s">
        <v>195</v>
      </c>
      <c r="AT227" s="223" t="s">
        <v>240</v>
      </c>
      <c r="AU227" s="223" t="s">
        <v>80</v>
      </c>
      <c r="AY227" s="17" t="s">
        <v>148</v>
      </c>
      <c r="BE227" s="224">
        <f>IF(N227="základní",J227,0)</f>
        <v>0</v>
      </c>
      <c r="BF227" s="224">
        <f>IF(N227="snížená",J227,0)</f>
        <v>0</v>
      </c>
      <c r="BG227" s="224">
        <f>IF(N227="zákl. přenesená",J227,0)</f>
        <v>0</v>
      </c>
      <c r="BH227" s="224">
        <f>IF(N227="sníž. přenesená",J227,0)</f>
        <v>0</v>
      </c>
      <c r="BI227" s="224">
        <f>IF(N227="nulová",J227,0)</f>
        <v>0</v>
      </c>
      <c r="BJ227" s="17" t="s">
        <v>78</v>
      </c>
      <c r="BK227" s="224">
        <f>ROUND(I227*H227,2)</f>
        <v>0</v>
      </c>
      <c r="BL227" s="17" t="s">
        <v>155</v>
      </c>
      <c r="BM227" s="223" t="s">
        <v>458</v>
      </c>
    </row>
    <row r="228" s="2" customFormat="1">
      <c r="A228" s="38"/>
      <c r="B228" s="39"/>
      <c r="C228" s="40"/>
      <c r="D228" s="232" t="s">
        <v>301</v>
      </c>
      <c r="E228" s="40"/>
      <c r="F228" s="273" t="s">
        <v>459</v>
      </c>
      <c r="G228" s="40"/>
      <c r="H228" s="40"/>
      <c r="I228" s="227"/>
      <c r="J228" s="40"/>
      <c r="K228" s="40"/>
      <c r="L228" s="44"/>
      <c r="M228" s="228"/>
      <c r="N228" s="229"/>
      <c r="O228" s="84"/>
      <c r="P228" s="84"/>
      <c r="Q228" s="84"/>
      <c r="R228" s="84"/>
      <c r="S228" s="84"/>
      <c r="T228" s="85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T228" s="17" t="s">
        <v>301</v>
      </c>
      <c r="AU228" s="17" t="s">
        <v>80</v>
      </c>
    </row>
    <row r="229" s="13" customFormat="1">
      <c r="A229" s="13"/>
      <c r="B229" s="230"/>
      <c r="C229" s="231"/>
      <c r="D229" s="232" t="s">
        <v>159</v>
      </c>
      <c r="E229" s="231"/>
      <c r="F229" s="234" t="s">
        <v>671</v>
      </c>
      <c r="G229" s="231"/>
      <c r="H229" s="235">
        <v>12.119999999999999</v>
      </c>
      <c r="I229" s="236"/>
      <c r="J229" s="231"/>
      <c r="K229" s="231"/>
      <c r="L229" s="237"/>
      <c r="M229" s="238"/>
      <c r="N229" s="239"/>
      <c r="O229" s="239"/>
      <c r="P229" s="239"/>
      <c r="Q229" s="239"/>
      <c r="R229" s="239"/>
      <c r="S229" s="239"/>
      <c r="T229" s="240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1" t="s">
        <v>159</v>
      </c>
      <c r="AU229" s="241" t="s">
        <v>80</v>
      </c>
      <c r="AV229" s="13" t="s">
        <v>80</v>
      </c>
      <c r="AW229" s="13" t="s">
        <v>4</v>
      </c>
      <c r="AX229" s="13" t="s">
        <v>78</v>
      </c>
      <c r="AY229" s="241" t="s">
        <v>148</v>
      </c>
    </row>
    <row r="230" s="2" customFormat="1" ht="24.15" customHeight="1">
      <c r="A230" s="38"/>
      <c r="B230" s="39"/>
      <c r="C230" s="212" t="s">
        <v>426</v>
      </c>
      <c r="D230" s="212" t="s">
        <v>150</v>
      </c>
      <c r="E230" s="213" t="s">
        <v>462</v>
      </c>
      <c r="F230" s="214" t="s">
        <v>463</v>
      </c>
      <c r="G230" s="215" t="s">
        <v>181</v>
      </c>
      <c r="H230" s="216">
        <v>125</v>
      </c>
      <c r="I230" s="217"/>
      <c r="J230" s="218">
        <f>ROUND(I230*H230,2)</f>
        <v>0</v>
      </c>
      <c r="K230" s="214" t="s">
        <v>154</v>
      </c>
      <c r="L230" s="44"/>
      <c r="M230" s="219" t="s">
        <v>19</v>
      </c>
      <c r="N230" s="220" t="s">
        <v>43</v>
      </c>
      <c r="O230" s="84"/>
      <c r="P230" s="221">
        <f>O230*H230</f>
        <v>0</v>
      </c>
      <c r="Q230" s="221">
        <v>0.00034000000000000002</v>
      </c>
      <c r="R230" s="221">
        <f>Q230*H230</f>
        <v>0.042500000000000003</v>
      </c>
      <c r="S230" s="221">
        <v>0</v>
      </c>
      <c r="T230" s="222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23" t="s">
        <v>155</v>
      </c>
      <c r="AT230" s="223" t="s">
        <v>150</v>
      </c>
      <c r="AU230" s="223" t="s">
        <v>80</v>
      </c>
      <c r="AY230" s="17" t="s">
        <v>148</v>
      </c>
      <c r="BE230" s="224">
        <f>IF(N230="základní",J230,0)</f>
        <v>0</v>
      </c>
      <c r="BF230" s="224">
        <f>IF(N230="snížená",J230,0)</f>
        <v>0</v>
      </c>
      <c r="BG230" s="224">
        <f>IF(N230="zákl. přenesená",J230,0)</f>
        <v>0</v>
      </c>
      <c r="BH230" s="224">
        <f>IF(N230="sníž. přenesená",J230,0)</f>
        <v>0</v>
      </c>
      <c r="BI230" s="224">
        <f>IF(N230="nulová",J230,0)</f>
        <v>0</v>
      </c>
      <c r="BJ230" s="17" t="s">
        <v>78</v>
      </c>
      <c r="BK230" s="224">
        <f>ROUND(I230*H230,2)</f>
        <v>0</v>
      </c>
      <c r="BL230" s="17" t="s">
        <v>155</v>
      </c>
      <c r="BM230" s="223" t="s">
        <v>464</v>
      </c>
    </row>
    <row r="231" s="2" customFormat="1">
      <c r="A231" s="38"/>
      <c r="B231" s="39"/>
      <c r="C231" s="40"/>
      <c r="D231" s="225" t="s">
        <v>157</v>
      </c>
      <c r="E231" s="40"/>
      <c r="F231" s="226" t="s">
        <v>465</v>
      </c>
      <c r="G231" s="40"/>
      <c r="H231" s="40"/>
      <c r="I231" s="227"/>
      <c r="J231" s="40"/>
      <c r="K231" s="40"/>
      <c r="L231" s="44"/>
      <c r="M231" s="228"/>
      <c r="N231" s="229"/>
      <c r="O231" s="84"/>
      <c r="P231" s="84"/>
      <c r="Q231" s="84"/>
      <c r="R231" s="84"/>
      <c r="S231" s="84"/>
      <c r="T231" s="85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T231" s="17" t="s">
        <v>157</v>
      </c>
      <c r="AU231" s="17" t="s">
        <v>80</v>
      </c>
    </row>
    <row r="232" s="2" customFormat="1" ht="16.5" customHeight="1">
      <c r="A232" s="38"/>
      <c r="B232" s="39"/>
      <c r="C232" s="212" t="s">
        <v>431</v>
      </c>
      <c r="D232" s="212" t="s">
        <v>150</v>
      </c>
      <c r="E232" s="213" t="s">
        <v>472</v>
      </c>
      <c r="F232" s="214" t="s">
        <v>473</v>
      </c>
      <c r="G232" s="215" t="s">
        <v>181</v>
      </c>
      <c r="H232" s="216">
        <v>45</v>
      </c>
      <c r="I232" s="217"/>
      <c r="J232" s="218">
        <f>ROUND(I232*H232,2)</f>
        <v>0</v>
      </c>
      <c r="K232" s="214" t="s">
        <v>154</v>
      </c>
      <c r="L232" s="44"/>
      <c r="M232" s="219" t="s">
        <v>19</v>
      </c>
      <c r="N232" s="220" t="s">
        <v>43</v>
      </c>
      <c r="O232" s="84"/>
      <c r="P232" s="221">
        <f>O232*H232</f>
        <v>0</v>
      </c>
      <c r="Q232" s="221">
        <v>3.0000000000000001E-05</v>
      </c>
      <c r="R232" s="221">
        <f>Q232*H232</f>
        <v>0.0013500000000000001</v>
      </c>
      <c r="S232" s="221">
        <v>0</v>
      </c>
      <c r="T232" s="222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23" t="s">
        <v>155</v>
      </c>
      <c r="AT232" s="223" t="s">
        <v>150</v>
      </c>
      <c r="AU232" s="223" t="s">
        <v>80</v>
      </c>
      <c r="AY232" s="17" t="s">
        <v>148</v>
      </c>
      <c r="BE232" s="224">
        <f>IF(N232="základní",J232,0)</f>
        <v>0</v>
      </c>
      <c r="BF232" s="224">
        <f>IF(N232="snížená",J232,0)</f>
        <v>0</v>
      </c>
      <c r="BG232" s="224">
        <f>IF(N232="zákl. přenesená",J232,0)</f>
        <v>0</v>
      </c>
      <c r="BH232" s="224">
        <f>IF(N232="sníž. přenesená",J232,0)</f>
        <v>0</v>
      </c>
      <c r="BI232" s="224">
        <f>IF(N232="nulová",J232,0)</f>
        <v>0</v>
      </c>
      <c r="BJ232" s="17" t="s">
        <v>78</v>
      </c>
      <c r="BK232" s="224">
        <f>ROUND(I232*H232,2)</f>
        <v>0</v>
      </c>
      <c r="BL232" s="17" t="s">
        <v>155</v>
      </c>
      <c r="BM232" s="223" t="s">
        <v>474</v>
      </c>
    </row>
    <row r="233" s="2" customFormat="1">
      <c r="A233" s="38"/>
      <c r="B233" s="39"/>
      <c r="C233" s="40"/>
      <c r="D233" s="225" t="s">
        <v>157</v>
      </c>
      <c r="E233" s="40"/>
      <c r="F233" s="226" t="s">
        <v>475</v>
      </c>
      <c r="G233" s="40"/>
      <c r="H233" s="40"/>
      <c r="I233" s="227"/>
      <c r="J233" s="40"/>
      <c r="K233" s="40"/>
      <c r="L233" s="44"/>
      <c r="M233" s="228"/>
      <c r="N233" s="229"/>
      <c r="O233" s="84"/>
      <c r="P233" s="84"/>
      <c r="Q233" s="84"/>
      <c r="R233" s="84"/>
      <c r="S233" s="84"/>
      <c r="T233" s="85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T233" s="17" t="s">
        <v>157</v>
      </c>
      <c r="AU233" s="17" t="s">
        <v>80</v>
      </c>
    </row>
    <row r="234" s="12" customFormat="1" ht="22.8" customHeight="1">
      <c r="A234" s="12"/>
      <c r="B234" s="196"/>
      <c r="C234" s="197"/>
      <c r="D234" s="198" t="s">
        <v>71</v>
      </c>
      <c r="E234" s="210" t="s">
        <v>488</v>
      </c>
      <c r="F234" s="210" t="s">
        <v>489</v>
      </c>
      <c r="G234" s="197"/>
      <c r="H234" s="197"/>
      <c r="I234" s="200"/>
      <c r="J234" s="211">
        <f>BK234</f>
        <v>0</v>
      </c>
      <c r="K234" s="197"/>
      <c r="L234" s="202"/>
      <c r="M234" s="203"/>
      <c r="N234" s="204"/>
      <c r="O234" s="204"/>
      <c r="P234" s="205">
        <f>SUM(P235:P243)</f>
        <v>0</v>
      </c>
      <c r="Q234" s="204"/>
      <c r="R234" s="205">
        <f>SUM(R235:R243)</f>
        <v>0</v>
      </c>
      <c r="S234" s="204"/>
      <c r="T234" s="206">
        <f>SUM(T235:T243)</f>
        <v>0</v>
      </c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R234" s="207" t="s">
        <v>78</v>
      </c>
      <c r="AT234" s="208" t="s">
        <v>71</v>
      </c>
      <c r="AU234" s="208" t="s">
        <v>78</v>
      </c>
      <c r="AY234" s="207" t="s">
        <v>148</v>
      </c>
      <c r="BK234" s="209">
        <f>SUM(BK235:BK243)</f>
        <v>0</v>
      </c>
    </row>
    <row r="235" s="2" customFormat="1" ht="24.15" customHeight="1">
      <c r="A235" s="38"/>
      <c r="B235" s="39"/>
      <c r="C235" s="212" t="s">
        <v>436</v>
      </c>
      <c r="D235" s="212" t="s">
        <v>150</v>
      </c>
      <c r="E235" s="213" t="s">
        <v>491</v>
      </c>
      <c r="F235" s="214" t="s">
        <v>492</v>
      </c>
      <c r="G235" s="215" t="s">
        <v>243</v>
      </c>
      <c r="H235" s="216">
        <v>124.74500000000001</v>
      </c>
      <c r="I235" s="217"/>
      <c r="J235" s="218">
        <f>ROUND(I235*H235,2)</f>
        <v>0</v>
      </c>
      <c r="K235" s="214" t="s">
        <v>154</v>
      </c>
      <c r="L235" s="44"/>
      <c r="M235" s="219" t="s">
        <v>19</v>
      </c>
      <c r="N235" s="220" t="s">
        <v>43</v>
      </c>
      <c r="O235" s="84"/>
      <c r="P235" s="221">
        <f>O235*H235</f>
        <v>0</v>
      </c>
      <c r="Q235" s="221">
        <v>0</v>
      </c>
      <c r="R235" s="221">
        <f>Q235*H235</f>
        <v>0</v>
      </c>
      <c r="S235" s="221">
        <v>0</v>
      </c>
      <c r="T235" s="222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23" t="s">
        <v>155</v>
      </c>
      <c r="AT235" s="223" t="s">
        <v>150</v>
      </c>
      <c r="AU235" s="223" t="s">
        <v>80</v>
      </c>
      <c r="AY235" s="17" t="s">
        <v>148</v>
      </c>
      <c r="BE235" s="224">
        <f>IF(N235="základní",J235,0)</f>
        <v>0</v>
      </c>
      <c r="BF235" s="224">
        <f>IF(N235="snížená",J235,0)</f>
        <v>0</v>
      </c>
      <c r="BG235" s="224">
        <f>IF(N235="zákl. přenesená",J235,0)</f>
        <v>0</v>
      </c>
      <c r="BH235" s="224">
        <f>IF(N235="sníž. přenesená",J235,0)</f>
        <v>0</v>
      </c>
      <c r="BI235" s="224">
        <f>IF(N235="nulová",J235,0)</f>
        <v>0</v>
      </c>
      <c r="BJ235" s="17" t="s">
        <v>78</v>
      </c>
      <c r="BK235" s="224">
        <f>ROUND(I235*H235,2)</f>
        <v>0</v>
      </c>
      <c r="BL235" s="17" t="s">
        <v>155</v>
      </c>
      <c r="BM235" s="223" t="s">
        <v>493</v>
      </c>
    </row>
    <row r="236" s="2" customFormat="1">
      <c r="A236" s="38"/>
      <c r="B236" s="39"/>
      <c r="C236" s="40"/>
      <c r="D236" s="225" t="s">
        <v>157</v>
      </c>
      <c r="E236" s="40"/>
      <c r="F236" s="226" t="s">
        <v>494</v>
      </c>
      <c r="G236" s="40"/>
      <c r="H236" s="40"/>
      <c r="I236" s="227"/>
      <c r="J236" s="40"/>
      <c r="K236" s="40"/>
      <c r="L236" s="44"/>
      <c r="M236" s="228"/>
      <c r="N236" s="229"/>
      <c r="O236" s="84"/>
      <c r="P236" s="84"/>
      <c r="Q236" s="84"/>
      <c r="R236" s="84"/>
      <c r="S236" s="84"/>
      <c r="T236" s="85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T236" s="17" t="s">
        <v>157</v>
      </c>
      <c r="AU236" s="17" t="s">
        <v>80</v>
      </c>
    </row>
    <row r="237" s="2" customFormat="1" ht="24.15" customHeight="1">
      <c r="A237" s="38"/>
      <c r="B237" s="39"/>
      <c r="C237" s="212" t="s">
        <v>441</v>
      </c>
      <c r="D237" s="212" t="s">
        <v>150</v>
      </c>
      <c r="E237" s="213" t="s">
        <v>496</v>
      </c>
      <c r="F237" s="214" t="s">
        <v>497</v>
      </c>
      <c r="G237" s="215" t="s">
        <v>243</v>
      </c>
      <c r="H237" s="216">
        <v>1746.4300000000001</v>
      </c>
      <c r="I237" s="217"/>
      <c r="J237" s="218">
        <f>ROUND(I237*H237,2)</f>
        <v>0</v>
      </c>
      <c r="K237" s="214" t="s">
        <v>154</v>
      </c>
      <c r="L237" s="44"/>
      <c r="M237" s="219" t="s">
        <v>19</v>
      </c>
      <c r="N237" s="220" t="s">
        <v>43</v>
      </c>
      <c r="O237" s="84"/>
      <c r="P237" s="221">
        <f>O237*H237</f>
        <v>0</v>
      </c>
      <c r="Q237" s="221">
        <v>0</v>
      </c>
      <c r="R237" s="221">
        <f>Q237*H237</f>
        <v>0</v>
      </c>
      <c r="S237" s="221">
        <v>0</v>
      </c>
      <c r="T237" s="222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23" t="s">
        <v>155</v>
      </c>
      <c r="AT237" s="223" t="s">
        <v>150</v>
      </c>
      <c r="AU237" s="223" t="s">
        <v>80</v>
      </c>
      <c r="AY237" s="17" t="s">
        <v>148</v>
      </c>
      <c r="BE237" s="224">
        <f>IF(N237="základní",J237,0)</f>
        <v>0</v>
      </c>
      <c r="BF237" s="224">
        <f>IF(N237="snížená",J237,0)</f>
        <v>0</v>
      </c>
      <c r="BG237" s="224">
        <f>IF(N237="zákl. přenesená",J237,0)</f>
        <v>0</v>
      </c>
      <c r="BH237" s="224">
        <f>IF(N237="sníž. přenesená",J237,0)</f>
        <v>0</v>
      </c>
      <c r="BI237" s="224">
        <f>IF(N237="nulová",J237,0)</f>
        <v>0</v>
      </c>
      <c r="BJ237" s="17" t="s">
        <v>78</v>
      </c>
      <c r="BK237" s="224">
        <f>ROUND(I237*H237,2)</f>
        <v>0</v>
      </c>
      <c r="BL237" s="17" t="s">
        <v>155</v>
      </c>
      <c r="BM237" s="223" t="s">
        <v>498</v>
      </c>
    </row>
    <row r="238" s="2" customFormat="1">
      <c r="A238" s="38"/>
      <c r="B238" s="39"/>
      <c r="C238" s="40"/>
      <c r="D238" s="225" t="s">
        <v>157</v>
      </c>
      <c r="E238" s="40"/>
      <c r="F238" s="226" t="s">
        <v>499</v>
      </c>
      <c r="G238" s="40"/>
      <c r="H238" s="40"/>
      <c r="I238" s="227"/>
      <c r="J238" s="40"/>
      <c r="K238" s="40"/>
      <c r="L238" s="44"/>
      <c r="M238" s="228"/>
      <c r="N238" s="229"/>
      <c r="O238" s="84"/>
      <c r="P238" s="84"/>
      <c r="Q238" s="84"/>
      <c r="R238" s="84"/>
      <c r="S238" s="84"/>
      <c r="T238" s="85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T238" s="17" t="s">
        <v>157</v>
      </c>
      <c r="AU238" s="17" t="s">
        <v>80</v>
      </c>
    </row>
    <row r="239" s="13" customFormat="1">
      <c r="A239" s="13"/>
      <c r="B239" s="230"/>
      <c r="C239" s="231"/>
      <c r="D239" s="232" t="s">
        <v>159</v>
      </c>
      <c r="E239" s="231"/>
      <c r="F239" s="234" t="s">
        <v>672</v>
      </c>
      <c r="G239" s="231"/>
      <c r="H239" s="235">
        <v>1746.4300000000001</v>
      </c>
      <c r="I239" s="236"/>
      <c r="J239" s="231"/>
      <c r="K239" s="231"/>
      <c r="L239" s="237"/>
      <c r="M239" s="238"/>
      <c r="N239" s="239"/>
      <c r="O239" s="239"/>
      <c r="P239" s="239"/>
      <c r="Q239" s="239"/>
      <c r="R239" s="239"/>
      <c r="S239" s="239"/>
      <c r="T239" s="240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1" t="s">
        <v>159</v>
      </c>
      <c r="AU239" s="241" t="s">
        <v>80</v>
      </c>
      <c r="AV239" s="13" t="s">
        <v>80</v>
      </c>
      <c r="AW239" s="13" t="s">
        <v>4</v>
      </c>
      <c r="AX239" s="13" t="s">
        <v>78</v>
      </c>
      <c r="AY239" s="241" t="s">
        <v>148</v>
      </c>
    </row>
    <row r="240" s="2" customFormat="1" ht="24.15" customHeight="1">
      <c r="A240" s="38"/>
      <c r="B240" s="39"/>
      <c r="C240" s="212" t="s">
        <v>446</v>
      </c>
      <c r="D240" s="212" t="s">
        <v>150</v>
      </c>
      <c r="E240" s="213" t="s">
        <v>502</v>
      </c>
      <c r="F240" s="214" t="s">
        <v>503</v>
      </c>
      <c r="G240" s="215" t="s">
        <v>243</v>
      </c>
      <c r="H240" s="216">
        <v>25.395</v>
      </c>
      <c r="I240" s="217"/>
      <c r="J240" s="218">
        <f>ROUND(I240*H240,2)</f>
        <v>0</v>
      </c>
      <c r="K240" s="214" t="s">
        <v>154</v>
      </c>
      <c r="L240" s="44"/>
      <c r="M240" s="219" t="s">
        <v>19</v>
      </c>
      <c r="N240" s="220" t="s">
        <v>43</v>
      </c>
      <c r="O240" s="84"/>
      <c r="P240" s="221">
        <f>O240*H240</f>
        <v>0</v>
      </c>
      <c r="Q240" s="221">
        <v>0</v>
      </c>
      <c r="R240" s="221">
        <f>Q240*H240</f>
        <v>0</v>
      </c>
      <c r="S240" s="221">
        <v>0</v>
      </c>
      <c r="T240" s="222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23" t="s">
        <v>155</v>
      </c>
      <c r="AT240" s="223" t="s">
        <v>150</v>
      </c>
      <c r="AU240" s="223" t="s">
        <v>80</v>
      </c>
      <c r="AY240" s="17" t="s">
        <v>148</v>
      </c>
      <c r="BE240" s="224">
        <f>IF(N240="základní",J240,0)</f>
        <v>0</v>
      </c>
      <c r="BF240" s="224">
        <f>IF(N240="snížená",J240,0)</f>
        <v>0</v>
      </c>
      <c r="BG240" s="224">
        <f>IF(N240="zákl. přenesená",J240,0)</f>
        <v>0</v>
      </c>
      <c r="BH240" s="224">
        <f>IF(N240="sníž. přenesená",J240,0)</f>
        <v>0</v>
      </c>
      <c r="BI240" s="224">
        <f>IF(N240="nulová",J240,0)</f>
        <v>0</v>
      </c>
      <c r="BJ240" s="17" t="s">
        <v>78</v>
      </c>
      <c r="BK240" s="224">
        <f>ROUND(I240*H240,2)</f>
        <v>0</v>
      </c>
      <c r="BL240" s="17" t="s">
        <v>155</v>
      </c>
      <c r="BM240" s="223" t="s">
        <v>504</v>
      </c>
    </row>
    <row r="241" s="2" customFormat="1">
      <c r="A241" s="38"/>
      <c r="B241" s="39"/>
      <c r="C241" s="40"/>
      <c r="D241" s="225" t="s">
        <v>157</v>
      </c>
      <c r="E241" s="40"/>
      <c r="F241" s="226" t="s">
        <v>505</v>
      </c>
      <c r="G241" s="40"/>
      <c r="H241" s="40"/>
      <c r="I241" s="227"/>
      <c r="J241" s="40"/>
      <c r="K241" s="40"/>
      <c r="L241" s="44"/>
      <c r="M241" s="228"/>
      <c r="N241" s="229"/>
      <c r="O241" s="84"/>
      <c r="P241" s="84"/>
      <c r="Q241" s="84"/>
      <c r="R241" s="84"/>
      <c r="S241" s="84"/>
      <c r="T241" s="85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T241" s="17" t="s">
        <v>157</v>
      </c>
      <c r="AU241" s="17" t="s">
        <v>80</v>
      </c>
    </row>
    <row r="242" s="2" customFormat="1" ht="24.15" customHeight="1">
      <c r="A242" s="38"/>
      <c r="B242" s="39"/>
      <c r="C242" s="212" t="s">
        <v>450</v>
      </c>
      <c r="D242" s="212" t="s">
        <v>150</v>
      </c>
      <c r="E242" s="213" t="s">
        <v>507</v>
      </c>
      <c r="F242" s="214" t="s">
        <v>508</v>
      </c>
      <c r="G242" s="215" t="s">
        <v>243</v>
      </c>
      <c r="H242" s="216">
        <v>103.68000000000001</v>
      </c>
      <c r="I242" s="217"/>
      <c r="J242" s="218">
        <f>ROUND(I242*H242,2)</f>
        <v>0</v>
      </c>
      <c r="K242" s="214" t="s">
        <v>154</v>
      </c>
      <c r="L242" s="44"/>
      <c r="M242" s="219" t="s">
        <v>19</v>
      </c>
      <c r="N242" s="220" t="s">
        <v>43</v>
      </c>
      <c r="O242" s="84"/>
      <c r="P242" s="221">
        <f>O242*H242</f>
        <v>0</v>
      </c>
      <c r="Q242" s="221">
        <v>0</v>
      </c>
      <c r="R242" s="221">
        <f>Q242*H242</f>
        <v>0</v>
      </c>
      <c r="S242" s="221">
        <v>0</v>
      </c>
      <c r="T242" s="222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23" t="s">
        <v>155</v>
      </c>
      <c r="AT242" s="223" t="s">
        <v>150</v>
      </c>
      <c r="AU242" s="223" t="s">
        <v>80</v>
      </c>
      <c r="AY242" s="17" t="s">
        <v>148</v>
      </c>
      <c r="BE242" s="224">
        <f>IF(N242="základní",J242,0)</f>
        <v>0</v>
      </c>
      <c r="BF242" s="224">
        <f>IF(N242="snížená",J242,0)</f>
        <v>0</v>
      </c>
      <c r="BG242" s="224">
        <f>IF(N242="zákl. přenesená",J242,0)</f>
        <v>0</v>
      </c>
      <c r="BH242" s="224">
        <f>IF(N242="sníž. přenesená",J242,0)</f>
        <v>0</v>
      </c>
      <c r="BI242" s="224">
        <f>IF(N242="nulová",J242,0)</f>
        <v>0</v>
      </c>
      <c r="BJ242" s="17" t="s">
        <v>78</v>
      </c>
      <c r="BK242" s="224">
        <f>ROUND(I242*H242,2)</f>
        <v>0</v>
      </c>
      <c r="BL242" s="17" t="s">
        <v>155</v>
      </c>
      <c r="BM242" s="223" t="s">
        <v>509</v>
      </c>
    </row>
    <row r="243" s="2" customFormat="1">
      <c r="A243" s="38"/>
      <c r="B243" s="39"/>
      <c r="C243" s="40"/>
      <c r="D243" s="225" t="s">
        <v>157</v>
      </c>
      <c r="E243" s="40"/>
      <c r="F243" s="226" t="s">
        <v>510</v>
      </c>
      <c r="G243" s="40"/>
      <c r="H243" s="40"/>
      <c r="I243" s="227"/>
      <c r="J243" s="40"/>
      <c r="K243" s="40"/>
      <c r="L243" s="44"/>
      <c r="M243" s="228"/>
      <c r="N243" s="229"/>
      <c r="O243" s="84"/>
      <c r="P243" s="84"/>
      <c r="Q243" s="84"/>
      <c r="R243" s="84"/>
      <c r="S243" s="84"/>
      <c r="T243" s="85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T243" s="17" t="s">
        <v>157</v>
      </c>
      <c r="AU243" s="17" t="s">
        <v>80</v>
      </c>
    </row>
    <row r="244" s="12" customFormat="1" ht="22.8" customHeight="1">
      <c r="A244" s="12"/>
      <c r="B244" s="196"/>
      <c r="C244" s="197"/>
      <c r="D244" s="198" t="s">
        <v>71</v>
      </c>
      <c r="E244" s="210" t="s">
        <v>515</v>
      </c>
      <c r="F244" s="210" t="s">
        <v>516</v>
      </c>
      <c r="G244" s="197"/>
      <c r="H244" s="197"/>
      <c r="I244" s="200"/>
      <c r="J244" s="211">
        <f>BK244</f>
        <v>0</v>
      </c>
      <c r="K244" s="197"/>
      <c r="L244" s="202"/>
      <c r="M244" s="203"/>
      <c r="N244" s="204"/>
      <c r="O244" s="204"/>
      <c r="P244" s="205">
        <f>SUM(P245:P246)</f>
        <v>0</v>
      </c>
      <c r="Q244" s="204"/>
      <c r="R244" s="205">
        <f>SUM(R245:R246)</f>
        <v>0</v>
      </c>
      <c r="S244" s="204"/>
      <c r="T244" s="206">
        <f>SUM(T245:T246)</f>
        <v>0</v>
      </c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R244" s="207" t="s">
        <v>78</v>
      </c>
      <c r="AT244" s="208" t="s">
        <v>71</v>
      </c>
      <c r="AU244" s="208" t="s">
        <v>78</v>
      </c>
      <c r="AY244" s="207" t="s">
        <v>148</v>
      </c>
      <c r="BK244" s="209">
        <f>SUM(BK245:BK246)</f>
        <v>0</v>
      </c>
    </row>
    <row r="245" s="2" customFormat="1" ht="24.15" customHeight="1">
      <c r="A245" s="38"/>
      <c r="B245" s="39"/>
      <c r="C245" s="212" t="s">
        <v>455</v>
      </c>
      <c r="D245" s="212" t="s">
        <v>150</v>
      </c>
      <c r="E245" s="213" t="s">
        <v>518</v>
      </c>
      <c r="F245" s="214" t="s">
        <v>519</v>
      </c>
      <c r="G245" s="215" t="s">
        <v>243</v>
      </c>
      <c r="H245" s="216">
        <v>42.143999999999998</v>
      </c>
      <c r="I245" s="217"/>
      <c r="J245" s="218">
        <f>ROUND(I245*H245,2)</f>
        <v>0</v>
      </c>
      <c r="K245" s="214" t="s">
        <v>154</v>
      </c>
      <c r="L245" s="44"/>
      <c r="M245" s="219" t="s">
        <v>19</v>
      </c>
      <c r="N245" s="220" t="s">
        <v>43</v>
      </c>
      <c r="O245" s="84"/>
      <c r="P245" s="221">
        <f>O245*H245</f>
        <v>0</v>
      </c>
      <c r="Q245" s="221">
        <v>0</v>
      </c>
      <c r="R245" s="221">
        <f>Q245*H245</f>
        <v>0</v>
      </c>
      <c r="S245" s="221">
        <v>0</v>
      </c>
      <c r="T245" s="222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23" t="s">
        <v>155</v>
      </c>
      <c r="AT245" s="223" t="s">
        <v>150</v>
      </c>
      <c r="AU245" s="223" t="s">
        <v>80</v>
      </c>
      <c r="AY245" s="17" t="s">
        <v>148</v>
      </c>
      <c r="BE245" s="224">
        <f>IF(N245="základní",J245,0)</f>
        <v>0</v>
      </c>
      <c r="BF245" s="224">
        <f>IF(N245="snížená",J245,0)</f>
        <v>0</v>
      </c>
      <c r="BG245" s="224">
        <f>IF(N245="zákl. přenesená",J245,0)</f>
        <v>0</v>
      </c>
      <c r="BH245" s="224">
        <f>IF(N245="sníž. přenesená",J245,0)</f>
        <v>0</v>
      </c>
      <c r="BI245" s="224">
        <f>IF(N245="nulová",J245,0)</f>
        <v>0</v>
      </c>
      <c r="BJ245" s="17" t="s">
        <v>78</v>
      </c>
      <c r="BK245" s="224">
        <f>ROUND(I245*H245,2)</f>
        <v>0</v>
      </c>
      <c r="BL245" s="17" t="s">
        <v>155</v>
      </c>
      <c r="BM245" s="223" t="s">
        <v>520</v>
      </c>
    </row>
    <row r="246" s="2" customFormat="1">
      <c r="A246" s="38"/>
      <c r="B246" s="39"/>
      <c r="C246" s="40"/>
      <c r="D246" s="225" t="s">
        <v>157</v>
      </c>
      <c r="E246" s="40"/>
      <c r="F246" s="226" t="s">
        <v>521</v>
      </c>
      <c r="G246" s="40"/>
      <c r="H246" s="40"/>
      <c r="I246" s="227"/>
      <c r="J246" s="40"/>
      <c r="K246" s="40"/>
      <c r="L246" s="44"/>
      <c r="M246" s="228"/>
      <c r="N246" s="229"/>
      <c r="O246" s="84"/>
      <c r="P246" s="84"/>
      <c r="Q246" s="84"/>
      <c r="R246" s="84"/>
      <c r="S246" s="84"/>
      <c r="T246" s="85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T246" s="17" t="s">
        <v>157</v>
      </c>
      <c r="AU246" s="17" t="s">
        <v>80</v>
      </c>
    </row>
    <row r="247" s="12" customFormat="1" ht="25.92" customHeight="1">
      <c r="A247" s="12"/>
      <c r="B247" s="196"/>
      <c r="C247" s="197"/>
      <c r="D247" s="198" t="s">
        <v>71</v>
      </c>
      <c r="E247" s="199" t="s">
        <v>240</v>
      </c>
      <c r="F247" s="199" t="s">
        <v>522</v>
      </c>
      <c r="G247" s="197"/>
      <c r="H247" s="197"/>
      <c r="I247" s="200"/>
      <c r="J247" s="201">
        <f>BK247</f>
        <v>0</v>
      </c>
      <c r="K247" s="197"/>
      <c r="L247" s="202"/>
      <c r="M247" s="203"/>
      <c r="N247" s="204"/>
      <c r="O247" s="204"/>
      <c r="P247" s="205">
        <f>P248</f>
        <v>0</v>
      </c>
      <c r="Q247" s="204"/>
      <c r="R247" s="205">
        <f>R248</f>
        <v>0</v>
      </c>
      <c r="S247" s="204"/>
      <c r="T247" s="206">
        <f>T248</f>
        <v>0</v>
      </c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R247" s="207" t="s">
        <v>167</v>
      </c>
      <c r="AT247" s="208" t="s">
        <v>71</v>
      </c>
      <c r="AU247" s="208" t="s">
        <v>72</v>
      </c>
      <c r="AY247" s="207" t="s">
        <v>148</v>
      </c>
      <c r="BK247" s="209">
        <f>BK248</f>
        <v>0</v>
      </c>
    </row>
    <row r="248" s="12" customFormat="1" ht="22.8" customHeight="1">
      <c r="A248" s="12"/>
      <c r="B248" s="196"/>
      <c r="C248" s="197"/>
      <c r="D248" s="198" t="s">
        <v>71</v>
      </c>
      <c r="E248" s="210" t="s">
        <v>523</v>
      </c>
      <c r="F248" s="210" t="s">
        <v>524</v>
      </c>
      <c r="G248" s="197"/>
      <c r="H248" s="197"/>
      <c r="I248" s="200"/>
      <c r="J248" s="211">
        <f>BK248</f>
        <v>0</v>
      </c>
      <c r="K248" s="197"/>
      <c r="L248" s="202"/>
      <c r="M248" s="203"/>
      <c r="N248" s="204"/>
      <c r="O248" s="204"/>
      <c r="P248" s="205">
        <f>SUM(P249:P255)</f>
        <v>0</v>
      </c>
      <c r="Q248" s="204"/>
      <c r="R248" s="205">
        <f>SUM(R249:R255)</f>
        <v>0</v>
      </c>
      <c r="S248" s="204"/>
      <c r="T248" s="206">
        <f>SUM(T249:T255)</f>
        <v>0</v>
      </c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R248" s="207" t="s">
        <v>167</v>
      </c>
      <c r="AT248" s="208" t="s">
        <v>71</v>
      </c>
      <c r="AU248" s="208" t="s">
        <v>78</v>
      </c>
      <c r="AY248" s="207" t="s">
        <v>148</v>
      </c>
      <c r="BK248" s="209">
        <f>SUM(BK249:BK255)</f>
        <v>0</v>
      </c>
    </row>
    <row r="249" s="2" customFormat="1" ht="21.75" customHeight="1">
      <c r="A249" s="38"/>
      <c r="B249" s="39"/>
      <c r="C249" s="212" t="s">
        <v>461</v>
      </c>
      <c r="D249" s="212" t="s">
        <v>150</v>
      </c>
      <c r="E249" s="213" t="s">
        <v>526</v>
      </c>
      <c r="F249" s="214" t="s">
        <v>527</v>
      </c>
      <c r="G249" s="215" t="s">
        <v>181</v>
      </c>
      <c r="H249" s="216">
        <v>50</v>
      </c>
      <c r="I249" s="217"/>
      <c r="J249" s="218">
        <f>ROUND(I249*H249,2)</f>
        <v>0</v>
      </c>
      <c r="K249" s="214" t="s">
        <v>154</v>
      </c>
      <c r="L249" s="44"/>
      <c r="M249" s="219" t="s">
        <v>19</v>
      </c>
      <c r="N249" s="220" t="s">
        <v>43</v>
      </c>
      <c r="O249" s="84"/>
      <c r="P249" s="221">
        <f>O249*H249</f>
        <v>0</v>
      </c>
      <c r="Q249" s="221">
        <v>0</v>
      </c>
      <c r="R249" s="221">
        <f>Q249*H249</f>
        <v>0</v>
      </c>
      <c r="S249" s="221">
        <v>0</v>
      </c>
      <c r="T249" s="222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223" t="s">
        <v>517</v>
      </c>
      <c r="AT249" s="223" t="s">
        <v>150</v>
      </c>
      <c r="AU249" s="223" t="s">
        <v>80</v>
      </c>
      <c r="AY249" s="17" t="s">
        <v>148</v>
      </c>
      <c r="BE249" s="224">
        <f>IF(N249="základní",J249,0)</f>
        <v>0</v>
      </c>
      <c r="BF249" s="224">
        <f>IF(N249="snížená",J249,0)</f>
        <v>0</v>
      </c>
      <c r="BG249" s="224">
        <f>IF(N249="zákl. přenesená",J249,0)</f>
        <v>0</v>
      </c>
      <c r="BH249" s="224">
        <f>IF(N249="sníž. přenesená",J249,0)</f>
        <v>0</v>
      </c>
      <c r="BI249" s="224">
        <f>IF(N249="nulová",J249,0)</f>
        <v>0</v>
      </c>
      <c r="BJ249" s="17" t="s">
        <v>78</v>
      </c>
      <c r="BK249" s="224">
        <f>ROUND(I249*H249,2)</f>
        <v>0</v>
      </c>
      <c r="BL249" s="17" t="s">
        <v>517</v>
      </c>
      <c r="BM249" s="223" t="s">
        <v>528</v>
      </c>
    </row>
    <row r="250" s="2" customFormat="1">
      <c r="A250" s="38"/>
      <c r="B250" s="39"/>
      <c r="C250" s="40"/>
      <c r="D250" s="225" t="s">
        <v>157</v>
      </c>
      <c r="E250" s="40"/>
      <c r="F250" s="226" t="s">
        <v>529</v>
      </c>
      <c r="G250" s="40"/>
      <c r="H250" s="40"/>
      <c r="I250" s="227"/>
      <c r="J250" s="40"/>
      <c r="K250" s="40"/>
      <c r="L250" s="44"/>
      <c r="M250" s="228"/>
      <c r="N250" s="229"/>
      <c r="O250" s="84"/>
      <c r="P250" s="84"/>
      <c r="Q250" s="84"/>
      <c r="R250" s="84"/>
      <c r="S250" s="84"/>
      <c r="T250" s="85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T250" s="17" t="s">
        <v>157</v>
      </c>
      <c r="AU250" s="17" t="s">
        <v>80</v>
      </c>
    </row>
    <row r="251" s="2" customFormat="1" ht="16.5" customHeight="1">
      <c r="A251" s="38"/>
      <c r="B251" s="39"/>
      <c r="C251" s="263" t="s">
        <v>466</v>
      </c>
      <c r="D251" s="263" t="s">
        <v>240</v>
      </c>
      <c r="E251" s="264" t="s">
        <v>531</v>
      </c>
      <c r="F251" s="265" t="s">
        <v>532</v>
      </c>
      <c r="G251" s="266" t="s">
        <v>181</v>
      </c>
      <c r="H251" s="267">
        <v>50</v>
      </c>
      <c r="I251" s="268"/>
      <c r="J251" s="269">
        <f>ROUND(I251*H251,2)</f>
        <v>0</v>
      </c>
      <c r="K251" s="265" t="s">
        <v>19</v>
      </c>
      <c r="L251" s="270"/>
      <c r="M251" s="271" t="s">
        <v>19</v>
      </c>
      <c r="N251" s="272" t="s">
        <v>43</v>
      </c>
      <c r="O251" s="84"/>
      <c r="P251" s="221">
        <f>O251*H251</f>
        <v>0</v>
      </c>
      <c r="Q251" s="221">
        <v>0</v>
      </c>
      <c r="R251" s="221">
        <f>Q251*H251</f>
        <v>0</v>
      </c>
      <c r="S251" s="221">
        <v>0</v>
      </c>
      <c r="T251" s="222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223" t="s">
        <v>533</v>
      </c>
      <c r="AT251" s="223" t="s">
        <v>240</v>
      </c>
      <c r="AU251" s="223" t="s">
        <v>80</v>
      </c>
      <c r="AY251" s="17" t="s">
        <v>148</v>
      </c>
      <c r="BE251" s="224">
        <f>IF(N251="základní",J251,0)</f>
        <v>0</v>
      </c>
      <c r="BF251" s="224">
        <f>IF(N251="snížená",J251,0)</f>
        <v>0</v>
      </c>
      <c r="BG251" s="224">
        <f>IF(N251="zákl. přenesená",J251,0)</f>
        <v>0</v>
      </c>
      <c r="BH251" s="224">
        <f>IF(N251="sníž. přenesená",J251,0)</f>
        <v>0</v>
      </c>
      <c r="BI251" s="224">
        <f>IF(N251="nulová",J251,0)</f>
        <v>0</v>
      </c>
      <c r="BJ251" s="17" t="s">
        <v>78</v>
      </c>
      <c r="BK251" s="224">
        <f>ROUND(I251*H251,2)</f>
        <v>0</v>
      </c>
      <c r="BL251" s="17" t="s">
        <v>517</v>
      </c>
      <c r="BM251" s="223" t="s">
        <v>534</v>
      </c>
    </row>
    <row r="252" s="2" customFormat="1" ht="37.8" customHeight="1">
      <c r="A252" s="38"/>
      <c r="B252" s="39"/>
      <c r="C252" s="212" t="s">
        <v>471</v>
      </c>
      <c r="D252" s="212" t="s">
        <v>150</v>
      </c>
      <c r="E252" s="213" t="s">
        <v>673</v>
      </c>
      <c r="F252" s="214" t="s">
        <v>674</v>
      </c>
      <c r="G252" s="215" t="s">
        <v>181</v>
      </c>
      <c r="H252" s="216">
        <v>50</v>
      </c>
      <c r="I252" s="217"/>
      <c r="J252" s="218">
        <f>ROUND(I252*H252,2)</f>
        <v>0</v>
      </c>
      <c r="K252" s="214" t="s">
        <v>154</v>
      </c>
      <c r="L252" s="44"/>
      <c r="M252" s="219" t="s">
        <v>19</v>
      </c>
      <c r="N252" s="220" t="s">
        <v>43</v>
      </c>
      <c r="O252" s="84"/>
      <c r="P252" s="221">
        <f>O252*H252</f>
        <v>0</v>
      </c>
      <c r="Q252" s="221">
        <v>0</v>
      </c>
      <c r="R252" s="221">
        <f>Q252*H252</f>
        <v>0</v>
      </c>
      <c r="S252" s="221">
        <v>0</v>
      </c>
      <c r="T252" s="222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23" t="s">
        <v>517</v>
      </c>
      <c r="AT252" s="223" t="s">
        <v>150</v>
      </c>
      <c r="AU252" s="223" t="s">
        <v>80</v>
      </c>
      <c r="AY252" s="17" t="s">
        <v>148</v>
      </c>
      <c r="BE252" s="224">
        <f>IF(N252="základní",J252,0)</f>
        <v>0</v>
      </c>
      <c r="BF252" s="224">
        <f>IF(N252="snížená",J252,0)</f>
        <v>0</v>
      </c>
      <c r="BG252" s="224">
        <f>IF(N252="zákl. přenesená",J252,0)</f>
        <v>0</v>
      </c>
      <c r="BH252" s="224">
        <f>IF(N252="sníž. přenesená",J252,0)</f>
        <v>0</v>
      </c>
      <c r="BI252" s="224">
        <f>IF(N252="nulová",J252,0)</f>
        <v>0</v>
      </c>
      <c r="BJ252" s="17" t="s">
        <v>78</v>
      </c>
      <c r="BK252" s="224">
        <f>ROUND(I252*H252,2)</f>
        <v>0</v>
      </c>
      <c r="BL252" s="17" t="s">
        <v>517</v>
      </c>
      <c r="BM252" s="223" t="s">
        <v>538</v>
      </c>
    </row>
    <row r="253" s="2" customFormat="1">
      <c r="A253" s="38"/>
      <c r="B253" s="39"/>
      <c r="C253" s="40"/>
      <c r="D253" s="225" t="s">
        <v>157</v>
      </c>
      <c r="E253" s="40"/>
      <c r="F253" s="226" t="s">
        <v>675</v>
      </c>
      <c r="G253" s="40"/>
      <c r="H253" s="40"/>
      <c r="I253" s="227"/>
      <c r="J253" s="40"/>
      <c r="K253" s="40"/>
      <c r="L253" s="44"/>
      <c r="M253" s="228"/>
      <c r="N253" s="229"/>
      <c r="O253" s="84"/>
      <c r="P253" s="84"/>
      <c r="Q253" s="84"/>
      <c r="R253" s="84"/>
      <c r="S253" s="84"/>
      <c r="T253" s="85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T253" s="17" t="s">
        <v>157</v>
      </c>
      <c r="AU253" s="17" t="s">
        <v>80</v>
      </c>
    </row>
    <row r="254" s="2" customFormat="1" ht="16.5" customHeight="1">
      <c r="A254" s="38"/>
      <c r="B254" s="39"/>
      <c r="C254" s="263" t="s">
        <v>476</v>
      </c>
      <c r="D254" s="263" t="s">
        <v>240</v>
      </c>
      <c r="E254" s="264" t="s">
        <v>265</v>
      </c>
      <c r="F254" s="265" t="s">
        <v>266</v>
      </c>
      <c r="G254" s="266" t="s">
        <v>243</v>
      </c>
      <c r="H254" s="267">
        <v>12.6</v>
      </c>
      <c r="I254" s="268"/>
      <c r="J254" s="269">
        <f>ROUND(I254*H254,2)</f>
        <v>0</v>
      </c>
      <c r="K254" s="265" t="s">
        <v>154</v>
      </c>
      <c r="L254" s="270"/>
      <c r="M254" s="271" t="s">
        <v>19</v>
      </c>
      <c r="N254" s="272" t="s">
        <v>43</v>
      </c>
      <c r="O254" s="84"/>
      <c r="P254" s="221">
        <f>O254*H254</f>
        <v>0</v>
      </c>
      <c r="Q254" s="221">
        <v>0</v>
      </c>
      <c r="R254" s="221">
        <f>Q254*H254</f>
        <v>0</v>
      </c>
      <c r="S254" s="221">
        <v>0</v>
      </c>
      <c r="T254" s="222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223" t="s">
        <v>533</v>
      </c>
      <c r="AT254" s="223" t="s">
        <v>240</v>
      </c>
      <c r="AU254" s="223" t="s">
        <v>80</v>
      </c>
      <c r="AY254" s="17" t="s">
        <v>148</v>
      </c>
      <c r="BE254" s="224">
        <f>IF(N254="základní",J254,0)</f>
        <v>0</v>
      </c>
      <c r="BF254" s="224">
        <f>IF(N254="snížená",J254,0)</f>
        <v>0</v>
      </c>
      <c r="BG254" s="224">
        <f>IF(N254="zákl. přenesená",J254,0)</f>
        <v>0</v>
      </c>
      <c r="BH254" s="224">
        <f>IF(N254="sníž. přenesená",J254,0)</f>
        <v>0</v>
      </c>
      <c r="BI254" s="224">
        <f>IF(N254="nulová",J254,0)</f>
        <v>0</v>
      </c>
      <c r="BJ254" s="17" t="s">
        <v>78</v>
      </c>
      <c r="BK254" s="224">
        <f>ROUND(I254*H254,2)</f>
        <v>0</v>
      </c>
      <c r="BL254" s="17" t="s">
        <v>517</v>
      </c>
      <c r="BM254" s="223" t="s">
        <v>541</v>
      </c>
    </row>
    <row r="255" s="13" customFormat="1">
      <c r="A255" s="13"/>
      <c r="B255" s="230"/>
      <c r="C255" s="231"/>
      <c r="D255" s="232" t="s">
        <v>159</v>
      </c>
      <c r="E255" s="231"/>
      <c r="F255" s="234" t="s">
        <v>542</v>
      </c>
      <c r="G255" s="231"/>
      <c r="H255" s="235">
        <v>12.6</v>
      </c>
      <c r="I255" s="236"/>
      <c r="J255" s="231"/>
      <c r="K255" s="231"/>
      <c r="L255" s="237"/>
      <c r="M255" s="274"/>
      <c r="N255" s="275"/>
      <c r="O255" s="275"/>
      <c r="P255" s="275"/>
      <c r="Q255" s="275"/>
      <c r="R255" s="275"/>
      <c r="S255" s="275"/>
      <c r="T255" s="276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1" t="s">
        <v>159</v>
      </c>
      <c r="AU255" s="241" t="s">
        <v>80</v>
      </c>
      <c r="AV255" s="13" t="s">
        <v>80</v>
      </c>
      <c r="AW255" s="13" t="s">
        <v>4</v>
      </c>
      <c r="AX255" s="13" t="s">
        <v>78</v>
      </c>
      <c r="AY255" s="241" t="s">
        <v>148</v>
      </c>
    </row>
    <row r="256" s="2" customFormat="1" ht="6.96" customHeight="1">
      <c r="A256" s="38"/>
      <c r="B256" s="59"/>
      <c r="C256" s="60"/>
      <c r="D256" s="60"/>
      <c r="E256" s="60"/>
      <c r="F256" s="60"/>
      <c r="G256" s="60"/>
      <c r="H256" s="60"/>
      <c r="I256" s="60"/>
      <c r="J256" s="60"/>
      <c r="K256" s="60"/>
      <c r="L256" s="44"/>
      <c r="M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</row>
  </sheetData>
  <sheetProtection sheet="1" autoFilter="0" formatColumns="0" formatRows="0" objects="1" scenarios="1" spinCount="100000" saltValue="NUF3uxVgz23ZE4J47dvG3QfgbrwQmE95av6wyWNlR6X9BxlUZ8h/o8IKI6Ccgfu1C1UGJRU8eBEKYcWJtlVhtA==" hashValue="1PbfQABg0I1sZZIwa1YIdQrIYDOO2mEQEWTBDUcvHnboKMdJOt0NisvbTmCeqyf2p9NTbF+GAkzO042epILeOQ==" algorithmName="SHA-512" password="CC35"/>
  <autoFilter ref="C94:K255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3:H83"/>
    <mergeCell ref="E85:H85"/>
    <mergeCell ref="E87:H87"/>
    <mergeCell ref="L2:V2"/>
  </mergeCells>
  <hyperlinks>
    <hyperlink ref="F99" r:id="rId1" display="https://podminky.urs.cz/item/CS_URS_2025_02/111251101"/>
    <hyperlink ref="F101" r:id="rId2" display="https://podminky.urs.cz/item/CS_URS_2025_02/113107332"/>
    <hyperlink ref="F104" r:id="rId3" display="https://podminky.urs.cz/item/CS_URS_2025_02/113154543"/>
    <hyperlink ref="F106" r:id="rId4" display="https://podminky.urs.cz/item/CS_URS_2025_02/113202111"/>
    <hyperlink ref="F108" r:id="rId5" display="https://podminky.urs.cz/item/CS_URS_2025_02/122351103"/>
    <hyperlink ref="F110" r:id="rId6" display="https://podminky.urs.cz/item/CS_URS_2025_02/132153301"/>
    <hyperlink ref="F113" r:id="rId7" display="https://podminky.urs.cz/item/CS_URS_2025_02/162751137"/>
    <hyperlink ref="F119" r:id="rId8" display="https://podminky.urs.cz/item/CS_URS_2025_02/162751139"/>
    <hyperlink ref="F127" r:id="rId9" display="https://podminky.urs.cz/item/CS_URS_2025_02/171151103"/>
    <hyperlink ref="F133" r:id="rId10" display="https://podminky.urs.cz/item/CS_URS_2025_02/171201231"/>
    <hyperlink ref="F140" r:id="rId11" display="https://podminky.urs.cz/item/CS_URS_2025_02/181351103"/>
    <hyperlink ref="F145" r:id="rId12" display="https://podminky.urs.cz/item/CS_URS_2025_02/181411131"/>
    <hyperlink ref="F149" r:id="rId13" display="https://podminky.urs.cz/item/CS_URS_2025_02/181951114"/>
    <hyperlink ref="F152" r:id="rId14" display="https://podminky.urs.cz/item/CS_URS_2025_02/211521111"/>
    <hyperlink ref="F156" r:id="rId15" display="https://podminky.urs.cz/item/CS_URS_2025_02/564851111"/>
    <hyperlink ref="F161" r:id="rId16" display="https://podminky.urs.cz/item/CS_URS_2025_02/564861111"/>
    <hyperlink ref="F164" r:id="rId17" display="https://podminky.urs.cz/item/CS_URS_2025_02/565155121"/>
    <hyperlink ref="F167" r:id="rId18" display="https://podminky.urs.cz/item/CS_URS_2025_02/569903311"/>
    <hyperlink ref="F173" r:id="rId19" display="https://podminky.urs.cz/item/CS_URS_2025_02/573211107"/>
    <hyperlink ref="F176" r:id="rId20" display="https://podminky.urs.cz/item/CS_URS_2025_02/573211108"/>
    <hyperlink ref="F181" r:id="rId21" display="https://podminky.urs.cz/item/CS_URS_2025_02/577134121"/>
    <hyperlink ref="F184" r:id="rId22" display="https://podminky.urs.cz/item/CS_URS_2025_02/577144121"/>
    <hyperlink ref="F188" r:id="rId23" display="https://podminky.urs.cz/item/CS_URS_2025_02/596211110"/>
    <hyperlink ref="F193" r:id="rId24" display="https://podminky.urs.cz/item/CS_URS_2025_02/596211210"/>
    <hyperlink ref="F199" r:id="rId25" display="https://podminky.urs.cz/item/CS_URS_2025_02/895941301"/>
    <hyperlink ref="F202" r:id="rId26" display="https://podminky.urs.cz/item/CS_URS_2025_02/895941314"/>
    <hyperlink ref="F207" r:id="rId27" display="https://podminky.urs.cz/item/CS_URS_2025_02/899132111"/>
    <hyperlink ref="F209" r:id="rId28" display="https://podminky.urs.cz/item/CS_URS_2025_02/899204112"/>
    <hyperlink ref="F214" r:id="rId29" display="https://podminky.urs.cz/item/CS_URS_2025_02/916131213"/>
    <hyperlink ref="F226" r:id="rId30" display="https://podminky.urs.cz/item/CS_URS_2025_02/916231213"/>
    <hyperlink ref="F231" r:id="rId31" display="https://podminky.urs.cz/item/CS_URS_2025_02/919122132"/>
    <hyperlink ref="F233" r:id="rId32" display="https://podminky.urs.cz/item/CS_URS_2025_02/919735123"/>
    <hyperlink ref="F236" r:id="rId33" display="https://podminky.urs.cz/item/CS_URS_2025_02/997221561"/>
    <hyperlink ref="F238" r:id="rId34" display="https://podminky.urs.cz/item/CS_URS_2025_02/997221569"/>
    <hyperlink ref="F241" r:id="rId35" display="https://podminky.urs.cz/item/CS_URS_2025_02/997221861"/>
    <hyperlink ref="F243" r:id="rId36" display="https://podminky.urs.cz/item/CS_URS_2025_02/997221875"/>
    <hyperlink ref="F246" r:id="rId37" display="https://podminky.urs.cz/item/CS_URS_2025_02/998225111"/>
    <hyperlink ref="F250" r:id="rId38" display="https://podminky.urs.cz/item/CS_URS_2025_02/460520164"/>
    <hyperlink ref="F253" r:id="rId39" display="https://podminky.urs.cz/item/CS_URS_2025_02/460461143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0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96</v>
      </c>
    </row>
    <row r="3" hidden="1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0"/>
      <c r="AT3" s="17" t="s">
        <v>80</v>
      </c>
    </row>
    <row r="4" hidden="1" s="1" customFormat="1" ht="24.96" customHeight="1">
      <c r="B4" s="20"/>
      <c r="D4" s="140" t="s">
        <v>113</v>
      </c>
      <c r="L4" s="20"/>
      <c r="M4" s="141" t="s">
        <v>10</v>
      </c>
      <c r="AT4" s="17" t="s">
        <v>4</v>
      </c>
    </row>
    <row r="5" hidden="1" s="1" customFormat="1" ht="6.96" customHeight="1">
      <c r="B5" s="20"/>
      <c r="L5" s="20"/>
    </row>
    <row r="6" hidden="1" s="1" customFormat="1" ht="12" customHeight="1">
      <c r="B6" s="20"/>
      <c r="D6" s="142" t="s">
        <v>16</v>
      </c>
      <c r="L6" s="20"/>
    </row>
    <row r="7" hidden="1" s="1" customFormat="1" ht="16.5" customHeight="1">
      <c r="B7" s="20"/>
      <c r="E7" s="143" t="str">
        <f>'Rekapitulace stavby'!K6</f>
        <v>REKONSTRUKCE MÍSTNÍCH KOMUNIKACÍ V OBCI ŽELÉNKY</v>
      </c>
      <c r="F7" s="142"/>
      <c r="G7" s="142"/>
      <c r="H7" s="142"/>
      <c r="L7" s="20"/>
    </row>
    <row r="8" hidden="1" s="1" customFormat="1" ht="12" customHeight="1">
      <c r="B8" s="20"/>
      <c r="D8" s="142" t="s">
        <v>114</v>
      </c>
      <c r="L8" s="20"/>
    </row>
    <row r="9" hidden="1" s="2" customFormat="1" ht="16.5" customHeight="1">
      <c r="A9" s="38"/>
      <c r="B9" s="44"/>
      <c r="C9" s="38"/>
      <c r="D9" s="38"/>
      <c r="E9" s="143" t="s">
        <v>571</v>
      </c>
      <c r="F9" s="38"/>
      <c r="G9" s="38"/>
      <c r="H9" s="38"/>
      <c r="I9" s="38"/>
      <c r="J9" s="38"/>
      <c r="K9" s="38"/>
      <c r="L9" s="14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hidden="1" s="2" customFormat="1" ht="12" customHeight="1">
      <c r="A10" s="38"/>
      <c r="B10" s="44"/>
      <c r="C10" s="38"/>
      <c r="D10" s="142" t="s">
        <v>116</v>
      </c>
      <c r="E10" s="38"/>
      <c r="F10" s="38"/>
      <c r="G10" s="38"/>
      <c r="H10" s="38"/>
      <c r="I10" s="38"/>
      <c r="J10" s="38"/>
      <c r="K10" s="38"/>
      <c r="L10" s="14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hidden="1" s="2" customFormat="1" ht="16.5" customHeight="1">
      <c r="A11" s="38"/>
      <c r="B11" s="44"/>
      <c r="C11" s="38"/>
      <c r="D11" s="38"/>
      <c r="E11" s="145" t="s">
        <v>676</v>
      </c>
      <c r="F11" s="38"/>
      <c r="G11" s="38"/>
      <c r="H11" s="38"/>
      <c r="I11" s="38"/>
      <c r="J11" s="38"/>
      <c r="K11" s="38"/>
      <c r="L11" s="14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hidden="1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14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hidden="1" s="2" customFormat="1" ht="12" customHeight="1">
      <c r="A13" s="38"/>
      <c r="B13" s="44"/>
      <c r="C13" s="38"/>
      <c r="D13" s="142" t="s">
        <v>18</v>
      </c>
      <c r="E13" s="38"/>
      <c r="F13" s="133" t="s">
        <v>19</v>
      </c>
      <c r="G13" s="38"/>
      <c r="H13" s="38"/>
      <c r="I13" s="142" t="s">
        <v>20</v>
      </c>
      <c r="J13" s="133" t="s">
        <v>19</v>
      </c>
      <c r="K13" s="38"/>
      <c r="L13" s="14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hidden="1" s="2" customFormat="1" ht="12" customHeight="1">
      <c r="A14" s="38"/>
      <c r="B14" s="44"/>
      <c r="C14" s="38"/>
      <c r="D14" s="142" t="s">
        <v>21</v>
      </c>
      <c r="E14" s="38"/>
      <c r="F14" s="133" t="s">
        <v>22</v>
      </c>
      <c r="G14" s="38"/>
      <c r="H14" s="38"/>
      <c r="I14" s="142" t="s">
        <v>23</v>
      </c>
      <c r="J14" s="146" t="str">
        <f>'Rekapitulace stavby'!AN8</f>
        <v>4. 8. 2025</v>
      </c>
      <c r="K14" s="38"/>
      <c r="L14" s="14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hidden="1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14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hidden="1" s="2" customFormat="1" ht="12" customHeight="1">
      <c r="A16" s="38"/>
      <c r="B16" s="44"/>
      <c r="C16" s="38"/>
      <c r="D16" s="142" t="s">
        <v>25</v>
      </c>
      <c r="E16" s="38"/>
      <c r="F16" s="38"/>
      <c r="G16" s="38"/>
      <c r="H16" s="38"/>
      <c r="I16" s="142" t="s">
        <v>26</v>
      </c>
      <c r="J16" s="133" t="s">
        <v>19</v>
      </c>
      <c r="K16" s="38"/>
      <c r="L16" s="14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hidden="1" s="2" customFormat="1" ht="18" customHeight="1">
      <c r="A17" s="38"/>
      <c r="B17" s="44"/>
      <c r="C17" s="38"/>
      <c r="D17" s="38"/>
      <c r="E17" s="133" t="s">
        <v>27</v>
      </c>
      <c r="F17" s="38"/>
      <c r="G17" s="38"/>
      <c r="H17" s="38"/>
      <c r="I17" s="142" t="s">
        <v>28</v>
      </c>
      <c r="J17" s="133" t="s">
        <v>19</v>
      </c>
      <c r="K17" s="38"/>
      <c r="L17" s="14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hidden="1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14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hidden="1" s="2" customFormat="1" ht="12" customHeight="1">
      <c r="A19" s="38"/>
      <c r="B19" s="44"/>
      <c r="C19" s="38"/>
      <c r="D19" s="142" t="s">
        <v>29</v>
      </c>
      <c r="E19" s="38"/>
      <c r="F19" s="38"/>
      <c r="G19" s="38"/>
      <c r="H19" s="38"/>
      <c r="I19" s="142" t="s">
        <v>26</v>
      </c>
      <c r="J19" s="33" t="str">
        <f>'Rekapitulace stavby'!AN13</f>
        <v>Vyplň údaj</v>
      </c>
      <c r="K19" s="38"/>
      <c r="L19" s="14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hidden="1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33"/>
      <c r="G20" s="133"/>
      <c r="H20" s="133"/>
      <c r="I20" s="142" t="s">
        <v>28</v>
      </c>
      <c r="J20" s="33" t="str">
        <f>'Rekapitulace stavby'!AN14</f>
        <v>Vyplň údaj</v>
      </c>
      <c r="K20" s="38"/>
      <c r="L20" s="14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hidden="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14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hidden="1" s="2" customFormat="1" ht="12" customHeight="1">
      <c r="A22" s="38"/>
      <c r="B22" s="44"/>
      <c r="C22" s="38"/>
      <c r="D22" s="142" t="s">
        <v>31</v>
      </c>
      <c r="E22" s="38"/>
      <c r="F22" s="38"/>
      <c r="G22" s="38"/>
      <c r="H22" s="38"/>
      <c r="I22" s="142" t="s">
        <v>26</v>
      </c>
      <c r="J22" s="133" t="s">
        <v>19</v>
      </c>
      <c r="K22" s="38"/>
      <c r="L22" s="14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hidden="1" s="2" customFormat="1" ht="18" customHeight="1">
      <c r="A23" s="38"/>
      <c r="B23" s="44"/>
      <c r="C23" s="38"/>
      <c r="D23" s="38"/>
      <c r="E23" s="133" t="s">
        <v>32</v>
      </c>
      <c r="F23" s="38"/>
      <c r="G23" s="38"/>
      <c r="H23" s="38"/>
      <c r="I23" s="142" t="s">
        <v>28</v>
      </c>
      <c r="J23" s="133" t="s">
        <v>19</v>
      </c>
      <c r="K23" s="38"/>
      <c r="L23" s="14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hidden="1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14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hidden="1" s="2" customFormat="1" ht="12" customHeight="1">
      <c r="A25" s="38"/>
      <c r="B25" s="44"/>
      <c r="C25" s="38"/>
      <c r="D25" s="142" t="s">
        <v>34</v>
      </c>
      <c r="E25" s="38"/>
      <c r="F25" s="38"/>
      <c r="G25" s="38"/>
      <c r="H25" s="38"/>
      <c r="I25" s="142" t="s">
        <v>26</v>
      </c>
      <c r="J25" s="133" t="s">
        <v>19</v>
      </c>
      <c r="K25" s="38"/>
      <c r="L25" s="14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hidden="1" s="2" customFormat="1" ht="18" customHeight="1">
      <c r="A26" s="38"/>
      <c r="B26" s="44"/>
      <c r="C26" s="38"/>
      <c r="D26" s="38"/>
      <c r="E26" s="133" t="s">
        <v>35</v>
      </c>
      <c r="F26" s="38"/>
      <c r="G26" s="38"/>
      <c r="H26" s="38"/>
      <c r="I26" s="142" t="s">
        <v>28</v>
      </c>
      <c r="J26" s="133" t="s">
        <v>19</v>
      </c>
      <c r="K26" s="38"/>
      <c r="L26" s="14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hidden="1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144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hidden="1" s="2" customFormat="1" ht="12" customHeight="1">
      <c r="A28" s="38"/>
      <c r="B28" s="44"/>
      <c r="C28" s="38"/>
      <c r="D28" s="142" t="s">
        <v>36</v>
      </c>
      <c r="E28" s="38"/>
      <c r="F28" s="38"/>
      <c r="G28" s="38"/>
      <c r="H28" s="38"/>
      <c r="I28" s="38"/>
      <c r="J28" s="38"/>
      <c r="K28" s="38"/>
      <c r="L28" s="14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hidden="1" s="8" customFormat="1" ht="16.5" customHeight="1">
      <c r="A29" s="147"/>
      <c r="B29" s="148"/>
      <c r="C29" s="147"/>
      <c r="D29" s="147"/>
      <c r="E29" s="149" t="s">
        <v>19</v>
      </c>
      <c r="F29" s="149"/>
      <c r="G29" s="149"/>
      <c r="H29" s="149"/>
      <c r="I29" s="147"/>
      <c r="J29" s="147"/>
      <c r="K29" s="147"/>
      <c r="L29" s="150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</row>
    <row r="30" hidden="1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14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hidden="1" s="2" customFormat="1" ht="6.96" customHeight="1">
      <c r="A31" s="38"/>
      <c r="B31" s="44"/>
      <c r="C31" s="38"/>
      <c r="D31" s="151"/>
      <c r="E31" s="151"/>
      <c r="F31" s="151"/>
      <c r="G31" s="151"/>
      <c r="H31" s="151"/>
      <c r="I31" s="151"/>
      <c r="J31" s="151"/>
      <c r="K31" s="151"/>
      <c r="L31" s="14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hidden="1" s="2" customFormat="1" ht="25.44" customHeight="1">
      <c r="A32" s="38"/>
      <c r="B32" s="44"/>
      <c r="C32" s="38"/>
      <c r="D32" s="152" t="s">
        <v>38</v>
      </c>
      <c r="E32" s="38"/>
      <c r="F32" s="38"/>
      <c r="G32" s="38"/>
      <c r="H32" s="38"/>
      <c r="I32" s="38"/>
      <c r="J32" s="153">
        <f>ROUND(J86, 2)</f>
        <v>0</v>
      </c>
      <c r="K32" s="38"/>
      <c r="L32" s="14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6.96" customHeight="1">
      <c r="A33" s="38"/>
      <c r="B33" s="44"/>
      <c r="C33" s="38"/>
      <c r="D33" s="151"/>
      <c r="E33" s="151"/>
      <c r="F33" s="151"/>
      <c r="G33" s="151"/>
      <c r="H33" s="151"/>
      <c r="I33" s="151"/>
      <c r="J33" s="151"/>
      <c r="K33" s="151"/>
      <c r="L33" s="14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38"/>
      <c r="F34" s="154" t="s">
        <v>40</v>
      </c>
      <c r="G34" s="38"/>
      <c r="H34" s="38"/>
      <c r="I34" s="154" t="s">
        <v>39</v>
      </c>
      <c r="J34" s="154" t="s">
        <v>41</v>
      </c>
      <c r="K34" s="38"/>
      <c r="L34" s="14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155" t="s">
        <v>42</v>
      </c>
      <c r="E35" s="142" t="s">
        <v>43</v>
      </c>
      <c r="F35" s="156">
        <f>ROUND((SUM(BE86:BE95)),  2)</f>
        <v>0</v>
      </c>
      <c r="G35" s="38"/>
      <c r="H35" s="38"/>
      <c r="I35" s="157">
        <v>0.20999999999999999</v>
      </c>
      <c r="J35" s="156">
        <f>ROUND(((SUM(BE86:BE95))*I35),  2)</f>
        <v>0</v>
      </c>
      <c r="K35" s="38"/>
      <c r="L35" s="14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2" t="s">
        <v>44</v>
      </c>
      <c r="F36" s="156">
        <f>ROUND((SUM(BF86:BF95)),  2)</f>
        <v>0</v>
      </c>
      <c r="G36" s="38"/>
      <c r="H36" s="38"/>
      <c r="I36" s="157">
        <v>0.12</v>
      </c>
      <c r="J36" s="156">
        <f>ROUND(((SUM(BF86:BF95))*I36),  2)</f>
        <v>0</v>
      </c>
      <c r="K36" s="38"/>
      <c r="L36" s="14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2" t="s">
        <v>45</v>
      </c>
      <c r="F37" s="156">
        <f>ROUND((SUM(BG86:BG95)),  2)</f>
        <v>0</v>
      </c>
      <c r="G37" s="38"/>
      <c r="H37" s="38"/>
      <c r="I37" s="157">
        <v>0.20999999999999999</v>
      </c>
      <c r="J37" s="156">
        <f>0</f>
        <v>0</v>
      </c>
      <c r="K37" s="38"/>
      <c r="L37" s="14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42" t="s">
        <v>46</v>
      </c>
      <c r="F38" s="156">
        <f>ROUND((SUM(BH86:BH95)),  2)</f>
        <v>0</v>
      </c>
      <c r="G38" s="38"/>
      <c r="H38" s="38"/>
      <c r="I38" s="157">
        <v>0.12</v>
      </c>
      <c r="J38" s="156">
        <f>0</f>
        <v>0</v>
      </c>
      <c r="K38" s="38"/>
      <c r="L38" s="14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42" t="s">
        <v>47</v>
      </c>
      <c r="F39" s="156">
        <f>ROUND((SUM(BI86:BI95)),  2)</f>
        <v>0</v>
      </c>
      <c r="G39" s="38"/>
      <c r="H39" s="38"/>
      <c r="I39" s="157">
        <v>0</v>
      </c>
      <c r="J39" s="156">
        <f>0</f>
        <v>0</v>
      </c>
      <c r="K39" s="38"/>
      <c r="L39" s="14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hidden="1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14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hidden="1" s="2" customFormat="1" ht="25.44" customHeight="1">
      <c r="A41" s="38"/>
      <c r="B41" s="44"/>
      <c r="C41" s="158"/>
      <c r="D41" s="159" t="s">
        <v>48</v>
      </c>
      <c r="E41" s="160"/>
      <c r="F41" s="160"/>
      <c r="G41" s="161" t="s">
        <v>49</v>
      </c>
      <c r="H41" s="162" t="s">
        <v>50</v>
      </c>
      <c r="I41" s="160"/>
      <c r="J41" s="163">
        <f>SUM(J32:J39)</f>
        <v>0</v>
      </c>
      <c r="K41" s="164"/>
      <c r="L41" s="144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hidden="1" s="2" customFormat="1" ht="14.4" customHeight="1">
      <c r="A42" s="38"/>
      <c r="B42" s="165"/>
      <c r="C42" s="166"/>
      <c r="D42" s="166"/>
      <c r="E42" s="166"/>
      <c r="F42" s="166"/>
      <c r="G42" s="166"/>
      <c r="H42" s="166"/>
      <c r="I42" s="166"/>
      <c r="J42" s="166"/>
      <c r="K42" s="166"/>
      <c r="L42" s="144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hidden="1"/>
    <row r="44" hidden="1"/>
    <row r="45" hidden="1"/>
    <row r="46" hidden="1" s="2" customFormat="1" ht="6.96" customHeight="1">
      <c r="A46" s="38"/>
      <c r="B46" s="167"/>
      <c r="C46" s="168"/>
      <c r="D46" s="168"/>
      <c r="E46" s="168"/>
      <c r="F46" s="168"/>
      <c r="G46" s="168"/>
      <c r="H46" s="168"/>
      <c r="I46" s="168"/>
      <c r="J46" s="168"/>
      <c r="K46" s="168"/>
      <c r="L46" s="14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hidden="1" s="2" customFormat="1" ht="24.96" customHeight="1">
      <c r="A47" s="38"/>
      <c r="B47" s="39"/>
      <c r="C47" s="23" t="s">
        <v>118</v>
      </c>
      <c r="D47" s="40"/>
      <c r="E47" s="40"/>
      <c r="F47" s="40"/>
      <c r="G47" s="40"/>
      <c r="H47" s="40"/>
      <c r="I47" s="40"/>
      <c r="J47" s="40"/>
      <c r="K47" s="40"/>
      <c r="L47" s="14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hidden="1" s="2" customFormat="1" ht="6.96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14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hidden="1" s="2" customFormat="1" ht="12" customHeight="1">
      <c r="A49" s="38"/>
      <c r="B49" s="39"/>
      <c r="C49" s="32" t="s">
        <v>16</v>
      </c>
      <c r="D49" s="40"/>
      <c r="E49" s="40"/>
      <c r="F49" s="40"/>
      <c r="G49" s="40"/>
      <c r="H49" s="40"/>
      <c r="I49" s="40"/>
      <c r="J49" s="40"/>
      <c r="K49" s="40"/>
      <c r="L49" s="14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hidden="1" s="2" customFormat="1" ht="16.5" customHeight="1">
      <c r="A50" s="38"/>
      <c r="B50" s="39"/>
      <c r="C50" s="40"/>
      <c r="D50" s="40"/>
      <c r="E50" s="169" t="str">
        <f>E7</f>
        <v>REKONSTRUKCE MÍSTNÍCH KOMUNIKACÍ V OBCI ŽELÉNKY</v>
      </c>
      <c r="F50" s="32"/>
      <c r="G50" s="32"/>
      <c r="H50" s="32"/>
      <c r="I50" s="40"/>
      <c r="J50" s="40"/>
      <c r="K50" s="40"/>
      <c r="L50" s="14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hidden="1" s="1" customFormat="1" ht="12" customHeight="1">
      <c r="B51" s="21"/>
      <c r="C51" s="32" t="s">
        <v>114</v>
      </c>
      <c r="D51" s="22"/>
      <c r="E51" s="22"/>
      <c r="F51" s="22"/>
      <c r="G51" s="22"/>
      <c r="H51" s="22"/>
      <c r="I51" s="22"/>
      <c r="J51" s="22"/>
      <c r="K51" s="22"/>
      <c r="L51" s="20"/>
    </row>
    <row r="52" hidden="1" s="2" customFormat="1" ht="16.5" customHeight="1">
      <c r="A52" s="38"/>
      <c r="B52" s="39"/>
      <c r="C52" s="40"/>
      <c r="D52" s="40"/>
      <c r="E52" s="169" t="s">
        <v>571</v>
      </c>
      <c r="F52" s="40"/>
      <c r="G52" s="40"/>
      <c r="H52" s="40"/>
      <c r="I52" s="40"/>
      <c r="J52" s="40"/>
      <c r="K52" s="40"/>
      <c r="L52" s="14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hidden="1" s="2" customFormat="1" ht="12" customHeight="1">
      <c r="A53" s="38"/>
      <c r="B53" s="39"/>
      <c r="C53" s="32" t="s">
        <v>116</v>
      </c>
      <c r="D53" s="40"/>
      <c r="E53" s="40"/>
      <c r="F53" s="40"/>
      <c r="G53" s="40"/>
      <c r="H53" s="40"/>
      <c r="I53" s="40"/>
      <c r="J53" s="40"/>
      <c r="K53" s="40"/>
      <c r="L53" s="14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hidden="1" s="2" customFormat="1" ht="16.5" customHeight="1">
      <c r="A54" s="38"/>
      <c r="B54" s="39"/>
      <c r="C54" s="40"/>
      <c r="D54" s="40"/>
      <c r="E54" s="69" t="str">
        <f>E11</f>
        <v>SO 03a - Objekt SO 03 - VON</v>
      </c>
      <c r="F54" s="40"/>
      <c r="G54" s="40"/>
      <c r="H54" s="40"/>
      <c r="I54" s="40"/>
      <c r="J54" s="40"/>
      <c r="K54" s="40"/>
      <c r="L54" s="14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hidden="1" s="2" customFormat="1" ht="6.96" customHeight="1">
      <c r="A55" s="38"/>
      <c r="B55" s="39"/>
      <c r="C55" s="40"/>
      <c r="D55" s="40"/>
      <c r="E55" s="40"/>
      <c r="F55" s="40"/>
      <c r="G55" s="40"/>
      <c r="H55" s="40"/>
      <c r="I55" s="40"/>
      <c r="J55" s="40"/>
      <c r="K55" s="40"/>
      <c r="L55" s="14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hidden="1" s="2" customFormat="1" ht="12" customHeight="1">
      <c r="A56" s="38"/>
      <c r="B56" s="39"/>
      <c r="C56" s="32" t="s">
        <v>21</v>
      </c>
      <c r="D56" s="40"/>
      <c r="E56" s="40"/>
      <c r="F56" s="27" t="str">
        <f>F14</f>
        <v xml:space="preserve"> </v>
      </c>
      <c r="G56" s="40"/>
      <c r="H56" s="40"/>
      <c r="I56" s="32" t="s">
        <v>23</v>
      </c>
      <c r="J56" s="72" t="str">
        <f>IF(J14="","",J14)</f>
        <v>4. 8. 2025</v>
      </c>
      <c r="K56" s="40"/>
      <c r="L56" s="14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hidden="1" s="2" customFormat="1" ht="6.96" customHeight="1">
      <c r="A57" s="38"/>
      <c r="B57" s="39"/>
      <c r="C57" s="40"/>
      <c r="D57" s="40"/>
      <c r="E57" s="40"/>
      <c r="F57" s="40"/>
      <c r="G57" s="40"/>
      <c r="H57" s="40"/>
      <c r="I57" s="40"/>
      <c r="J57" s="40"/>
      <c r="K57" s="40"/>
      <c r="L57" s="14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hidden="1" s="2" customFormat="1" ht="15.15" customHeight="1">
      <c r="A58" s="38"/>
      <c r="B58" s="39"/>
      <c r="C58" s="32" t="s">
        <v>25</v>
      </c>
      <c r="D58" s="40"/>
      <c r="E58" s="40"/>
      <c r="F58" s="27" t="str">
        <f>E17</f>
        <v>Obec Zabrušany</v>
      </c>
      <c r="G58" s="40"/>
      <c r="H58" s="40"/>
      <c r="I58" s="32" t="s">
        <v>31</v>
      </c>
      <c r="J58" s="36" t="str">
        <f>E23</f>
        <v>Ing. Michal Urbanský</v>
      </c>
      <c r="K58" s="40"/>
      <c r="L58" s="14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hidden="1" s="2" customFormat="1" ht="25.65" customHeight="1">
      <c r="A59" s="38"/>
      <c r="B59" s="39"/>
      <c r="C59" s="32" t="s">
        <v>29</v>
      </c>
      <c r="D59" s="40"/>
      <c r="E59" s="40"/>
      <c r="F59" s="27" t="str">
        <f>IF(E20="","",E20)</f>
        <v>Vyplň údaj</v>
      </c>
      <c r="G59" s="40"/>
      <c r="H59" s="40"/>
      <c r="I59" s="32" t="s">
        <v>34</v>
      </c>
      <c r="J59" s="36" t="str">
        <f>E26</f>
        <v xml:space="preserve">Dopravně-inženýrská projekční kancelář </v>
      </c>
      <c r="K59" s="40"/>
      <c r="L59" s="14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</row>
    <row r="60" hidden="1" s="2" customFormat="1" ht="10.32" customHeight="1">
      <c r="A60" s="38"/>
      <c r="B60" s="39"/>
      <c r="C60" s="40"/>
      <c r="D60" s="40"/>
      <c r="E60" s="40"/>
      <c r="F60" s="40"/>
      <c r="G60" s="40"/>
      <c r="H60" s="40"/>
      <c r="I60" s="40"/>
      <c r="J60" s="40"/>
      <c r="K60" s="40"/>
      <c r="L60" s="144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</row>
    <row r="61" hidden="1" s="2" customFormat="1" ht="29.28" customHeight="1">
      <c r="A61" s="38"/>
      <c r="B61" s="39"/>
      <c r="C61" s="170" t="s">
        <v>119</v>
      </c>
      <c r="D61" s="171"/>
      <c r="E61" s="171"/>
      <c r="F61" s="171"/>
      <c r="G61" s="171"/>
      <c r="H61" s="171"/>
      <c r="I61" s="171"/>
      <c r="J61" s="172" t="s">
        <v>120</v>
      </c>
      <c r="K61" s="171"/>
      <c r="L61" s="144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hidden="1" s="2" customFormat="1" ht="10.32" customHeight="1">
      <c r="A62" s="38"/>
      <c r="B62" s="39"/>
      <c r="C62" s="40"/>
      <c r="D62" s="40"/>
      <c r="E62" s="40"/>
      <c r="F62" s="40"/>
      <c r="G62" s="40"/>
      <c r="H62" s="40"/>
      <c r="I62" s="40"/>
      <c r="J62" s="40"/>
      <c r="K62" s="40"/>
      <c r="L62" s="144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</row>
    <row r="63" hidden="1" s="2" customFormat="1" ht="22.8" customHeight="1">
      <c r="A63" s="38"/>
      <c r="B63" s="39"/>
      <c r="C63" s="173" t="s">
        <v>70</v>
      </c>
      <c r="D63" s="40"/>
      <c r="E63" s="40"/>
      <c r="F63" s="40"/>
      <c r="G63" s="40"/>
      <c r="H63" s="40"/>
      <c r="I63" s="40"/>
      <c r="J63" s="102">
        <f>J86</f>
        <v>0</v>
      </c>
      <c r="K63" s="40"/>
      <c r="L63" s="144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U63" s="17" t="s">
        <v>121</v>
      </c>
    </row>
    <row r="64" hidden="1" s="9" customFormat="1" ht="24.96" customHeight="1">
      <c r="A64" s="9"/>
      <c r="B64" s="174"/>
      <c r="C64" s="175"/>
      <c r="D64" s="176" t="s">
        <v>544</v>
      </c>
      <c r="E64" s="177"/>
      <c r="F64" s="177"/>
      <c r="G64" s="177"/>
      <c r="H64" s="177"/>
      <c r="I64" s="177"/>
      <c r="J64" s="178">
        <f>J87</f>
        <v>0</v>
      </c>
      <c r="K64" s="175"/>
      <c r="L64" s="17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hidden="1" s="2" customFormat="1" ht="21.84" customHeight="1">
      <c r="A65" s="38"/>
      <c r="B65" s="39"/>
      <c r="C65" s="40"/>
      <c r="D65" s="40"/>
      <c r="E65" s="40"/>
      <c r="F65" s="40"/>
      <c r="G65" s="40"/>
      <c r="H65" s="40"/>
      <c r="I65" s="40"/>
      <c r="J65" s="40"/>
      <c r="K65" s="40"/>
      <c r="L65" s="144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 hidden="1" s="2" customFormat="1" ht="6.96" customHeight="1">
      <c r="A66" s="38"/>
      <c r="B66" s="59"/>
      <c r="C66" s="60"/>
      <c r="D66" s="60"/>
      <c r="E66" s="60"/>
      <c r="F66" s="60"/>
      <c r="G66" s="60"/>
      <c r="H66" s="60"/>
      <c r="I66" s="60"/>
      <c r="J66" s="60"/>
      <c r="K66" s="60"/>
      <c r="L66" s="144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</row>
    <row r="67" hidden="1"/>
    <row r="68" hidden="1"/>
    <row r="69" hidden="1"/>
    <row r="70" s="2" customFormat="1" ht="6.96" customHeight="1">
      <c r="A70" s="38"/>
      <c r="B70" s="61"/>
      <c r="C70" s="62"/>
      <c r="D70" s="62"/>
      <c r="E70" s="62"/>
      <c r="F70" s="62"/>
      <c r="G70" s="62"/>
      <c r="H70" s="62"/>
      <c r="I70" s="62"/>
      <c r="J70" s="62"/>
      <c r="K70" s="62"/>
      <c r="L70" s="144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</row>
    <row r="71" s="2" customFormat="1" ht="24.96" customHeight="1">
      <c r="A71" s="38"/>
      <c r="B71" s="39"/>
      <c r="C71" s="23" t="s">
        <v>133</v>
      </c>
      <c r="D71" s="40"/>
      <c r="E71" s="40"/>
      <c r="F71" s="40"/>
      <c r="G71" s="40"/>
      <c r="H71" s="40"/>
      <c r="I71" s="40"/>
      <c r="J71" s="40"/>
      <c r="K71" s="40"/>
      <c r="L71" s="144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="2" customFormat="1" ht="6.96" customHeight="1">
      <c r="A72" s="38"/>
      <c r="B72" s="39"/>
      <c r="C72" s="40"/>
      <c r="D72" s="40"/>
      <c r="E72" s="40"/>
      <c r="F72" s="40"/>
      <c r="G72" s="40"/>
      <c r="H72" s="40"/>
      <c r="I72" s="40"/>
      <c r="J72" s="40"/>
      <c r="K72" s="40"/>
      <c r="L72" s="144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="2" customFormat="1" ht="12" customHeight="1">
      <c r="A73" s="38"/>
      <c r="B73" s="39"/>
      <c r="C73" s="32" t="s">
        <v>16</v>
      </c>
      <c r="D73" s="40"/>
      <c r="E73" s="40"/>
      <c r="F73" s="40"/>
      <c r="G73" s="40"/>
      <c r="H73" s="40"/>
      <c r="I73" s="40"/>
      <c r="J73" s="40"/>
      <c r="K73" s="40"/>
      <c r="L73" s="14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2" customFormat="1" ht="16.5" customHeight="1">
      <c r="A74" s="38"/>
      <c r="B74" s="39"/>
      <c r="C74" s="40"/>
      <c r="D74" s="40"/>
      <c r="E74" s="169" t="str">
        <f>E7</f>
        <v>REKONSTRUKCE MÍSTNÍCH KOMUNIKACÍ V OBCI ŽELÉNKY</v>
      </c>
      <c r="F74" s="32"/>
      <c r="G74" s="32"/>
      <c r="H74" s="32"/>
      <c r="I74" s="40"/>
      <c r="J74" s="40"/>
      <c r="K74" s="40"/>
      <c r="L74" s="14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1" customFormat="1" ht="12" customHeight="1">
      <c r="B75" s="21"/>
      <c r="C75" s="32" t="s">
        <v>114</v>
      </c>
      <c r="D75" s="22"/>
      <c r="E75" s="22"/>
      <c r="F75" s="22"/>
      <c r="G75" s="22"/>
      <c r="H75" s="22"/>
      <c r="I75" s="22"/>
      <c r="J75" s="22"/>
      <c r="K75" s="22"/>
      <c r="L75" s="20"/>
    </row>
    <row r="76" s="2" customFormat="1" ht="16.5" customHeight="1">
      <c r="A76" s="38"/>
      <c r="B76" s="39"/>
      <c r="C76" s="40"/>
      <c r="D76" s="40"/>
      <c r="E76" s="169" t="s">
        <v>571</v>
      </c>
      <c r="F76" s="40"/>
      <c r="G76" s="40"/>
      <c r="H76" s="40"/>
      <c r="I76" s="40"/>
      <c r="J76" s="40"/>
      <c r="K76" s="40"/>
      <c r="L76" s="14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2" customHeight="1">
      <c r="A77" s="38"/>
      <c r="B77" s="39"/>
      <c r="C77" s="32" t="s">
        <v>116</v>
      </c>
      <c r="D77" s="40"/>
      <c r="E77" s="40"/>
      <c r="F77" s="40"/>
      <c r="G77" s="40"/>
      <c r="H77" s="40"/>
      <c r="I77" s="40"/>
      <c r="J77" s="40"/>
      <c r="K77" s="40"/>
      <c r="L77" s="14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16.5" customHeight="1">
      <c r="A78" s="38"/>
      <c r="B78" s="39"/>
      <c r="C78" s="40"/>
      <c r="D78" s="40"/>
      <c r="E78" s="69" t="str">
        <f>E11</f>
        <v>SO 03a - Objekt SO 03 - VON</v>
      </c>
      <c r="F78" s="40"/>
      <c r="G78" s="40"/>
      <c r="H78" s="40"/>
      <c r="I78" s="40"/>
      <c r="J78" s="40"/>
      <c r="K78" s="40"/>
      <c r="L78" s="14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6.96" customHeight="1">
      <c r="A79" s="38"/>
      <c r="B79" s="39"/>
      <c r="C79" s="40"/>
      <c r="D79" s="40"/>
      <c r="E79" s="40"/>
      <c r="F79" s="40"/>
      <c r="G79" s="40"/>
      <c r="H79" s="40"/>
      <c r="I79" s="40"/>
      <c r="J79" s="40"/>
      <c r="K79" s="40"/>
      <c r="L79" s="14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12" customHeight="1">
      <c r="A80" s="38"/>
      <c r="B80" s="39"/>
      <c r="C80" s="32" t="s">
        <v>21</v>
      </c>
      <c r="D80" s="40"/>
      <c r="E80" s="40"/>
      <c r="F80" s="27" t="str">
        <f>F14</f>
        <v xml:space="preserve"> </v>
      </c>
      <c r="G80" s="40"/>
      <c r="H80" s="40"/>
      <c r="I80" s="32" t="s">
        <v>23</v>
      </c>
      <c r="J80" s="72" t="str">
        <f>IF(J14="","",J14)</f>
        <v>4. 8. 2025</v>
      </c>
      <c r="K80" s="40"/>
      <c r="L80" s="14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6.96" customHeight="1">
      <c r="A81" s="38"/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14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15.15" customHeight="1">
      <c r="A82" s="38"/>
      <c r="B82" s="39"/>
      <c r="C82" s="32" t="s">
        <v>25</v>
      </c>
      <c r="D82" s="40"/>
      <c r="E82" s="40"/>
      <c r="F82" s="27" t="str">
        <f>E17</f>
        <v>Obec Zabrušany</v>
      </c>
      <c r="G82" s="40"/>
      <c r="H82" s="40"/>
      <c r="I82" s="32" t="s">
        <v>31</v>
      </c>
      <c r="J82" s="36" t="str">
        <f>E23</f>
        <v>Ing. Michal Urbanský</v>
      </c>
      <c r="K82" s="40"/>
      <c r="L82" s="14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25.65" customHeight="1">
      <c r="A83" s="38"/>
      <c r="B83" s="39"/>
      <c r="C83" s="32" t="s">
        <v>29</v>
      </c>
      <c r="D83" s="40"/>
      <c r="E83" s="40"/>
      <c r="F83" s="27" t="str">
        <f>IF(E20="","",E20)</f>
        <v>Vyplň údaj</v>
      </c>
      <c r="G83" s="40"/>
      <c r="H83" s="40"/>
      <c r="I83" s="32" t="s">
        <v>34</v>
      </c>
      <c r="J83" s="36" t="str">
        <f>E26</f>
        <v xml:space="preserve">Dopravně-inženýrská projekční kancelář </v>
      </c>
      <c r="K83" s="40"/>
      <c r="L83" s="14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0.32" customHeight="1">
      <c r="A84" s="38"/>
      <c r="B84" s="39"/>
      <c r="C84" s="40"/>
      <c r="D84" s="40"/>
      <c r="E84" s="40"/>
      <c r="F84" s="40"/>
      <c r="G84" s="40"/>
      <c r="H84" s="40"/>
      <c r="I84" s="40"/>
      <c r="J84" s="40"/>
      <c r="K84" s="40"/>
      <c r="L84" s="144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11" customFormat="1" ht="29.28" customHeight="1">
      <c r="A85" s="185"/>
      <c r="B85" s="186"/>
      <c r="C85" s="187" t="s">
        <v>134</v>
      </c>
      <c r="D85" s="188" t="s">
        <v>57</v>
      </c>
      <c r="E85" s="188" t="s">
        <v>53</v>
      </c>
      <c r="F85" s="188" t="s">
        <v>54</v>
      </c>
      <c r="G85" s="188" t="s">
        <v>135</v>
      </c>
      <c r="H85" s="188" t="s">
        <v>136</v>
      </c>
      <c r="I85" s="188" t="s">
        <v>137</v>
      </c>
      <c r="J85" s="188" t="s">
        <v>120</v>
      </c>
      <c r="K85" s="189" t="s">
        <v>138</v>
      </c>
      <c r="L85" s="190"/>
      <c r="M85" s="92" t="s">
        <v>19</v>
      </c>
      <c r="N85" s="93" t="s">
        <v>42</v>
      </c>
      <c r="O85" s="93" t="s">
        <v>139</v>
      </c>
      <c r="P85" s="93" t="s">
        <v>140</v>
      </c>
      <c r="Q85" s="93" t="s">
        <v>141</v>
      </c>
      <c r="R85" s="93" t="s">
        <v>142</v>
      </c>
      <c r="S85" s="93" t="s">
        <v>143</v>
      </c>
      <c r="T85" s="94" t="s">
        <v>144</v>
      </c>
      <c r="U85" s="185"/>
      <c r="V85" s="185"/>
      <c r="W85" s="185"/>
      <c r="X85" s="185"/>
      <c r="Y85" s="185"/>
      <c r="Z85" s="185"/>
      <c r="AA85" s="185"/>
      <c r="AB85" s="185"/>
      <c r="AC85" s="185"/>
      <c r="AD85" s="185"/>
      <c r="AE85" s="185"/>
    </row>
    <row r="86" s="2" customFormat="1" ht="22.8" customHeight="1">
      <c r="A86" s="38"/>
      <c r="B86" s="39"/>
      <c r="C86" s="99" t="s">
        <v>145</v>
      </c>
      <c r="D86" s="40"/>
      <c r="E86" s="40"/>
      <c r="F86" s="40"/>
      <c r="G86" s="40"/>
      <c r="H86" s="40"/>
      <c r="I86" s="40"/>
      <c r="J86" s="191">
        <f>BK86</f>
        <v>0</v>
      </c>
      <c r="K86" s="40"/>
      <c r="L86" s="44"/>
      <c r="M86" s="95"/>
      <c r="N86" s="192"/>
      <c r="O86" s="96"/>
      <c r="P86" s="193">
        <f>P87</f>
        <v>0</v>
      </c>
      <c r="Q86" s="96"/>
      <c r="R86" s="193">
        <f>R87</f>
        <v>0</v>
      </c>
      <c r="S86" s="96"/>
      <c r="T86" s="194">
        <f>T87</f>
        <v>0</v>
      </c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T86" s="17" t="s">
        <v>71</v>
      </c>
      <c r="AU86" s="17" t="s">
        <v>121</v>
      </c>
      <c r="BK86" s="195">
        <f>BK87</f>
        <v>0</v>
      </c>
    </row>
    <row r="87" s="12" customFormat="1" ht="25.92" customHeight="1">
      <c r="A87" s="12"/>
      <c r="B87" s="196"/>
      <c r="C87" s="197"/>
      <c r="D87" s="198" t="s">
        <v>71</v>
      </c>
      <c r="E87" s="199" t="s">
        <v>545</v>
      </c>
      <c r="F87" s="199" t="s">
        <v>546</v>
      </c>
      <c r="G87" s="197"/>
      <c r="H87" s="197"/>
      <c r="I87" s="200"/>
      <c r="J87" s="201">
        <f>BK87</f>
        <v>0</v>
      </c>
      <c r="K87" s="197"/>
      <c r="L87" s="202"/>
      <c r="M87" s="203"/>
      <c r="N87" s="204"/>
      <c r="O87" s="204"/>
      <c r="P87" s="205">
        <f>SUM(P88:P95)</f>
        <v>0</v>
      </c>
      <c r="Q87" s="204"/>
      <c r="R87" s="205">
        <f>SUM(R88:R95)</f>
        <v>0</v>
      </c>
      <c r="S87" s="204"/>
      <c r="T87" s="206">
        <f>SUM(T88:T95)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7" t="s">
        <v>178</v>
      </c>
      <c r="AT87" s="208" t="s">
        <v>71</v>
      </c>
      <c r="AU87" s="208" t="s">
        <v>72</v>
      </c>
      <c r="AY87" s="207" t="s">
        <v>148</v>
      </c>
      <c r="BK87" s="209">
        <f>SUM(BK88:BK95)</f>
        <v>0</v>
      </c>
    </row>
    <row r="88" s="2" customFormat="1" ht="16.5" customHeight="1">
      <c r="A88" s="38"/>
      <c r="B88" s="39"/>
      <c r="C88" s="212" t="s">
        <v>78</v>
      </c>
      <c r="D88" s="212" t="s">
        <v>150</v>
      </c>
      <c r="E88" s="213" t="s">
        <v>547</v>
      </c>
      <c r="F88" s="214" t="s">
        <v>548</v>
      </c>
      <c r="G88" s="215" t="s">
        <v>549</v>
      </c>
      <c r="H88" s="216">
        <v>2</v>
      </c>
      <c r="I88" s="217"/>
      <c r="J88" s="218">
        <f>ROUND(I88*H88,2)</f>
        <v>0</v>
      </c>
      <c r="K88" s="214" t="s">
        <v>19</v>
      </c>
      <c r="L88" s="44"/>
      <c r="M88" s="219" t="s">
        <v>19</v>
      </c>
      <c r="N88" s="220" t="s">
        <v>43</v>
      </c>
      <c r="O88" s="84"/>
      <c r="P88" s="221">
        <f>O88*H88</f>
        <v>0</v>
      </c>
      <c r="Q88" s="221">
        <v>0</v>
      </c>
      <c r="R88" s="221">
        <f>Q88*H88</f>
        <v>0</v>
      </c>
      <c r="S88" s="221">
        <v>0</v>
      </c>
      <c r="T88" s="222">
        <f>S88*H88</f>
        <v>0</v>
      </c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R88" s="223" t="s">
        <v>155</v>
      </c>
      <c r="AT88" s="223" t="s">
        <v>150</v>
      </c>
      <c r="AU88" s="223" t="s">
        <v>78</v>
      </c>
      <c r="AY88" s="17" t="s">
        <v>148</v>
      </c>
      <c r="BE88" s="224">
        <f>IF(N88="základní",J88,0)</f>
        <v>0</v>
      </c>
      <c r="BF88" s="224">
        <f>IF(N88="snížená",J88,0)</f>
        <v>0</v>
      </c>
      <c r="BG88" s="224">
        <f>IF(N88="zákl. přenesená",J88,0)</f>
        <v>0</v>
      </c>
      <c r="BH88" s="224">
        <f>IF(N88="sníž. přenesená",J88,0)</f>
        <v>0</v>
      </c>
      <c r="BI88" s="224">
        <f>IF(N88="nulová",J88,0)</f>
        <v>0</v>
      </c>
      <c r="BJ88" s="17" t="s">
        <v>78</v>
      </c>
      <c r="BK88" s="224">
        <f>ROUND(I88*H88,2)</f>
        <v>0</v>
      </c>
      <c r="BL88" s="17" t="s">
        <v>155</v>
      </c>
      <c r="BM88" s="223" t="s">
        <v>550</v>
      </c>
    </row>
    <row r="89" s="2" customFormat="1" ht="16.5" customHeight="1">
      <c r="A89" s="38"/>
      <c r="B89" s="39"/>
      <c r="C89" s="212" t="s">
        <v>80</v>
      </c>
      <c r="D89" s="212" t="s">
        <v>150</v>
      </c>
      <c r="E89" s="213" t="s">
        <v>551</v>
      </c>
      <c r="F89" s="214" t="s">
        <v>552</v>
      </c>
      <c r="G89" s="215" t="s">
        <v>549</v>
      </c>
      <c r="H89" s="216">
        <v>1</v>
      </c>
      <c r="I89" s="217"/>
      <c r="J89" s="218">
        <f>ROUND(I89*H89,2)</f>
        <v>0</v>
      </c>
      <c r="K89" s="214" t="s">
        <v>19</v>
      </c>
      <c r="L89" s="44"/>
      <c r="M89" s="219" t="s">
        <v>19</v>
      </c>
      <c r="N89" s="220" t="s">
        <v>43</v>
      </c>
      <c r="O89" s="84"/>
      <c r="P89" s="221">
        <f>O89*H89</f>
        <v>0</v>
      </c>
      <c r="Q89" s="221">
        <v>0</v>
      </c>
      <c r="R89" s="221">
        <f>Q89*H89</f>
        <v>0</v>
      </c>
      <c r="S89" s="221">
        <v>0</v>
      </c>
      <c r="T89" s="222">
        <f>S89*H89</f>
        <v>0</v>
      </c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R89" s="223" t="s">
        <v>553</v>
      </c>
      <c r="AT89" s="223" t="s">
        <v>150</v>
      </c>
      <c r="AU89" s="223" t="s">
        <v>78</v>
      </c>
      <c r="AY89" s="17" t="s">
        <v>148</v>
      </c>
      <c r="BE89" s="224">
        <f>IF(N89="základní",J89,0)</f>
        <v>0</v>
      </c>
      <c r="BF89" s="224">
        <f>IF(N89="snížená",J89,0)</f>
        <v>0</v>
      </c>
      <c r="BG89" s="224">
        <f>IF(N89="zákl. přenesená",J89,0)</f>
        <v>0</v>
      </c>
      <c r="BH89" s="224">
        <f>IF(N89="sníž. přenesená",J89,0)</f>
        <v>0</v>
      </c>
      <c r="BI89" s="224">
        <f>IF(N89="nulová",J89,0)</f>
        <v>0</v>
      </c>
      <c r="BJ89" s="17" t="s">
        <v>78</v>
      </c>
      <c r="BK89" s="224">
        <f>ROUND(I89*H89,2)</f>
        <v>0</v>
      </c>
      <c r="BL89" s="17" t="s">
        <v>553</v>
      </c>
      <c r="BM89" s="223" t="s">
        <v>554</v>
      </c>
    </row>
    <row r="90" s="2" customFormat="1" ht="16.5" customHeight="1">
      <c r="A90" s="38"/>
      <c r="B90" s="39"/>
      <c r="C90" s="212" t="s">
        <v>167</v>
      </c>
      <c r="D90" s="212" t="s">
        <v>150</v>
      </c>
      <c r="E90" s="213" t="s">
        <v>555</v>
      </c>
      <c r="F90" s="214" t="s">
        <v>556</v>
      </c>
      <c r="G90" s="215" t="s">
        <v>549</v>
      </c>
      <c r="H90" s="216">
        <v>1</v>
      </c>
      <c r="I90" s="217"/>
      <c r="J90" s="218">
        <f>ROUND(I90*H90,2)</f>
        <v>0</v>
      </c>
      <c r="K90" s="214" t="s">
        <v>19</v>
      </c>
      <c r="L90" s="44"/>
      <c r="M90" s="219" t="s">
        <v>19</v>
      </c>
      <c r="N90" s="220" t="s">
        <v>43</v>
      </c>
      <c r="O90" s="84"/>
      <c r="P90" s="221">
        <f>O90*H90</f>
        <v>0</v>
      </c>
      <c r="Q90" s="221">
        <v>0</v>
      </c>
      <c r="R90" s="221">
        <f>Q90*H90</f>
        <v>0</v>
      </c>
      <c r="S90" s="221">
        <v>0</v>
      </c>
      <c r="T90" s="222">
        <f>S90*H90</f>
        <v>0</v>
      </c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R90" s="223" t="s">
        <v>553</v>
      </c>
      <c r="AT90" s="223" t="s">
        <v>150</v>
      </c>
      <c r="AU90" s="223" t="s">
        <v>78</v>
      </c>
      <c r="AY90" s="17" t="s">
        <v>148</v>
      </c>
      <c r="BE90" s="224">
        <f>IF(N90="základní",J90,0)</f>
        <v>0</v>
      </c>
      <c r="BF90" s="224">
        <f>IF(N90="snížená",J90,0)</f>
        <v>0</v>
      </c>
      <c r="BG90" s="224">
        <f>IF(N90="zákl. přenesená",J90,0)</f>
        <v>0</v>
      </c>
      <c r="BH90" s="224">
        <f>IF(N90="sníž. přenesená",J90,0)</f>
        <v>0</v>
      </c>
      <c r="BI90" s="224">
        <f>IF(N90="nulová",J90,0)</f>
        <v>0</v>
      </c>
      <c r="BJ90" s="17" t="s">
        <v>78</v>
      </c>
      <c r="BK90" s="224">
        <f>ROUND(I90*H90,2)</f>
        <v>0</v>
      </c>
      <c r="BL90" s="17" t="s">
        <v>553</v>
      </c>
      <c r="BM90" s="223" t="s">
        <v>557</v>
      </c>
    </row>
    <row r="91" s="2" customFormat="1" ht="16.5" customHeight="1">
      <c r="A91" s="38"/>
      <c r="B91" s="39"/>
      <c r="C91" s="212" t="s">
        <v>155</v>
      </c>
      <c r="D91" s="212" t="s">
        <v>150</v>
      </c>
      <c r="E91" s="213" t="s">
        <v>558</v>
      </c>
      <c r="F91" s="214" t="s">
        <v>559</v>
      </c>
      <c r="G91" s="215" t="s">
        <v>549</v>
      </c>
      <c r="H91" s="216">
        <v>1</v>
      </c>
      <c r="I91" s="217"/>
      <c r="J91" s="218">
        <f>ROUND(I91*H91,2)</f>
        <v>0</v>
      </c>
      <c r="K91" s="214" t="s">
        <v>19</v>
      </c>
      <c r="L91" s="44"/>
      <c r="M91" s="219" t="s">
        <v>19</v>
      </c>
      <c r="N91" s="220" t="s">
        <v>43</v>
      </c>
      <c r="O91" s="84"/>
      <c r="P91" s="221">
        <f>O91*H91</f>
        <v>0</v>
      </c>
      <c r="Q91" s="221">
        <v>0</v>
      </c>
      <c r="R91" s="221">
        <f>Q91*H91</f>
        <v>0</v>
      </c>
      <c r="S91" s="221">
        <v>0</v>
      </c>
      <c r="T91" s="222">
        <f>S91*H91</f>
        <v>0</v>
      </c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R91" s="223" t="s">
        <v>553</v>
      </c>
      <c r="AT91" s="223" t="s">
        <v>150</v>
      </c>
      <c r="AU91" s="223" t="s">
        <v>78</v>
      </c>
      <c r="AY91" s="17" t="s">
        <v>148</v>
      </c>
      <c r="BE91" s="224">
        <f>IF(N91="základní",J91,0)</f>
        <v>0</v>
      </c>
      <c r="BF91" s="224">
        <f>IF(N91="snížená",J91,0)</f>
        <v>0</v>
      </c>
      <c r="BG91" s="224">
        <f>IF(N91="zákl. přenesená",J91,0)</f>
        <v>0</v>
      </c>
      <c r="BH91" s="224">
        <f>IF(N91="sníž. přenesená",J91,0)</f>
        <v>0</v>
      </c>
      <c r="BI91" s="224">
        <f>IF(N91="nulová",J91,0)</f>
        <v>0</v>
      </c>
      <c r="BJ91" s="17" t="s">
        <v>78</v>
      </c>
      <c r="BK91" s="224">
        <f>ROUND(I91*H91,2)</f>
        <v>0</v>
      </c>
      <c r="BL91" s="17" t="s">
        <v>553</v>
      </c>
      <c r="BM91" s="223" t="s">
        <v>560</v>
      </c>
    </row>
    <row r="92" s="2" customFormat="1" ht="16.5" customHeight="1">
      <c r="A92" s="38"/>
      <c r="B92" s="39"/>
      <c r="C92" s="212" t="s">
        <v>178</v>
      </c>
      <c r="D92" s="212" t="s">
        <v>150</v>
      </c>
      <c r="E92" s="213" t="s">
        <v>561</v>
      </c>
      <c r="F92" s="214" t="s">
        <v>562</v>
      </c>
      <c r="G92" s="215" t="s">
        <v>549</v>
      </c>
      <c r="H92" s="216">
        <v>1</v>
      </c>
      <c r="I92" s="217"/>
      <c r="J92" s="218">
        <f>ROUND(I92*H92,2)</f>
        <v>0</v>
      </c>
      <c r="K92" s="214" t="s">
        <v>19</v>
      </c>
      <c r="L92" s="44"/>
      <c r="M92" s="219" t="s">
        <v>19</v>
      </c>
      <c r="N92" s="220" t="s">
        <v>43</v>
      </c>
      <c r="O92" s="84"/>
      <c r="P92" s="221">
        <f>O92*H92</f>
        <v>0</v>
      </c>
      <c r="Q92" s="221">
        <v>0</v>
      </c>
      <c r="R92" s="221">
        <f>Q92*H92</f>
        <v>0</v>
      </c>
      <c r="S92" s="221">
        <v>0</v>
      </c>
      <c r="T92" s="222">
        <f>S92*H92</f>
        <v>0</v>
      </c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R92" s="223" t="s">
        <v>553</v>
      </c>
      <c r="AT92" s="223" t="s">
        <v>150</v>
      </c>
      <c r="AU92" s="223" t="s">
        <v>78</v>
      </c>
      <c r="AY92" s="17" t="s">
        <v>148</v>
      </c>
      <c r="BE92" s="224">
        <f>IF(N92="základní",J92,0)</f>
        <v>0</v>
      </c>
      <c r="BF92" s="224">
        <f>IF(N92="snížená",J92,0)</f>
        <v>0</v>
      </c>
      <c r="BG92" s="224">
        <f>IF(N92="zákl. přenesená",J92,0)</f>
        <v>0</v>
      </c>
      <c r="BH92" s="224">
        <f>IF(N92="sníž. přenesená",J92,0)</f>
        <v>0</v>
      </c>
      <c r="BI92" s="224">
        <f>IF(N92="nulová",J92,0)</f>
        <v>0</v>
      </c>
      <c r="BJ92" s="17" t="s">
        <v>78</v>
      </c>
      <c r="BK92" s="224">
        <f>ROUND(I92*H92,2)</f>
        <v>0</v>
      </c>
      <c r="BL92" s="17" t="s">
        <v>553</v>
      </c>
      <c r="BM92" s="223" t="s">
        <v>563</v>
      </c>
    </row>
    <row r="93" s="2" customFormat="1">
      <c r="A93" s="38"/>
      <c r="B93" s="39"/>
      <c r="C93" s="40"/>
      <c r="D93" s="232" t="s">
        <v>301</v>
      </c>
      <c r="E93" s="40"/>
      <c r="F93" s="273" t="s">
        <v>564</v>
      </c>
      <c r="G93" s="40"/>
      <c r="H93" s="40"/>
      <c r="I93" s="227"/>
      <c r="J93" s="40"/>
      <c r="K93" s="40"/>
      <c r="L93" s="44"/>
      <c r="M93" s="228"/>
      <c r="N93" s="229"/>
      <c r="O93" s="84"/>
      <c r="P93" s="84"/>
      <c r="Q93" s="84"/>
      <c r="R93" s="84"/>
      <c r="S93" s="84"/>
      <c r="T93" s="85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T93" s="17" t="s">
        <v>301</v>
      </c>
      <c r="AU93" s="17" t="s">
        <v>78</v>
      </c>
    </row>
    <row r="94" s="2" customFormat="1" ht="16.5" customHeight="1">
      <c r="A94" s="38"/>
      <c r="B94" s="39"/>
      <c r="C94" s="212" t="s">
        <v>184</v>
      </c>
      <c r="D94" s="212" t="s">
        <v>150</v>
      </c>
      <c r="E94" s="213" t="s">
        <v>565</v>
      </c>
      <c r="F94" s="214" t="s">
        <v>566</v>
      </c>
      <c r="G94" s="215" t="s">
        <v>549</v>
      </c>
      <c r="H94" s="216">
        <v>1</v>
      </c>
      <c r="I94" s="217"/>
      <c r="J94" s="218">
        <f>ROUND(I94*H94,2)</f>
        <v>0</v>
      </c>
      <c r="K94" s="214" t="s">
        <v>19</v>
      </c>
      <c r="L94" s="44"/>
      <c r="M94" s="219" t="s">
        <v>19</v>
      </c>
      <c r="N94" s="220" t="s">
        <v>43</v>
      </c>
      <c r="O94" s="84"/>
      <c r="P94" s="221">
        <f>O94*H94</f>
        <v>0</v>
      </c>
      <c r="Q94" s="221">
        <v>0</v>
      </c>
      <c r="R94" s="221">
        <f>Q94*H94</f>
        <v>0</v>
      </c>
      <c r="S94" s="221">
        <v>0</v>
      </c>
      <c r="T94" s="222">
        <f>S94*H94</f>
        <v>0</v>
      </c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R94" s="223" t="s">
        <v>553</v>
      </c>
      <c r="AT94" s="223" t="s">
        <v>150</v>
      </c>
      <c r="AU94" s="223" t="s">
        <v>78</v>
      </c>
      <c r="AY94" s="17" t="s">
        <v>148</v>
      </c>
      <c r="BE94" s="224">
        <f>IF(N94="základní",J94,0)</f>
        <v>0</v>
      </c>
      <c r="BF94" s="224">
        <f>IF(N94="snížená",J94,0)</f>
        <v>0</v>
      </c>
      <c r="BG94" s="224">
        <f>IF(N94="zákl. přenesená",J94,0)</f>
        <v>0</v>
      </c>
      <c r="BH94" s="224">
        <f>IF(N94="sníž. přenesená",J94,0)</f>
        <v>0</v>
      </c>
      <c r="BI94" s="224">
        <f>IF(N94="nulová",J94,0)</f>
        <v>0</v>
      </c>
      <c r="BJ94" s="17" t="s">
        <v>78</v>
      </c>
      <c r="BK94" s="224">
        <f>ROUND(I94*H94,2)</f>
        <v>0</v>
      </c>
      <c r="BL94" s="17" t="s">
        <v>553</v>
      </c>
      <c r="BM94" s="223" t="s">
        <v>567</v>
      </c>
    </row>
    <row r="95" s="2" customFormat="1" ht="16.5" customHeight="1">
      <c r="A95" s="38"/>
      <c r="B95" s="39"/>
      <c r="C95" s="212" t="s">
        <v>189</v>
      </c>
      <c r="D95" s="212" t="s">
        <v>150</v>
      </c>
      <c r="E95" s="213" t="s">
        <v>568</v>
      </c>
      <c r="F95" s="214" t="s">
        <v>569</v>
      </c>
      <c r="G95" s="215" t="s">
        <v>395</v>
      </c>
      <c r="H95" s="216">
        <v>2</v>
      </c>
      <c r="I95" s="217"/>
      <c r="J95" s="218">
        <f>ROUND(I95*H95,2)</f>
        <v>0</v>
      </c>
      <c r="K95" s="214" t="s">
        <v>19</v>
      </c>
      <c r="L95" s="44"/>
      <c r="M95" s="277" t="s">
        <v>19</v>
      </c>
      <c r="N95" s="278" t="s">
        <v>43</v>
      </c>
      <c r="O95" s="279"/>
      <c r="P95" s="280">
        <f>O95*H95</f>
        <v>0</v>
      </c>
      <c r="Q95" s="280">
        <v>0</v>
      </c>
      <c r="R95" s="280">
        <f>Q95*H95</f>
        <v>0</v>
      </c>
      <c r="S95" s="280">
        <v>0</v>
      </c>
      <c r="T95" s="281">
        <f>S95*H95</f>
        <v>0</v>
      </c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R95" s="223" t="s">
        <v>553</v>
      </c>
      <c r="AT95" s="223" t="s">
        <v>150</v>
      </c>
      <c r="AU95" s="223" t="s">
        <v>78</v>
      </c>
      <c r="AY95" s="17" t="s">
        <v>148</v>
      </c>
      <c r="BE95" s="224">
        <f>IF(N95="základní",J95,0)</f>
        <v>0</v>
      </c>
      <c r="BF95" s="224">
        <f>IF(N95="snížená",J95,0)</f>
        <v>0</v>
      </c>
      <c r="BG95" s="224">
        <f>IF(N95="zákl. přenesená",J95,0)</f>
        <v>0</v>
      </c>
      <c r="BH95" s="224">
        <f>IF(N95="sníž. přenesená",J95,0)</f>
        <v>0</v>
      </c>
      <c r="BI95" s="224">
        <f>IF(N95="nulová",J95,0)</f>
        <v>0</v>
      </c>
      <c r="BJ95" s="17" t="s">
        <v>78</v>
      </c>
      <c r="BK95" s="224">
        <f>ROUND(I95*H95,2)</f>
        <v>0</v>
      </c>
      <c r="BL95" s="17" t="s">
        <v>553</v>
      </c>
      <c r="BM95" s="223" t="s">
        <v>570</v>
      </c>
    </row>
    <row r="96" s="2" customFormat="1" ht="6.96" customHeight="1">
      <c r="A96" s="38"/>
      <c r="B96" s="59"/>
      <c r="C96" s="60"/>
      <c r="D96" s="60"/>
      <c r="E96" s="60"/>
      <c r="F96" s="60"/>
      <c r="G96" s="60"/>
      <c r="H96" s="60"/>
      <c r="I96" s="60"/>
      <c r="J96" s="60"/>
      <c r="K96" s="60"/>
      <c r="L96" s="44"/>
      <c r="M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</sheetData>
  <sheetProtection sheet="1" autoFilter="0" formatColumns="0" formatRows="0" objects="1" scenarios="1" spinCount="100000" saltValue="HK6dtkmx19ORMXmxgWi+g6TsyuW8I+mhaqY0zSj8e5zsxl3UwMBHohhux32jm87XPp8ZjqGr8ees1HBheFnt6w==" hashValue="9xivnY7zV/9WbPymwpDflmdKOLMe8Y9eQlKa8otPLOIaUQsMkV8Qyr5zKTm4Qsb2SHesx1rZS8mavCqdjFUSRw==" algorithmName="SHA-512" password="CC35"/>
  <autoFilter ref="C85:K95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4:H74"/>
    <mergeCell ref="E76:H76"/>
    <mergeCell ref="E78:H78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101</v>
      </c>
    </row>
    <row r="3" hidden="1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0"/>
      <c r="AT3" s="17" t="s">
        <v>80</v>
      </c>
    </row>
    <row r="4" hidden="1" s="1" customFormat="1" ht="24.96" customHeight="1">
      <c r="B4" s="20"/>
      <c r="D4" s="140" t="s">
        <v>113</v>
      </c>
      <c r="L4" s="20"/>
      <c r="M4" s="141" t="s">
        <v>10</v>
      </c>
      <c r="AT4" s="17" t="s">
        <v>4</v>
      </c>
    </row>
    <row r="5" hidden="1" s="1" customFormat="1" ht="6.96" customHeight="1">
      <c r="B5" s="20"/>
      <c r="L5" s="20"/>
    </row>
    <row r="6" hidden="1" s="1" customFormat="1" ht="12" customHeight="1">
      <c r="B6" s="20"/>
      <c r="D6" s="142" t="s">
        <v>16</v>
      </c>
      <c r="L6" s="20"/>
    </row>
    <row r="7" hidden="1" s="1" customFormat="1" ht="16.5" customHeight="1">
      <c r="B7" s="20"/>
      <c r="E7" s="143" t="str">
        <f>'Rekapitulace stavby'!K6</f>
        <v>REKONSTRUKCE MÍSTNÍCH KOMUNIKACÍ V OBCI ŽELÉNKY</v>
      </c>
      <c r="F7" s="142"/>
      <c r="G7" s="142"/>
      <c r="H7" s="142"/>
      <c r="L7" s="20"/>
    </row>
    <row r="8" hidden="1" s="1" customFormat="1" ht="12" customHeight="1">
      <c r="B8" s="20"/>
      <c r="D8" s="142" t="s">
        <v>114</v>
      </c>
      <c r="L8" s="20"/>
    </row>
    <row r="9" hidden="1" s="2" customFormat="1" ht="16.5" customHeight="1">
      <c r="A9" s="38"/>
      <c r="B9" s="44"/>
      <c r="C9" s="38"/>
      <c r="D9" s="38"/>
      <c r="E9" s="143" t="s">
        <v>677</v>
      </c>
      <c r="F9" s="38"/>
      <c r="G9" s="38"/>
      <c r="H9" s="38"/>
      <c r="I9" s="38"/>
      <c r="J9" s="38"/>
      <c r="K9" s="38"/>
      <c r="L9" s="14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hidden="1" s="2" customFormat="1" ht="12" customHeight="1">
      <c r="A10" s="38"/>
      <c r="B10" s="44"/>
      <c r="C10" s="38"/>
      <c r="D10" s="142" t="s">
        <v>116</v>
      </c>
      <c r="E10" s="38"/>
      <c r="F10" s="38"/>
      <c r="G10" s="38"/>
      <c r="H10" s="38"/>
      <c r="I10" s="38"/>
      <c r="J10" s="38"/>
      <c r="K10" s="38"/>
      <c r="L10" s="14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hidden="1" s="2" customFormat="1" ht="16.5" customHeight="1">
      <c r="A11" s="38"/>
      <c r="B11" s="44"/>
      <c r="C11" s="38"/>
      <c r="D11" s="38"/>
      <c r="E11" s="145" t="s">
        <v>678</v>
      </c>
      <c r="F11" s="38"/>
      <c r="G11" s="38"/>
      <c r="H11" s="38"/>
      <c r="I11" s="38"/>
      <c r="J11" s="38"/>
      <c r="K11" s="38"/>
      <c r="L11" s="14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hidden="1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14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hidden="1" s="2" customFormat="1" ht="12" customHeight="1">
      <c r="A13" s="38"/>
      <c r="B13" s="44"/>
      <c r="C13" s="38"/>
      <c r="D13" s="142" t="s">
        <v>18</v>
      </c>
      <c r="E13" s="38"/>
      <c r="F13" s="133" t="s">
        <v>19</v>
      </c>
      <c r="G13" s="38"/>
      <c r="H13" s="38"/>
      <c r="I13" s="142" t="s">
        <v>20</v>
      </c>
      <c r="J13" s="133" t="s">
        <v>19</v>
      </c>
      <c r="K13" s="38"/>
      <c r="L13" s="14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hidden="1" s="2" customFormat="1" ht="12" customHeight="1">
      <c r="A14" s="38"/>
      <c r="B14" s="44"/>
      <c r="C14" s="38"/>
      <c r="D14" s="142" t="s">
        <v>21</v>
      </c>
      <c r="E14" s="38"/>
      <c r="F14" s="133" t="s">
        <v>22</v>
      </c>
      <c r="G14" s="38"/>
      <c r="H14" s="38"/>
      <c r="I14" s="142" t="s">
        <v>23</v>
      </c>
      <c r="J14" s="146" t="str">
        <f>'Rekapitulace stavby'!AN8</f>
        <v>4. 8. 2025</v>
      </c>
      <c r="K14" s="38"/>
      <c r="L14" s="14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hidden="1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14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hidden="1" s="2" customFormat="1" ht="12" customHeight="1">
      <c r="A16" s="38"/>
      <c r="B16" s="44"/>
      <c r="C16" s="38"/>
      <c r="D16" s="142" t="s">
        <v>25</v>
      </c>
      <c r="E16" s="38"/>
      <c r="F16" s="38"/>
      <c r="G16" s="38"/>
      <c r="H16" s="38"/>
      <c r="I16" s="142" t="s">
        <v>26</v>
      </c>
      <c r="J16" s="133" t="s">
        <v>19</v>
      </c>
      <c r="K16" s="38"/>
      <c r="L16" s="14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hidden="1" s="2" customFormat="1" ht="18" customHeight="1">
      <c r="A17" s="38"/>
      <c r="B17" s="44"/>
      <c r="C17" s="38"/>
      <c r="D17" s="38"/>
      <c r="E17" s="133" t="s">
        <v>27</v>
      </c>
      <c r="F17" s="38"/>
      <c r="G17" s="38"/>
      <c r="H17" s="38"/>
      <c r="I17" s="142" t="s">
        <v>28</v>
      </c>
      <c r="J17" s="133" t="s">
        <v>19</v>
      </c>
      <c r="K17" s="38"/>
      <c r="L17" s="14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hidden="1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14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hidden="1" s="2" customFormat="1" ht="12" customHeight="1">
      <c r="A19" s="38"/>
      <c r="B19" s="44"/>
      <c r="C19" s="38"/>
      <c r="D19" s="142" t="s">
        <v>29</v>
      </c>
      <c r="E19" s="38"/>
      <c r="F19" s="38"/>
      <c r="G19" s="38"/>
      <c r="H19" s="38"/>
      <c r="I19" s="142" t="s">
        <v>26</v>
      </c>
      <c r="J19" s="33" t="str">
        <f>'Rekapitulace stavby'!AN13</f>
        <v>Vyplň údaj</v>
      </c>
      <c r="K19" s="38"/>
      <c r="L19" s="14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hidden="1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33"/>
      <c r="G20" s="133"/>
      <c r="H20" s="133"/>
      <c r="I20" s="142" t="s">
        <v>28</v>
      </c>
      <c r="J20" s="33" t="str">
        <f>'Rekapitulace stavby'!AN14</f>
        <v>Vyplň údaj</v>
      </c>
      <c r="K20" s="38"/>
      <c r="L20" s="14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hidden="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14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hidden="1" s="2" customFormat="1" ht="12" customHeight="1">
      <c r="A22" s="38"/>
      <c r="B22" s="44"/>
      <c r="C22" s="38"/>
      <c r="D22" s="142" t="s">
        <v>31</v>
      </c>
      <c r="E22" s="38"/>
      <c r="F22" s="38"/>
      <c r="G22" s="38"/>
      <c r="H22" s="38"/>
      <c r="I22" s="142" t="s">
        <v>26</v>
      </c>
      <c r="J22" s="133" t="s">
        <v>19</v>
      </c>
      <c r="K22" s="38"/>
      <c r="L22" s="14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hidden="1" s="2" customFormat="1" ht="18" customHeight="1">
      <c r="A23" s="38"/>
      <c r="B23" s="44"/>
      <c r="C23" s="38"/>
      <c r="D23" s="38"/>
      <c r="E23" s="133" t="s">
        <v>32</v>
      </c>
      <c r="F23" s="38"/>
      <c r="G23" s="38"/>
      <c r="H23" s="38"/>
      <c r="I23" s="142" t="s">
        <v>28</v>
      </c>
      <c r="J23" s="133" t="s">
        <v>19</v>
      </c>
      <c r="K23" s="38"/>
      <c r="L23" s="14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hidden="1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14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hidden="1" s="2" customFormat="1" ht="12" customHeight="1">
      <c r="A25" s="38"/>
      <c r="B25" s="44"/>
      <c r="C25" s="38"/>
      <c r="D25" s="142" t="s">
        <v>34</v>
      </c>
      <c r="E25" s="38"/>
      <c r="F25" s="38"/>
      <c r="G25" s="38"/>
      <c r="H25" s="38"/>
      <c r="I25" s="142" t="s">
        <v>26</v>
      </c>
      <c r="J25" s="133" t="s">
        <v>19</v>
      </c>
      <c r="K25" s="38"/>
      <c r="L25" s="14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hidden="1" s="2" customFormat="1" ht="18" customHeight="1">
      <c r="A26" s="38"/>
      <c r="B26" s="44"/>
      <c r="C26" s="38"/>
      <c r="D26" s="38"/>
      <c r="E26" s="133" t="s">
        <v>35</v>
      </c>
      <c r="F26" s="38"/>
      <c r="G26" s="38"/>
      <c r="H26" s="38"/>
      <c r="I26" s="142" t="s">
        <v>28</v>
      </c>
      <c r="J26" s="133" t="s">
        <v>19</v>
      </c>
      <c r="K26" s="38"/>
      <c r="L26" s="14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hidden="1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144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hidden="1" s="2" customFormat="1" ht="12" customHeight="1">
      <c r="A28" s="38"/>
      <c r="B28" s="44"/>
      <c r="C28" s="38"/>
      <c r="D28" s="142" t="s">
        <v>36</v>
      </c>
      <c r="E28" s="38"/>
      <c r="F28" s="38"/>
      <c r="G28" s="38"/>
      <c r="H28" s="38"/>
      <c r="I28" s="38"/>
      <c r="J28" s="38"/>
      <c r="K28" s="38"/>
      <c r="L28" s="14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hidden="1" s="8" customFormat="1" ht="16.5" customHeight="1">
      <c r="A29" s="147"/>
      <c r="B29" s="148"/>
      <c r="C29" s="147"/>
      <c r="D29" s="147"/>
      <c r="E29" s="149" t="s">
        <v>19</v>
      </c>
      <c r="F29" s="149"/>
      <c r="G29" s="149"/>
      <c r="H29" s="149"/>
      <c r="I29" s="147"/>
      <c r="J29" s="147"/>
      <c r="K29" s="147"/>
      <c r="L29" s="150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</row>
    <row r="30" hidden="1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14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hidden="1" s="2" customFormat="1" ht="6.96" customHeight="1">
      <c r="A31" s="38"/>
      <c r="B31" s="44"/>
      <c r="C31" s="38"/>
      <c r="D31" s="151"/>
      <c r="E31" s="151"/>
      <c r="F31" s="151"/>
      <c r="G31" s="151"/>
      <c r="H31" s="151"/>
      <c r="I31" s="151"/>
      <c r="J31" s="151"/>
      <c r="K31" s="151"/>
      <c r="L31" s="14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hidden="1" s="2" customFormat="1" ht="25.44" customHeight="1">
      <c r="A32" s="38"/>
      <c r="B32" s="44"/>
      <c r="C32" s="38"/>
      <c r="D32" s="152" t="s">
        <v>38</v>
      </c>
      <c r="E32" s="38"/>
      <c r="F32" s="38"/>
      <c r="G32" s="38"/>
      <c r="H32" s="38"/>
      <c r="I32" s="38"/>
      <c r="J32" s="153">
        <f>ROUND(J94, 2)</f>
        <v>0</v>
      </c>
      <c r="K32" s="38"/>
      <c r="L32" s="14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6.96" customHeight="1">
      <c r="A33" s="38"/>
      <c r="B33" s="44"/>
      <c r="C33" s="38"/>
      <c r="D33" s="151"/>
      <c r="E33" s="151"/>
      <c r="F33" s="151"/>
      <c r="G33" s="151"/>
      <c r="H33" s="151"/>
      <c r="I33" s="151"/>
      <c r="J33" s="151"/>
      <c r="K33" s="151"/>
      <c r="L33" s="14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38"/>
      <c r="F34" s="154" t="s">
        <v>40</v>
      </c>
      <c r="G34" s="38"/>
      <c r="H34" s="38"/>
      <c r="I34" s="154" t="s">
        <v>39</v>
      </c>
      <c r="J34" s="154" t="s">
        <v>41</v>
      </c>
      <c r="K34" s="38"/>
      <c r="L34" s="14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155" t="s">
        <v>42</v>
      </c>
      <c r="E35" s="142" t="s">
        <v>43</v>
      </c>
      <c r="F35" s="156">
        <f>ROUND((SUM(BE94:BE196)),  2)</f>
        <v>0</v>
      </c>
      <c r="G35" s="38"/>
      <c r="H35" s="38"/>
      <c r="I35" s="157">
        <v>0.20999999999999999</v>
      </c>
      <c r="J35" s="156">
        <f>ROUND(((SUM(BE94:BE196))*I35),  2)</f>
        <v>0</v>
      </c>
      <c r="K35" s="38"/>
      <c r="L35" s="14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2" t="s">
        <v>44</v>
      </c>
      <c r="F36" s="156">
        <f>ROUND((SUM(BF94:BF196)),  2)</f>
        <v>0</v>
      </c>
      <c r="G36" s="38"/>
      <c r="H36" s="38"/>
      <c r="I36" s="157">
        <v>0.12</v>
      </c>
      <c r="J36" s="156">
        <f>ROUND(((SUM(BF94:BF196))*I36),  2)</f>
        <v>0</v>
      </c>
      <c r="K36" s="38"/>
      <c r="L36" s="14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2" t="s">
        <v>45</v>
      </c>
      <c r="F37" s="156">
        <f>ROUND((SUM(BG94:BG196)),  2)</f>
        <v>0</v>
      </c>
      <c r="G37" s="38"/>
      <c r="H37" s="38"/>
      <c r="I37" s="157">
        <v>0.20999999999999999</v>
      </c>
      <c r="J37" s="156">
        <f>0</f>
        <v>0</v>
      </c>
      <c r="K37" s="38"/>
      <c r="L37" s="14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42" t="s">
        <v>46</v>
      </c>
      <c r="F38" s="156">
        <f>ROUND((SUM(BH94:BH196)),  2)</f>
        <v>0</v>
      </c>
      <c r="G38" s="38"/>
      <c r="H38" s="38"/>
      <c r="I38" s="157">
        <v>0.12</v>
      </c>
      <c r="J38" s="156">
        <f>0</f>
        <v>0</v>
      </c>
      <c r="K38" s="38"/>
      <c r="L38" s="14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42" t="s">
        <v>47</v>
      </c>
      <c r="F39" s="156">
        <f>ROUND((SUM(BI94:BI196)),  2)</f>
        <v>0</v>
      </c>
      <c r="G39" s="38"/>
      <c r="H39" s="38"/>
      <c r="I39" s="157">
        <v>0</v>
      </c>
      <c r="J39" s="156">
        <f>0</f>
        <v>0</v>
      </c>
      <c r="K39" s="38"/>
      <c r="L39" s="14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hidden="1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14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hidden="1" s="2" customFormat="1" ht="25.44" customHeight="1">
      <c r="A41" s="38"/>
      <c r="B41" s="44"/>
      <c r="C41" s="158"/>
      <c r="D41" s="159" t="s">
        <v>48</v>
      </c>
      <c r="E41" s="160"/>
      <c r="F41" s="160"/>
      <c r="G41" s="161" t="s">
        <v>49</v>
      </c>
      <c r="H41" s="162" t="s">
        <v>50</v>
      </c>
      <c r="I41" s="160"/>
      <c r="J41" s="163">
        <f>SUM(J32:J39)</f>
        <v>0</v>
      </c>
      <c r="K41" s="164"/>
      <c r="L41" s="144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hidden="1" s="2" customFormat="1" ht="14.4" customHeight="1">
      <c r="A42" s="38"/>
      <c r="B42" s="165"/>
      <c r="C42" s="166"/>
      <c r="D42" s="166"/>
      <c r="E42" s="166"/>
      <c r="F42" s="166"/>
      <c r="G42" s="166"/>
      <c r="H42" s="166"/>
      <c r="I42" s="166"/>
      <c r="J42" s="166"/>
      <c r="K42" s="166"/>
      <c r="L42" s="144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hidden="1"/>
    <row r="44" hidden="1"/>
    <row r="45" hidden="1"/>
    <row r="46" hidden="1" s="2" customFormat="1" ht="6.96" customHeight="1">
      <c r="A46" s="38"/>
      <c r="B46" s="167"/>
      <c r="C46" s="168"/>
      <c r="D46" s="168"/>
      <c r="E46" s="168"/>
      <c r="F46" s="168"/>
      <c r="G46" s="168"/>
      <c r="H46" s="168"/>
      <c r="I46" s="168"/>
      <c r="J46" s="168"/>
      <c r="K46" s="168"/>
      <c r="L46" s="14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hidden="1" s="2" customFormat="1" ht="24.96" customHeight="1">
      <c r="A47" s="38"/>
      <c r="B47" s="39"/>
      <c r="C47" s="23" t="s">
        <v>118</v>
      </c>
      <c r="D47" s="40"/>
      <c r="E47" s="40"/>
      <c r="F47" s="40"/>
      <c r="G47" s="40"/>
      <c r="H47" s="40"/>
      <c r="I47" s="40"/>
      <c r="J47" s="40"/>
      <c r="K47" s="40"/>
      <c r="L47" s="14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hidden="1" s="2" customFormat="1" ht="6.96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14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hidden="1" s="2" customFormat="1" ht="12" customHeight="1">
      <c r="A49" s="38"/>
      <c r="B49" s="39"/>
      <c r="C49" s="32" t="s">
        <v>16</v>
      </c>
      <c r="D49" s="40"/>
      <c r="E49" s="40"/>
      <c r="F49" s="40"/>
      <c r="G49" s="40"/>
      <c r="H49" s="40"/>
      <c r="I49" s="40"/>
      <c r="J49" s="40"/>
      <c r="K49" s="40"/>
      <c r="L49" s="14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hidden="1" s="2" customFormat="1" ht="16.5" customHeight="1">
      <c r="A50" s="38"/>
      <c r="B50" s="39"/>
      <c r="C50" s="40"/>
      <c r="D50" s="40"/>
      <c r="E50" s="169" t="str">
        <f>E7</f>
        <v>REKONSTRUKCE MÍSTNÍCH KOMUNIKACÍ V OBCI ŽELÉNKY</v>
      </c>
      <c r="F50" s="32"/>
      <c r="G50" s="32"/>
      <c r="H50" s="32"/>
      <c r="I50" s="40"/>
      <c r="J50" s="40"/>
      <c r="K50" s="40"/>
      <c r="L50" s="14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hidden="1" s="1" customFormat="1" ht="12" customHeight="1">
      <c r="B51" s="21"/>
      <c r="C51" s="32" t="s">
        <v>114</v>
      </c>
      <c r="D51" s="22"/>
      <c r="E51" s="22"/>
      <c r="F51" s="22"/>
      <c r="G51" s="22"/>
      <c r="H51" s="22"/>
      <c r="I51" s="22"/>
      <c r="J51" s="22"/>
      <c r="K51" s="22"/>
      <c r="L51" s="20"/>
    </row>
    <row r="52" hidden="1" s="2" customFormat="1" ht="16.5" customHeight="1">
      <c r="A52" s="38"/>
      <c r="B52" s="39"/>
      <c r="C52" s="40"/>
      <c r="D52" s="40"/>
      <c r="E52" s="169" t="s">
        <v>677</v>
      </c>
      <c r="F52" s="40"/>
      <c r="G52" s="40"/>
      <c r="H52" s="40"/>
      <c r="I52" s="40"/>
      <c r="J52" s="40"/>
      <c r="K52" s="40"/>
      <c r="L52" s="14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hidden="1" s="2" customFormat="1" ht="12" customHeight="1">
      <c r="A53" s="38"/>
      <c r="B53" s="39"/>
      <c r="C53" s="32" t="s">
        <v>116</v>
      </c>
      <c r="D53" s="40"/>
      <c r="E53" s="40"/>
      <c r="F53" s="40"/>
      <c r="G53" s="40"/>
      <c r="H53" s="40"/>
      <c r="I53" s="40"/>
      <c r="J53" s="40"/>
      <c r="K53" s="40"/>
      <c r="L53" s="14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hidden="1" s="2" customFormat="1" ht="16.5" customHeight="1">
      <c r="A54" s="38"/>
      <c r="B54" s="39"/>
      <c r="C54" s="40"/>
      <c r="D54" s="40"/>
      <c r="E54" s="69" t="str">
        <f>E11</f>
        <v>SO 04 - Objekt SO 04</v>
      </c>
      <c r="F54" s="40"/>
      <c r="G54" s="40"/>
      <c r="H54" s="40"/>
      <c r="I54" s="40"/>
      <c r="J54" s="40"/>
      <c r="K54" s="40"/>
      <c r="L54" s="14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hidden="1" s="2" customFormat="1" ht="6.96" customHeight="1">
      <c r="A55" s="38"/>
      <c r="B55" s="39"/>
      <c r="C55" s="40"/>
      <c r="D55" s="40"/>
      <c r="E55" s="40"/>
      <c r="F55" s="40"/>
      <c r="G55" s="40"/>
      <c r="H55" s="40"/>
      <c r="I55" s="40"/>
      <c r="J55" s="40"/>
      <c r="K55" s="40"/>
      <c r="L55" s="14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hidden="1" s="2" customFormat="1" ht="12" customHeight="1">
      <c r="A56" s="38"/>
      <c r="B56" s="39"/>
      <c r="C56" s="32" t="s">
        <v>21</v>
      </c>
      <c r="D56" s="40"/>
      <c r="E56" s="40"/>
      <c r="F56" s="27" t="str">
        <f>F14</f>
        <v xml:space="preserve"> </v>
      </c>
      <c r="G56" s="40"/>
      <c r="H56" s="40"/>
      <c r="I56" s="32" t="s">
        <v>23</v>
      </c>
      <c r="J56" s="72" t="str">
        <f>IF(J14="","",J14)</f>
        <v>4. 8. 2025</v>
      </c>
      <c r="K56" s="40"/>
      <c r="L56" s="14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hidden="1" s="2" customFormat="1" ht="6.96" customHeight="1">
      <c r="A57" s="38"/>
      <c r="B57" s="39"/>
      <c r="C57" s="40"/>
      <c r="D57" s="40"/>
      <c r="E57" s="40"/>
      <c r="F57" s="40"/>
      <c r="G57" s="40"/>
      <c r="H57" s="40"/>
      <c r="I57" s="40"/>
      <c r="J57" s="40"/>
      <c r="K57" s="40"/>
      <c r="L57" s="14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hidden="1" s="2" customFormat="1" ht="15.15" customHeight="1">
      <c r="A58" s="38"/>
      <c r="B58" s="39"/>
      <c r="C58" s="32" t="s">
        <v>25</v>
      </c>
      <c r="D58" s="40"/>
      <c r="E58" s="40"/>
      <c r="F58" s="27" t="str">
        <f>E17</f>
        <v>Obec Zabrušany</v>
      </c>
      <c r="G58" s="40"/>
      <c r="H58" s="40"/>
      <c r="I58" s="32" t="s">
        <v>31</v>
      </c>
      <c r="J58" s="36" t="str">
        <f>E23</f>
        <v>Ing. Michal Urbanský</v>
      </c>
      <c r="K58" s="40"/>
      <c r="L58" s="14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hidden="1" s="2" customFormat="1" ht="25.65" customHeight="1">
      <c r="A59" s="38"/>
      <c r="B59" s="39"/>
      <c r="C59" s="32" t="s">
        <v>29</v>
      </c>
      <c r="D59" s="40"/>
      <c r="E59" s="40"/>
      <c r="F59" s="27" t="str">
        <f>IF(E20="","",E20)</f>
        <v>Vyplň údaj</v>
      </c>
      <c r="G59" s="40"/>
      <c r="H59" s="40"/>
      <c r="I59" s="32" t="s">
        <v>34</v>
      </c>
      <c r="J59" s="36" t="str">
        <f>E26</f>
        <v xml:space="preserve">Dopravně-inženýrská projekční kancelář </v>
      </c>
      <c r="K59" s="40"/>
      <c r="L59" s="14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</row>
    <row r="60" hidden="1" s="2" customFormat="1" ht="10.32" customHeight="1">
      <c r="A60" s="38"/>
      <c r="B60" s="39"/>
      <c r="C60" s="40"/>
      <c r="D60" s="40"/>
      <c r="E60" s="40"/>
      <c r="F60" s="40"/>
      <c r="G60" s="40"/>
      <c r="H60" s="40"/>
      <c r="I60" s="40"/>
      <c r="J60" s="40"/>
      <c r="K60" s="40"/>
      <c r="L60" s="144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</row>
    <row r="61" hidden="1" s="2" customFormat="1" ht="29.28" customHeight="1">
      <c r="A61" s="38"/>
      <c r="B61" s="39"/>
      <c r="C61" s="170" t="s">
        <v>119</v>
      </c>
      <c r="D61" s="171"/>
      <c r="E61" s="171"/>
      <c r="F61" s="171"/>
      <c r="G61" s="171"/>
      <c r="H61" s="171"/>
      <c r="I61" s="171"/>
      <c r="J61" s="172" t="s">
        <v>120</v>
      </c>
      <c r="K61" s="171"/>
      <c r="L61" s="144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hidden="1" s="2" customFormat="1" ht="10.32" customHeight="1">
      <c r="A62" s="38"/>
      <c r="B62" s="39"/>
      <c r="C62" s="40"/>
      <c r="D62" s="40"/>
      <c r="E62" s="40"/>
      <c r="F62" s="40"/>
      <c r="G62" s="40"/>
      <c r="H62" s="40"/>
      <c r="I62" s="40"/>
      <c r="J62" s="40"/>
      <c r="K62" s="40"/>
      <c r="L62" s="144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</row>
    <row r="63" hidden="1" s="2" customFormat="1" ht="22.8" customHeight="1">
      <c r="A63" s="38"/>
      <c r="B63" s="39"/>
      <c r="C63" s="173" t="s">
        <v>70</v>
      </c>
      <c r="D63" s="40"/>
      <c r="E63" s="40"/>
      <c r="F63" s="40"/>
      <c r="G63" s="40"/>
      <c r="H63" s="40"/>
      <c r="I63" s="40"/>
      <c r="J63" s="102">
        <f>J94</f>
        <v>0</v>
      </c>
      <c r="K63" s="40"/>
      <c r="L63" s="144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U63" s="17" t="s">
        <v>121</v>
      </c>
    </row>
    <row r="64" hidden="1" s="9" customFormat="1" ht="24.96" customHeight="1">
      <c r="A64" s="9"/>
      <c r="B64" s="174"/>
      <c r="C64" s="175"/>
      <c r="D64" s="176" t="s">
        <v>122</v>
      </c>
      <c r="E64" s="177"/>
      <c r="F64" s="177"/>
      <c r="G64" s="177"/>
      <c r="H64" s="177"/>
      <c r="I64" s="177"/>
      <c r="J64" s="178">
        <f>J95</f>
        <v>0</v>
      </c>
      <c r="K64" s="175"/>
      <c r="L64" s="17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hidden="1" s="10" customFormat="1" ht="19.92" customHeight="1">
      <c r="A65" s="10"/>
      <c r="B65" s="180"/>
      <c r="C65" s="125"/>
      <c r="D65" s="181" t="s">
        <v>123</v>
      </c>
      <c r="E65" s="182"/>
      <c r="F65" s="182"/>
      <c r="G65" s="182"/>
      <c r="H65" s="182"/>
      <c r="I65" s="182"/>
      <c r="J65" s="183">
        <f>J96</f>
        <v>0</v>
      </c>
      <c r="K65" s="125"/>
      <c r="L65" s="184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hidden="1" s="10" customFormat="1" ht="19.92" customHeight="1">
      <c r="A66" s="10"/>
      <c r="B66" s="180"/>
      <c r="C66" s="125"/>
      <c r="D66" s="181" t="s">
        <v>126</v>
      </c>
      <c r="E66" s="182"/>
      <c r="F66" s="182"/>
      <c r="G66" s="182"/>
      <c r="H66" s="182"/>
      <c r="I66" s="182"/>
      <c r="J66" s="183">
        <f>J135</f>
        <v>0</v>
      </c>
      <c r="K66" s="125"/>
      <c r="L66" s="184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hidden="1" s="10" customFormat="1" ht="19.92" customHeight="1">
      <c r="A67" s="10"/>
      <c r="B67" s="180"/>
      <c r="C67" s="125"/>
      <c r="D67" s="181" t="s">
        <v>127</v>
      </c>
      <c r="E67" s="182"/>
      <c r="F67" s="182"/>
      <c r="G67" s="182"/>
      <c r="H67" s="182"/>
      <c r="I67" s="182"/>
      <c r="J67" s="183">
        <f>J157</f>
        <v>0</v>
      </c>
      <c r="K67" s="125"/>
      <c r="L67" s="184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hidden="1" s="10" customFormat="1" ht="19.92" customHeight="1">
      <c r="A68" s="10"/>
      <c r="B68" s="180"/>
      <c r="C68" s="125"/>
      <c r="D68" s="181" t="s">
        <v>128</v>
      </c>
      <c r="E68" s="182"/>
      <c r="F68" s="182"/>
      <c r="G68" s="182"/>
      <c r="H68" s="182"/>
      <c r="I68" s="182"/>
      <c r="J68" s="183">
        <f>J160</f>
        <v>0</v>
      </c>
      <c r="K68" s="125"/>
      <c r="L68" s="184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hidden="1" s="10" customFormat="1" ht="19.92" customHeight="1">
      <c r="A69" s="10"/>
      <c r="B69" s="180"/>
      <c r="C69" s="125"/>
      <c r="D69" s="181" t="s">
        <v>129</v>
      </c>
      <c r="E69" s="182"/>
      <c r="F69" s="182"/>
      <c r="G69" s="182"/>
      <c r="H69" s="182"/>
      <c r="I69" s="182"/>
      <c r="J69" s="183">
        <f>J177</f>
        <v>0</v>
      </c>
      <c r="K69" s="125"/>
      <c r="L69" s="184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hidden="1" s="10" customFormat="1" ht="19.92" customHeight="1">
      <c r="A70" s="10"/>
      <c r="B70" s="180"/>
      <c r="C70" s="125"/>
      <c r="D70" s="181" t="s">
        <v>130</v>
      </c>
      <c r="E70" s="182"/>
      <c r="F70" s="182"/>
      <c r="G70" s="182"/>
      <c r="H70" s="182"/>
      <c r="I70" s="182"/>
      <c r="J70" s="183">
        <f>J185</f>
        <v>0</v>
      </c>
      <c r="K70" s="125"/>
      <c r="L70" s="184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hidden="1" s="9" customFormat="1" ht="24.96" customHeight="1">
      <c r="A71" s="9"/>
      <c r="B71" s="174"/>
      <c r="C71" s="175"/>
      <c r="D71" s="176" t="s">
        <v>131</v>
      </c>
      <c r="E71" s="177"/>
      <c r="F71" s="177"/>
      <c r="G71" s="177"/>
      <c r="H71" s="177"/>
      <c r="I71" s="177"/>
      <c r="J71" s="178">
        <f>J188</f>
        <v>0</v>
      </c>
      <c r="K71" s="175"/>
      <c r="L71" s="17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hidden="1" s="10" customFormat="1" ht="19.92" customHeight="1">
      <c r="A72" s="10"/>
      <c r="B72" s="180"/>
      <c r="C72" s="125"/>
      <c r="D72" s="181" t="s">
        <v>132</v>
      </c>
      <c r="E72" s="182"/>
      <c r="F72" s="182"/>
      <c r="G72" s="182"/>
      <c r="H72" s="182"/>
      <c r="I72" s="182"/>
      <c r="J72" s="183">
        <f>J189</f>
        <v>0</v>
      </c>
      <c r="K72" s="125"/>
      <c r="L72" s="184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hidden="1" s="2" customFormat="1" ht="21.84" customHeight="1">
      <c r="A73" s="38"/>
      <c r="B73" s="39"/>
      <c r="C73" s="40"/>
      <c r="D73" s="40"/>
      <c r="E73" s="40"/>
      <c r="F73" s="40"/>
      <c r="G73" s="40"/>
      <c r="H73" s="40"/>
      <c r="I73" s="40"/>
      <c r="J73" s="40"/>
      <c r="K73" s="40"/>
      <c r="L73" s="14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hidden="1" s="2" customFormat="1" ht="6.96" customHeight="1">
      <c r="A74" s="38"/>
      <c r="B74" s="59"/>
      <c r="C74" s="60"/>
      <c r="D74" s="60"/>
      <c r="E74" s="60"/>
      <c r="F74" s="60"/>
      <c r="G74" s="60"/>
      <c r="H74" s="60"/>
      <c r="I74" s="60"/>
      <c r="J74" s="60"/>
      <c r="K74" s="60"/>
      <c r="L74" s="14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hidden="1"/>
    <row r="76" hidden="1"/>
    <row r="77" hidden="1"/>
    <row r="78" s="2" customFormat="1" ht="6.96" customHeight="1">
      <c r="A78" s="38"/>
      <c r="B78" s="61"/>
      <c r="C78" s="62"/>
      <c r="D78" s="62"/>
      <c r="E78" s="62"/>
      <c r="F78" s="62"/>
      <c r="G78" s="62"/>
      <c r="H78" s="62"/>
      <c r="I78" s="62"/>
      <c r="J78" s="62"/>
      <c r="K78" s="62"/>
      <c r="L78" s="14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24.96" customHeight="1">
      <c r="A79" s="38"/>
      <c r="B79" s="39"/>
      <c r="C79" s="23" t="s">
        <v>133</v>
      </c>
      <c r="D79" s="40"/>
      <c r="E79" s="40"/>
      <c r="F79" s="40"/>
      <c r="G79" s="40"/>
      <c r="H79" s="40"/>
      <c r="I79" s="40"/>
      <c r="J79" s="40"/>
      <c r="K79" s="40"/>
      <c r="L79" s="14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6.96" customHeight="1">
      <c r="A80" s="38"/>
      <c r="B80" s="39"/>
      <c r="C80" s="40"/>
      <c r="D80" s="40"/>
      <c r="E80" s="40"/>
      <c r="F80" s="40"/>
      <c r="G80" s="40"/>
      <c r="H80" s="40"/>
      <c r="I80" s="40"/>
      <c r="J80" s="40"/>
      <c r="K80" s="40"/>
      <c r="L80" s="14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12" customHeight="1">
      <c r="A81" s="38"/>
      <c r="B81" s="39"/>
      <c r="C81" s="32" t="s">
        <v>16</v>
      </c>
      <c r="D81" s="40"/>
      <c r="E81" s="40"/>
      <c r="F81" s="40"/>
      <c r="G81" s="40"/>
      <c r="H81" s="40"/>
      <c r="I81" s="40"/>
      <c r="J81" s="40"/>
      <c r="K81" s="40"/>
      <c r="L81" s="14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16.5" customHeight="1">
      <c r="A82" s="38"/>
      <c r="B82" s="39"/>
      <c r="C82" s="40"/>
      <c r="D82" s="40"/>
      <c r="E82" s="169" t="str">
        <f>E7</f>
        <v>REKONSTRUKCE MÍSTNÍCH KOMUNIKACÍ V OBCI ŽELÉNKY</v>
      </c>
      <c r="F82" s="32"/>
      <c r="G82" s="32"/>
      <c r="H82" s="32"/>
      <c r="I82" s="40"/>
      <c r="J82" s="40"/>
      <c r="K82" s="40"/>
      <c r="L82" s="14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1" customFormat="1" ht="12" customHeight="1">
      <c r="B83" s="21"/>
      <c r="C83" s="32" t="s">
        <v>114</v>
      </c>
      <c r="D83" s="22"/>
      <c r="E83" s="22"/>
      <c r="F83" s="22"/>
      <c r="G83" s="22"/>
      <c r="H83" s="22"/>
      <c r="I83" s="22"/>
      <c r="J83" s="22"/>
      <c r="K83" s="22"/>
      <c r="L83" s="20"/>
    </row>
    <row r="84" s="2" customFormat="1" ht="16.5" customHeight="1">
      <c r="A84" s="38"/>
      <c r="B84" s="39"/>
      <c r="C84" s="40"/>
      <c r="D84" s="40"/>
      <c r="E84" s="169" t="s">
        <v>677</v>
      </c>
      <c r="F84" s="40"/>
      <c r="G84" s="40"/>
      <c r="H84" s="40"/>
      <c r="I84" s="40"/>
      <c r="J84" s="40"/>
      <c r="K84" s="40"/>
      <c r="L84" s="144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2" customHeight="1">
      <c r="A85" s="38"/>
      <c r="B85" s="39"/>
      <c r="C85" s="32" t="s">
        <v>116</v>
      </c>
      <c r="D85" s="40"/>
      <c r="E85" s="40"/>
      <c r="F85" s="40"/>
      <c r="G85" s="40"/>
      <c r="H85" s="40"/>
      <c r="I85" s="40"/>
      <c r="J85" s="40"/>
      <c r="K85" s="40"/>
      <c r="L85" s="144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6.5" customHeight="1">
      <c r="A86" s="38"/>
      <c r="B86" s="39"/>
      <c r="C86" s="40"/>
      <c r="D86" s="40"/>
      <c r="E86" s="69" t="str">
        <f>E11</f>
        <v>SO 04 - Objekt SO 04</v>
      </c>
      <c r="F86" s="40"/>
      <c r="G86" s="40"/>
      <c r="H86" s="40"/>
      <c r="I86" s="40"/>
      <c r="J86" s="40"/>
      <c r="K86" s="40"/>
      <c r="L86" s="144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6.96" customHeight="1">
      <c r="A87" s="38"/>
      <c r="B87" s="39"/>
      <c r="C87" s="40"/>
      <c r="D87" s="40"/>
      <c r="E87" s="40"/>
      <c r="F87" s="40"/>
      <c r="G87" s="40"/>
      <c r="H87" s="40"/>
      <c r="I87" s="40"/>
      <c r="J87" s="40"/>
      <c r="K87" s="40"/>
      <c r="L87" s="144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21</v>
      </c>
      <c r="D88" s="40"/>
      <c r="E88" s="40"/>
      <c r="F88" s="27" t="str">
        <f>F14</f>
        <v xml:space="preserve"> </v>
      </c>
      <c r="G88" s="40"/>
      <c r="H88" s="40"/>
      <c r="I88" s="32" t="s">
        <v>23</v>
      </c>
      <c r="J88" s="72" t="str">
        <f>IF(J14="","",J14)</f>
        <v>4. 8. 2025</v>
      </c>
      <c r="K88" s="40"/>
      <c r="L88" s="144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6.96" customHeight="1">
      <c r="A89" s="38"/>
      <c r="B89" s="39"/>
      <c r="C89" s="40"/>
      <c r="D89" s="40"/>
      <c r="E89" s="40"/>
      <c r="F89" s="40"/>
      <c r="G89" s="40"/>
      <c r="H89" s="40"/>
      <c r="I89" s="40"/>
      <c r="J89" s="40"/>
      <c r="K89" s="40"/>
      <c r="L89" s="144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15.15" customHeight="1">
      <c r="A90" s="38"/>
      <c r="B90" s="39"/>
      <c r="C90" s="32" t="s">
        <v>25</v>
      </c>
      <c r="D90" s="40"/>
      <c r="E90" s="40"/>
      <c r="F90" s="27" t="str">
        <f>E17</f>
        <v>Obec Zabrušany</v>
      </c>
      <c r="G90" s="40"/>
      <c r="H90" s="40"/>
      <c r="I90" s="32" t="s">
        <v>31</v>
      </c>
      <c r="J90" s="36" t="str">
        <f>E23</f>
        <v>Ing. Michal Urbanský</v>
      </c>
      <c r="K90" s="40"/>
      <c r="L90" s="144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29</v>
      </c>
      <c r="D91" s="40"/>
      <c r="E91" s="40"/>
      <c r="F91" s="27" t="str">
        <f>IF(E20="","",E20)</f>
        <v>Vyplň údaj</v>
      </c>
      <c r="G91" s="40"/>
      <c r="H91" s="40"/>
      <c r="I91" s="32" t="s">
        <v>34</v>
      </c>
      <c r="J91" s="36" t="str">
        <f>E26</f>
        <v xml:space="preserve">Dopravně-inženýrská projekční kancelář </v>
      </c>
      <c r="K91" s="40"/>
      <c r="L91" s="144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0.32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144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11" customFormat="1" ht="29.28" customHeight="1">
      <c r="A93" s="185"/>
      <c r="B93" s="186"/>
      <c r="C93" s="187" t="s">
        <v>134</v>
      </c>
      <c r="D93" s="188" t="s">
        <v>57</v>
      </c>
      <c r="E93" s="188" t="s">
        <v>53</v>
      </c>
      <c r="F93" s="188" t="s">
        <v>54</v>
      </c>
      <c r="G93" s="188" t="s">
        <v>135</v>
      </c>
      <c r="H93" s="188" t="s">
        <v>136</v>
      </c>
      <c r="I93" s="188" t="s">
        <v>137</v>
      </c>
      <c r="J93" s="188" t="s">
        <v>120</v>
      </c>
      <c r="K93" s="189" t="s">
        <v>138</v>
      </c>
      <c r="L93" s="190"/>
      <c r="M93" s="92" t="s">
        <v>19</v>
      </c>
      <c r="N93" s="93" t="s">
        <v>42</v>
      </c>
      <c r="O93" s="93" t="s">
        <v>139</v>
      </c>
      <c r="P93" s="93" t="s">
        <v>140</v>
      </c>
      <c r="Q93" s="93" t="s">
        <v>141</v>
      </c>
      <c r="R93" s="93" t="s">
        <v>142</v>
      </c>
      <c r="S93" s="93" t="s">
        <v>143</v>
      </c>
      <c r="T93" s="94" t="s">
        <v>144</v>
      </c>
      <c r="U93" s="185"/>
      <c r="V93" s="185"/>
      <c r="W93" s="185"/>
      <c r="X93" s="185"/>
      <c r="Y93" s="185"/>
      <c r="Z93" s="185"/>
      <c r="AA93" s="185"/>
      <c r="AB93" s="185"/>
      <c r="AC93" s="185"/>
      <c r="AD93" s="185"/>
      <c r="AE93" s="185"/>
    </row>
    <row r="94" s="2" customFormat="1" ht="22.8" customHeight="1">
      <c r="A94" s="38"/>
      <c r="B94" s="39"/>
      <c r="C94" s="99" t="s">
        <v>145</v>
      </c>
      <c r="D94" s="40"/>
      <c r="E94" s="40"/>
      <c r="F94" s="40"/>
      <c r="G94" s="40"/>
      <c r="H94" s="40"/>
      <c r="I94" s="40"/>
      <c r="J94" s="191">
        <f>BK94</f>
        <v>0</v>
      </c>
      <c r="K94" s="40"/>
      <c r="L94" s="44"/>
      <c r="M94" s="95"/>
      <c r="N94" s="192"/>
      <c r="O94" s="96"/>
      <c r="P94" s="193">
        <f>P95+P188</f>
        <v>0</v>
      </c>
      <c r="Q94" s="96"/>
      <c r="R94" s="193">
        <f>R95+R188</f>
        <v>6.7262399999999998</v>
      </c>
      <c r="S94" s="96"/>
      <c r="T94" s="194">
        <f>T95+T188</f>
        <v>12.449999999999999</v>
      </c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T94" s="17" t="s">
        <v>71</v>
      </c>
      <c r="AU94" s="17" t="s">
        <v>121</v>
      </c>
      <c r="BK94" s="195">
        <f>BK95+BK188</f>
        <v>0</v>
      </c>
    </row>
    <row r="95" s="12" customFormat="1" ht="25.92" customHeight="1">
      <c r="A95" s="12"/>
      <c r="B95" s="196"/>
      <c r="C95" s="197"/>
      <c r="D95" s="198" t="s">
        <v>71</v>
      </c>
      <c r="E95" s="199" t="s">
        <v>146</v>
      </c>
      <c r="F95" s="199" t="s">
        <v>147</v>
      </c>
      <c r="G95" s="197"/>
      <c r="H95" s="197"/>
      <c r="I95" s="200"/>
      <c r="J95" s="201">
        <f>BK95</f>
        <v>0</v>
      </c>
      <c r="K95" s="197"/>
      <c r="L95" s="202"/>
      <c r="M95" s="203"/>
      <c r="N95" s="204"/>
      <c r="O95" s="204"/>
      <c r="P95" s="205">
        <f>P96+P135+P157+P160+P177+P185</f>
        <v>0</v>
      </c>
      <c r="Q95" s="204"/>
      <c r="R95" s="205">
        <f>R96+R135+R157+R160+R177+R185</f>
        <v>6.7262399999999998</v>
      </c>
      <c r="S95" s="204"/>
      <c r="T95" s="206">
        <f>T96+T135+T157+T160+T177+T185</f>
        <v>12.449999999999999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7" t="s">
        <v>78</v>
      </c>
      <c r="AT95" s="208" t="s">
        <v>71</v>
      </c>
      <c r="AU95" s="208" t="s">
        <v>72</v>
      </c>
      <c r="AY95" s="207" t="s">
        <v>148</v>
      </c>
      <c r="BK95" s="209">
        <f>BK96+BK135+BK157+BK160+BK177+BK185</f>
        <v>0</v>
      </c>
    </row>
    <row r="96" s="12" customFormat="1" ht="22.8" customHeight="1">
      <c r="A96" s="12"/>
      <c r="B96" s="196"/>
      <c r="C96" s="197"/>
      <c r="D96" s="198" t="s">
        <v>71</v>
      </c>
      <c r="E96" s="210" t="s">
        <v>78</v>
      </c>
      <c r="F96" s="210" t="s">
        <v>149</v>
      </c>
      <c r="G96" s="197"/>
      <c r="H96" s="197"/>
      <c r="I96" s="200"/>
      <c r="J96" s="211">
        <f>BK96</f>
        <v>0</v>
      </c>
      <c r="K96" s="197"/>
      <c r="L96" s="202"/>
      <c r="M96" s="203"/>
      <c r="N96" s="204"/>
      <c r="O96" s="204"/>
      <c r="P96" s="205">
        <f>SUM(P97:P134)</f>
        <v>0</v>
      </c>
      <c r="Q96" s="204"/>
      <c r="R96" s="205">
        <f>SUM(R97:R134)</f>
        <v>0.00545</v>
      </c>
      <c r="S96" s="204"/>
      <c r="T96" s="206">
        <f>SUM(T97:T134)</f>
        <v>6.25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7" t="s">
        <v>78</v>
      </c>
      <c r="AT96" s="208" t="s">
        <v>71</v>
      </c>
      <c r="AU96" s="208" t="s">
        <v>78</v>
      </c>
      <c r="AY96" s="207" t="s">
        <v>148</v>
      </c>
      <c r="BK96" s="209">
        <f>SUM(BK97:BK134)</f>
        <v>0</v>
      </c>
    </row>
    <row r="97" s="2" customFormat="1" ht="24.15" customHeight="1">
      <c r="A97" s="38"/>
      <c r="B97" s="39"/>
      <c r="C97" s="212" t="s">
        <v>78</v>
      </c>
      <c r="D97" s="212" t="s">
        <v>150</v>
      </c>
      <c r="E97" s="213" t="s">
        <v>573</v>
      </c>
      <c r="F97" s="214" t="s">
        <v>574</v>
      </c>
      <c r="G97" s="215" t="s">
        <v>153</v>
      </c>
      <c r="H97" s="216">
        <v>40</v>
      </c>
      <c r="I97" s="217"/>
      <c r="J97" s="218">
        <f>ROUND(I97*H97,2)</f>
        <v>0</v>
      </c>
      <c r="K97" s="214" t="s">
        <v>154</v>
      </c>
      <c r="L97" s="44"/>
      <c r="M97" s="219" t="s">
        <v>19</v>
      </c>
      <c r="N97" s="220" t="s">
        <v>43</v>
      </c>
      <c r="O97" s="84"/>
      <c r="P97" s="221">
        <f>O97*H97</f>
        <v>0</v>
      </c>
      <c r="Q97" s="221">
        <v>0</v>
      </c>
      <c r="R97" s="221">
        <f>Q97*H97</f>
        <v>0</v>
      </c>
      <c r="S97" s="221">
        <v>0</v>
      </c>
      <c r="T97" s="222">
        <f>S97*H97</f>
        <v>0</v>
      </c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R97" s="223" t="s">
        <v>155</v>
      </c>
      <c r="AT97" s="223" t="s">
        <v>150</v>
      </c>
      <c r="AU97" s="223" t="s">
        <v>80</v>
      </c>
      <c r="AY97" s="17" t="s">
        <v>148</v>
      </c>
      <c r="BE97" s="224">
        <f>IF(N97="základní",J97,0)</f>
        <v>0</v>
      </c>
      <c r="BF97" s="224">
        <f>IF(N97="snížená",J97,0)</f>
        <v>0</v>
      </c>
      <c r="BG97" s="224">
        <f>IF(N97="zákl. přenesená",J97,0)</f>
        <v>0</v>
      </c>
      <c r="BH97" s="224">
        <f>IF(N97="sníž. přenesená",J97,0)</f>
        <v>0</v>
      </c>
      <c r="BI97" s="224">
        <f>IF(N97="nulová",J97,0)</f>
        <v>0</v>
      </c>
      <c r="BJ97" s="17" t="s">
        <v>78</v>
      </c>
      <c r="BK97" s="224">
        <f>ROUND(I97*H97,2)</f>
        <v>0</v>
      </c>
      <c r="BL97" s="17" t="s">
        <v>155</v>
      </c>
      <c r="BM97" s="223" t="s">
        <v>575</v>
      </c>
    </row>
    <row r="98" s="2" customFormat="1">
      <c r="A98" s="38"/>
      <c r="B98" s="39"/>
      <c r="C98" s="40"/>
      <c r="D98" s="225" t="s">
        <v>157</v>
      </c>
      <c r="E98" s="40"/>
      <c r="F98" s="226" t="s">
        <v>576</v>
      </c>
      <c r="G98" s="40"/>
      <c r="H98" s="40"/>
      <c r="I98" s="227"/>
      <c r="J98" s="40"/>
      <c r="K98" s="40"/>
      <c r="L98" s="44"/>
      <c r="M98" s="228"/>
      <c r="N98" s="229"/>
      <c r="O98" s="84"/>
      <c r="P98" s="84"/>
      <c r="Q98" s="84"/>
      <c r="R98" s="84"/>
      <c r="S98" s="84"/>
      <c r="T98" s="85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T98" s="17" t="s">
        <v>157</v>
      </c>
      <c r="AU98" s="17" t="s">
        <v>80</v>
      </c>
    </row>
    <row r="99" s="2" customFormat="1" ht="33" customHeight="1">
      <c r="A99" s="38"/>
      <c r="B99" s="39"/>
      <c r="C99" s="212" t="s">
        <v>80</v>
      </c>
      <c r="D99" s="212" t="s">
        <v>150</v>
      </c>
      <c r="E99" s="213" t="s">
        <v>173</v>
      </c>
      <c r="F99" s="214" t="s">
        <v>174</v>
      </c>
      <c r="G99" s="215" t="s">
        <v>153</v>
      </c>
      <c r="H99" s="216">
        <v>10</v>
      </c>
      <c r="I99" s="217"/>
      <c r="J99" s="218">
        <f>ROUND(I99*H99,2)</f>
        <v>0</v>
      </c>
      <c r="K99" s="214" t="s">
        <v>154</v>
      </c>
      <c r="L99" s="44"/>
      <c r="M99" s="219" t="s">
        <v>19</v>
      </c>
      <c r="N99" s="220" t="s">
        <v>43</v>
      </c>
      <c r="O99" s="84"/>
      <c r="P99" s="221">
        <f>O99*H99</f>
        <v>0</v>
      </c>
      <c r="Q99" s="221">
        <v>0</v>
      </c>
      <c r="R99" s="221">
        <f>Q99*H99</f>
        <v>0</v>
      </c>
      <c r="S99" s="221">
        <v>0.625</v>
      </c>
      <c r="T99" s="222">
        <f>S99*H99</f>
        <v>6.25</v>
      </c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R99" s="223" t="s">
        <v>155</v>
      </c>
      <c r="AT99" s="223" t="s">
        <v>150</v>
      </c>
      <c r="AU99" s="223" t="s">
        <v>80</v>
      </c>
      <c r="AY99" s="17" t="s">
        <v>148</v>
      </c>
      <c r="BE99" s="224">
        <f>IF(N99="základní",J99,0)</f>
        <v>0</v>
      </c>
      <c r="BF99" s="224">
        <f>IF(N99="snížená",J99,0)</f>
        <v>0</v>
      </c>
      <c r="BG99" s="224">
        <f>IF(N99="zákl. přenesená",J99,0)</f>
        <v>0</v>
      </c>
      <c r="BH99" s="224">
        <f>IF(N99="sníž. přenesená",J99,0)</f>
        <v>0</v>
      </c>
      <c r="BI99" s="224">
        <f>IF(N99="nulová",J99,0)</f>
        <v>0</v>
      </c>
      <c r="BJ99" s="17" t="s">
        <v>78</v>
      </c>
      <c r="BK99" s="224">
        <f>ROUND(I99*H99,2)</f>
        <v>0</v>
      </c>
      <c r="BL99" s="17" t="s">
        <v>155</v>
      </c>
      <c r="BM99" s="223" t="s">
        <v>175</v>
      </c>
    </row>
    <row r="100" s="2" customFormat="1">
      <c r="A100" s="38"/>
      <c r="B100" s="39"/>
      <c r="C100" s="40"/>
      <c r="D100" s="225" t="s">
        <v>157</v>
      </c>
      <c r="E100" s="40"/>
      <c r="F100" s="226" t="s">
        <v>176</v>
      </c>
      <c r="G100" s="40"/>
      <c r="H100" s="40"/>
      <c r="I100" s="227"/>
      <c r="J100" s="40"/>
      <c r="K100" s="40"/>
      <c r="L100" s="44"/>
      <c r="M100" s="228"/>
      <c r="N100" s="229"/>
      <c r="O100" s="84"/>
      <c r="P100" s="84"/>
      <c r="Q100" s="84"/>
      <c r="R100" s="84"/>
      <c r="S100" s="84"/>
      <c r="T100" s="85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T100" s="17" t="s">
        <v>157</v>
      </c>
      <c r="AU100" s="17" t="s">
        <v>80</v>
      </c>
    </row>
    <row r="101" s="13" customFormat="1">
      <c r="A101" s="13"/>
      <c r="B101" s="230"/>
      <c r="C101" s="231"/>
      <c r="D101" s="232" t="s">
        <v>159</v>
      </c>
      <c r="E101" s="233" t="s">
        <v>19</v>
      </c>
      <c r="F101" s="234" t="s">
        <v>679</v>
      </c>
      <c r="G101" s="231"/>
      <c r="H101" s="235">
        <v>10</v>
      </c>
      <c r="I101" s="236"/>
      <c r="J101" s="231"/>
      <c r="K101" s="231"/>
      <c r="L101" s="237"/>
      <c r="M101" s="238"/>
      <c r="N101" s="239"/>
      <c r="O101" s="239"/>
      <c r="P101" s="239"/>
      <c r="Q101" s="239"/>
      <c r="R101" s="239"/>
      <c r="S101" s="239"/>
      <c r="T101" s="240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41" t="s">
        <v>159</v>
      </c>
      <c r="AU101" s="241" t="s">
        <v>80</v>
      </c>
      <c r="AV101" s="13" t="s">
        <v>80</v>
      </c>
      <c r="AW101" s="13" t="s">
        <v>33</v>
      </c>
      <c r="AX101" s="13" t="s">
        <v>78</v>
      </c>
      <c r="AY101" s="241" t="s">
        <v>148</v>
      </c>
    </row>
    <row r="102" s="2" customFormat="1" ht="16.5" customHeight="1">
      <c r="A102" s="38"/>
      <c r="B102" s="39"/>
      <c r="C102" s="212" t="s">
        <v>167</v>
      </c>
      <c r="D102" s="212" t="s">
        <v>150</v>
      </c>
      <c r="E102" s="213" t="s">
        <v>680</v>
      </c>
      <c r="F102" s="214" t="s">
        <v>681</v>
      </c>
      <c r="G102" s="215" t="s">
        <v>153</v>
      </c>
      <c r="H102" s="216">
        <v>110</v>
      </c>
      <c r="I102" s="217"/>
      <c r="J102" s="218">
        <f>ROUND(I102*H102,2)</f>
        <v>0</v>
      </c>
      <c r="K102" s="214" t="s">
        <v>154</v>
      </c>
      <c r="L102" s="44"/>
      <c r="M102" s="219" t="s">
        <v>19</v>
      </c>
      <c r="N102" s="220" t="s">
        <v>43</v>
      </c>
      <c r="O102" s="84"/>
      <c r="P102" s="221">
        <f>O102*H102</f>
        <v>0</v>
      </c>
      <c r="Q102" s="221">
        <v>0</v>
      </c>
      <c r="R102" s="221">
        <f>Q102*H102</f>
        <v>0</v>
      </c>
      <c r="S102" s="221">
        <v>0</v>
      </c>
      <c r="T102" s="222">
        <f>S102*H102</f>
        <v>0</v>
      </c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R102" s="223" t="s">
        <v>155</v>
      </c>
      <c r="AT102" s="223" t="s">
        <v>150</v>
      </c>
      <c r="AU102" s="223" t="s">
        <v>80</v>
      </c>
      <c r="AY102" s="17" t="s">
        <v>148</v>
      </c>
      <c r="BE102" s="224">
        <f>IF(N102="základní",J102,0)</f>
        <v>0</v>
      </c>
      <c r="BF102" s="224">
        <f>IF(N102="snížená",J102,0)</f>
        <v>0</v>
      </c>
      <c r="BG102" s="224">
        <f>IF(N102="zákl. přenesená",J102,0)</f>
        <v>0</v>
      </c>
      <c r="BH102" s="224">
        <f>IF(N102="sníž. přenesená",J102,0)</f>
        <v>0</v>
      </c>
      <c r="BI102" s="224">
        <f>IF(N102="nulová",J102,0)</f>
        <v>0</v>
      </c>
      <c r="BJ102" s="17" t="s">
        <v>78</v>
      </c>
      <c r="BK102" s="224">
        <f>ROUND(I102*H102,2)</f>
        <v>0</v>
      </c>
      <c r="BL102" s="17" t="s">
        <v>155</v>
      </c>
      <c r="BM102" s="223" t="s">
        <v>682</v>
      </c>
    </row>
    <row r="103" s="2" customFormat="1">
      <c r="A103" s="38"/>
      <c r="B103" s="39"/>
      <c r="C103" s="40"/>
      <c r="D103" s="225" t="s">
        <v>157</v>
      </c>
      <c r="E103" s="40"/>
      <c r="F103" s="226" t="s">
        <v>683</v>
      </c>
      <c r="G103" s="40"/>
      <c r="H103" s="40"/>
      <c r="I103" s="227"/>
      <c r="J103" s="40"/>
      <c r="K103" s="40"/>
      <c r="L103" s="44"/>
      <c r="M103" s="228"/>
      <c r="N103" s="229"/>
      <c r="O103" s="84"/>
      <c r="P103" s="84"/>
      <c r="Q103" s="84"/>
      <c r="R103" s="84"/>
      <c r="S103" s="84"/>
      <c r="T103" s="85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T103" s="17" t="s">
        <v>157</v>
      </c>
      <c r="AU103" s="17" t="s">
        <v>80</v>
      </c>
    </row>
    <row r="104" s="2" customFormat="1" ht="21.75" customHeight="1">
      <c r="A104" s="38"/>
      <c r="B104" s="39"/>
      <c r="C104" s="212" t="s">
        <v>155</v>
      </c>
      <c r="D104" s="212" t="s">
        <v>150</v>
      </c>
      <c r="E104" s="213" t="s">
        <v>684</v>
      </c>
      <c r="F104" s="214" t="s">
        <v>685</v>
      </c>
      <c r="G104" s="215" t="s">
        <v>192</v>
      </c>
      <c r="H104" s="216">
        <v>316</v>
      </c>
      <c r="I104" s="217"/>
      <c r="J104" s="218">
        <f>ROUND(I104*H104,2)</f>
        <v>0</v>
      </c>
      <c r="K104" s="214" t="s">
        <v>154</v>
      </c>
      <c r="L104" s="44"/>
      <c r="M104" s="219" t="s">
        <v>19</v>
      </c>
      <c r="N104" s="220" t="s">
        <v>43</v>
      </c>
      <c r="O104" s="84"/>
      <c r="P104" s="221">
        <f>O104*H104</f>
        <v>0</v>
      </c>
      <c r="Q104" s="221">
        <v>0</v>
      </c>
      <c r="R104" s="221">
        <f>Q104*H104</f>
        <v>0</v>
      </c>
      <c r="S104" s="221">
        <v>0</v>
      </c>
      <c r="T104" s="222">
        <f>S104*H104</f>
        <v>0</v>
      </c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R104" s="223" t="s">
        <v>155</v>
      </c>
      <c r="AT104" s="223" t="s">
        <v>150</v>
      </c>
      <c r="AU104" s="223" t="s">
        <v>80</v>
      </c>
      <c r="AY104" s="17" t="s">
        <v>148</v>
      </c>
      <c r="BE104" s="224">
        <f>IF(N104="základní",J104,0)</f>
        <v>0</v>
      </c>
      <c r="BF104" s="224">
        <f>IF(N104="snížená",J104,0)</f>
        <v>0</v>
      </c>
      <c r="BG104" s="224">
        <f>IF(N104="zákl. přenesená",J104,0)</f>
        <v>0</v>
      </c>
      <c r="BH104" s="224">
        <f>IF(N104="sníž. přenesená",J104,0)</f>
        <v>0</v>
      </c>
      <c r="BI104" s="224">
        <f>IF(N104="nulová",J104,0)</f>
        <v>0</v>
      </c>
      <c r="BJ104" s="17" t="s">
        <v>78</v>
      </c>
      <c r="BK104" s="224">
        <f>ROUND(I104*H104,2)</f>
        <v>0</v>
      </c>
      <c r="BL104" s="17" t="s">
        <v>155</v>
      </c>
      <c r="BM104" s="223" t="s">
        <v>584</v>
      </c>
    </row>
    <row r="105" s="2" customFormat="1">
      <c r="A105" s="38"/>
      <c r="B105" s="39"/>
      <c r="C105" s="40"/>
      <c r="D105" s="225" t="s">
        <v>157</v>
      </c>
      <c r="E105" s="40"/>
      <c r="F105" s="226" t="s">
        <v>686</v>
      </c>
      <c r="G105" s="40"/>
      <c r="H105" s="40"/>
      <c r="I105" s="227"/>
      <c r="J105" s="40"/>
      <c r="K105" s="40"/>
      <c r="L105" s="44"/>
      <c r="M105" s="228"/>
      <c r="N105" s="229"/>
      <c r="O105" s="84"/>
      <c r="P105" s="84"/>
      <c r="Q105" s="84"/>
      <c r="R105" s="84"/>
      <c r="S105" s="84"/>
      <c r="T105" s="85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T105" s="17" t="s">
        <v>157</v>
      </c>
      <c r="AU105" s="17" t="s">
        <v>80</v>
      </c>
    </row>
    <row r="106" s="2" customFormat="1" ht="37.8" customHeight="1">
      <c r="A106" s="38"/>
      <c r="B106" s="39"/>
      <c r="C106" s="212" t="s">
        <v>178</v>
      </c>
      <c r="D106" s="212" t="s">
        <v>150</v>
      </c>
      <c r="E106" s="213" t="s">
        <v>219</v>
      </c>
      <c r="F106" s="214" t="s">
        <v>220</v>
      </c>
      <c r="G106" s="215" t="s">
        <v>192</v>
      </c>
      <c r="H106" s="216">
        <v>316</v>
      </c>
      <c r="I106" s="217"/>
      <c r="J106" s="218">
        <f>ROUND(I106*H106,2)</f>
        <v>0</v>
      </c>
      <c r="K106" s="214" t="s">
        <v>154</v>
      </c>
      <c r="L106" s="44"/>
      <c r="M106" s="219" t="s">
        <v>19</v>
      </c>
      <c r="N106" s="220" t="s">
        <v>43</v>
      </c>
      <c r="O106" s="84"/>
      <c r="P106" s="221">
        <f>O106*H106</f>
        <v>0</v>
      </c>
      <c r="Q106" s="221">
        <v>0</v>
      </c>
      <c r="R106" s="221">
        <f>Q106*H106</f>
        <v>0</v>
      </c>
      <c r="S106" s="221">
        <v>0</v>
      </c>
      <c r="T106" s="222">
        <f>S106*H106</f>
        <v>0</v>
      </c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R106" s="223" t="s">
        <v>155</v>
      </c>
      <c r="AT106" s="223" t="s">
        <v>150</v>
      </c>
      <c r="AU106" s="223" t="s">
        <v>80</v>
      </c>
      <c r="AY106" s="17" t="s">
        <v>148</v>
      </c>
      <c r="BE106" s="224">
        <f>IF(N106="základní",J106,0)</f>
        <v>0</v>
      </c>
      <c r="BF106" s="224">
        <f>IF(N106="snížená",J106,0)</f>
        <v>0</v>
      </c>
      <c r="BG106" s="224">
        <f>IF(N106="zákl. přenesená",J106,0)</f>
        <v>0</v>
      </c>
      <c r="BH106" s="224">
        <f>IF(N106="sníž. přenesená",J106,0)</f>
        <v>0</v>
      </c>
      <c r="BI106" s="224">
        <f>IF(N106="nulová",J106,0)</f>
        <v>0</v>
      </c>
      <c r="BJ106" s="17" t="s">
        <v>78</v>
      </c>
      <c r="BK106" s="224">
        <f>ROUND(I106*H106,2)</f>
        <v>0</v>
      </c>
      <c r="BL106" s="17" t="s">
        <v>155</v>
      </c>
      <c r="BM106" s="223" t="s">
        <v>221</v>
      </c>
    </row>
    <row r="107" s="2" customFormat="1">
      <c r="A107" s="38"/>
      <c r="B107" s="39"/>
      <c r="C107" s="40"/>
      <c r="D107" s="225" t="s">
        <v>157</v>
      </c>
      <c r="E107" s="40"/>
      <c r="F107" s="226" t="s">
        <v>222</v>
      </c>
      <c r="G107" s="40"/>
      <c r="H107" s="40"/>
      <c r="I107" s="227"/>
      <c r="J107" s="40"/>
      <c r="K107" s="40"/>
      <c r="L107" s="44"/>
      <c r="M107" s="228"/>
      <c r="N107" s="229"/>
      <c r="O107" s="84"/>
      <c r="P107" s="84"/>
      <c r="Q107" s="84"/>
      <c r="R107" s="84"/>
      <c r="S107" s="84"/>
      <c r="T107" s="85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T107" s="17" t="s">
        <v>157</v>
      </c>
      <c r="AU107" s="17" t="s">
        <v>80</v>
      </c>
    </row>
    <row r="108" s="13" customFormat="1">
      <c r="A108" s="13"/>
      <c r="B108" s="230"/>
      <c r="C108" s="231"/>
      <c r="D108" s="232" t="s">
        <v>159</v>
      </c>
      <c r="E108" s="233" t="s">
        <v>19</v>
      </c>
      <c r="F108" s="234" t="s">
        <v>687</v>
      </c>
      <c r="G108" s="231"/>
      <c r="H108" s="235">
        <v>316</v>
      </c>
      <c r="I108" s="236"/>
      <c r="J108" s="231"/>
      <c r="K108" s="231"/>
      <c r="L108" s="237"/>
      <c r="M108" s="238"/>
      <c r="N108" s="239"/>
      <c r="O108" s="239"/>
      <c r="P108" s="239"/>
      <c r="Q108" s="239"/>
      <c r="R108" s="239"/>
      <c r="S108" s="239"/>
      <c r="T108" s="240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1" t="s">
        <v>159</v>
      </c>
      <c r="AU108" s="241" t="s">
        <v>80</v>
      </c>
      <c r="AV108" s="13" t="s">
        <v>80</v>
      </c>
      <c r="AW108" s="13" t="s">
        <v>33</v>
      </c>
      <c r="AX108" s="13" t="s">
        <v>78</v>
      </c>
      <c r="AY108" s="241" t="s">
        <v>148</v>
      </c>
    </row>
    <row r="109" s="2" customFormat="1" ht="37.8" customHeight="1">
      <c r="A109" s="38"/>
      <c r="B109" s="39"/>
      <c r="C109" s="212" t="s">
        <v>184</v>
      </c>
      <c r="D109" s="212" t="s">
        <v>150</v>
      </c>
      <c r="E109" s="213" t="s">
        <v>226</v>
      </c>
      <c r="F109" s="214" t="s">
        <v>227</v>
      </c>
      <c r="G109" s="215" t="s">
        <v>192</v>
      </c>
      <c r="H109" s="216">
        <v>4424</v>
      </c>
      <c r="I109" s="217"/>
      <c r="J109" s="218">
        <f>ROUND(I109*H109,2)</f>
        <v>0</v>
      </c>
      <c r="K109" s="214" t="s">
        <v>154</v>
      </c>
      <c r="L109" s="44"/>
      <c r="M109" s="219" t="s">
        <v>19</v>
      </c>
      <c r="N109" s="220" t="s">
        <v>43</v>
      </c>
      <c r="O109" s="84"/>
      <c r="P109" s="221">
        <f>O109*H109</f>
        <v>0</v>
      </c>
      <c r="Q109" s="221">
        <v>0</v>
      </c>
      <c r="R109" s="221">
        <f>Q109*H109</f>
        <v>0</v>
      </c>
      <c r="S109" s="221">
        <v>0</v>
      </c>
      <c r="T109" s="222">
        <f>S109*H109</f>
        <v>0</v>
      </c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R109" s="223" t="s">
        <v>155</v>
      </c>
      <c r="AT109" s="223" t="s">
        <v>150</v>
      </c>
      <c r="AU109" s="223" t="s">
        <v>80</v>
      </c>
      <c r="AY109" s="17" t="s">
        <v>148</v>
      </c>
      <c r="BE109" s="224">
        <f>IF(N109="základní",J109,0)</f>
        <v>0</v>
      </c>
      <c r="BF109" s="224">
        <f>IF(N109="snížená",J109,0)</f>
        <v>0</v>
      </c>
      <c r="BG109" s="224">
        <f>IF(N109="zákl. přenesená",J109,0)</f>
        <v>0</v>
      </c>
      <c r="BH109" s="224">
        <f>IF(N109="sníž. přenesená",J109,0)</f>
        <v>0</v>
      </c>
      <c r="BI109" s="224">
        <f>IF(N109="nulová",J109,0)</f>
        <v>0</v>
      </c>
      <c r="BJ109" s="17" t="s">
        <v>78</v>
      </c>
      <c r="BK109" s="224">
        <f>ROUND(I109*H109,2)</f>
        <v>0</v>
      </c>
      <c r="BL109" s="17" t="s">
        <v>155</v>
      </c>
      <c r="BM109" s="223" t="s">
        <v>228</v>
      </c>
    </row>
    <row r="110" s="2" customFormat="1">
      <c r="A110" s="38"/>
      <c r="B110" s="39"/>
      <c r="C110" s="40"/>
      <c r="D110" s="225" t="s">
        <v>157</v>
      </c>
      <c r="E110" s="40"/>
      <c r="F110" s="226" t="s">
        <v>229</v>
      </c>
      <c r="G110" s="40"/>
      <c r="H110" s="40"/>
      <c r="I110" s="227"/>
      <c r="J110" s="40"/>
      <c r="K110" s="40"/>
      <c r="L110" s="44"/>
      <c r="M110" s="228"/>
      <c r="N110" s="229"/>
      <c r="O110" s="84"/>
      <c r="P110" s="84"/>
      <c r="Q110" s="84"/>
      <c r="R110" s="84"/>
      <c r="S110" s="84"/>
      <c r="T110" s="85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T110" s="17" t="s">
        <v>157</v>
      </c>
      <c r="AU110" s="17" t="s">
        <v>80</v>
      </c>
    </row>
    <row r="111" s="15" customFormat="1">
      <c r="A111" s="15"/>
      <c r="B111" s="253"/>
      <c r="C111" s="254"/>
      <c r="D111" s="232" t="s">
        <v>159</v>
      </c>
      <c r="E111" s="255" t="s">
        <v>19</v>
      </c>
      <c r="F111" s="256" t="s">
        <v>230</v>
      </c>
      <c r="G111" s="254"/>
      <c r="H111" s="255" t="s">
        <v>19</v>
      </c>
      <c r="I111" s="257"/>
      <c r="J111" s="254"/>
      <c r="K111" s="254"/>
      <c r="L111" s="258"/>
      <c r="M111" s="259"/>
      <c r="N111" s="260"/>
      <c r="O111" s="260"/>
      <c r="P111" s="260"/>
      <c r="Q111" s="260"/>
      <c r="R111" s="260"/>
      <c r="S111" s="260"/>
      <c r="T111" s="261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T111" s="262" t="s">
        <v>159</v>
      </c>
      <c r="AU111" s="262" t="s">
        <v>80</v>
      </c>
      <c r="AV111" s="15" t="s">
        <v>78</v>
      </c>
      <c r="AW111" s="15" t="s">
        <v>33</v>
      </c>
      <c r="AX111" s="15" t="s">
        <v>72</v>
      </c>
      <c r="AY111" s="262" t="s">
        <v>148</v>
      </c>
    </row>
    <row r="112" s="13" customFormat="1">
      <c r="A112" s="13"/>
      <c r="B112" s="230"/>
      <c r="C112" s="231"/>
      <c r="D112" s="232" t="s">
        <v>159</v>
      </c>
      <c r="E112" s="233" t="s">
        <v>19</v>
      </c>
      <c r="F112" s="234" t="s">
        <v>687</v>
      </c>
      <c r="G112" s="231"/>
      <c r="H112" s="235">
        <v>316</v>
      </c>
      <c r="I112" s="236"/>
      <c r="J112" s="231"/>
      <c r="K112" s="231"/>
      <c r="L112" s="237"/>
      <c r="M112" s="238"/>
      <c r="N112" s="239"/>
      <c r="O112" s="239"/>
      <c r="P112" s="239"/>
      <c r="Q112" s="239"/>
      <c r="R112" s="239"/>
      <c r="S112" s="239"/>
      <c r="T112" s="240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41" t="s">
        <v>159</v>
      </c>
      <c r="AU112" s="241" t="s">
        <v>80</v>
      </c>
      <c r="AV112" s="13" t="s">
        <v>80</v>
      </c>
      <c r="AW112" s="13" t="s">
        <v>33</v>
      </c>
      <c r="AX112" s="13" t="s">
        <v>78</v>
      </c>
      <c r="AY112" s="241" t="s">
        <v>148</v>
      </c>
    </row>
    <row r="113" s="13" customFormat="1">
      <c r="A113" s="13"/>
      <c r="B113" s="230"/>
      <c r="C113" s="231"/>
      <c r="D113" s="232" t="s">
        <v>159</v>
      </c>
      <c r="E113" s="231"/>
      <c r="F113" s="234" t="s">
        <v>688</v>
      </c>
      <c r="G113" s="231"/>
      <c r="H113" s="235">
        <v>4424</v>
      </c>
      <c r="I113" s="236"/>
      <c r="J113" s="231"/>
      <c r="K113" s="231"/>
      <c r="L113" s="237"/>
      <c r="M113" s="238"/>
      <c r="N113" s="239"/>
      <c r="O113" s="239"/>
      <c r="P113" s="239"/>
      <c r="Q113" s="239"/>
      <c r="R113" s="239"/>
      <c r="S113" s="239"/>
      <c r="T113" s="240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41" t="s">
        <v>159</v>
      </c>
      <c r="AU113" s="241" t="s">
        <v>80</v>
      </c>
      <c r="AV113" s="13" t="s">
        <v>80</v>
      </c>
      <c r="AW113" s="13" t="s">
        <v>4</v>
      </c>
      <c r="AX113" s="13" t="s">
        <v>78</v>
      </c>
      <c r="AY113" s="241" t="s">
        <v>148</v>
      </c>
    </row>
    <row r="114" s="2" customFormat="1" ht="24.15" customHeight="1">
      <c r="A114" s="38"/>
      <c r="B114" s="39"/>
      <c r="C114" s="212" t="s">
        <v>189</v>
      </c>
      <c r="D114" s="212" t="s">
        <v>150</v>
      </c>
      <c r="E114" s="213" t="s">
        <v>593</v>
      </c>
      <c r="F114" s="214" t="s">
        <v>594</v>
      </c>
      <c r="G114" s="215" t="s">
        <v>192</v>
      </c>
      <c r="H114" s="216">
        <v>44</v>
      </c>
      <c r="I114" s="217"/>
      <c r="J114" s="218">
        <f>ROUND(I114*H114,2)</f>
        <v>0</v>
      </c>
      <c r="K114" s="214" t="s">
        <v>154</v>
      </c>
      <c r="L114" s="44"/>
      <c r="M114" s="219" t="s">
        <v>19</v>
      </c>
      <c r="N114" s="220" t="s">
        <v>43</v>
      </c>
      <c r="O114" s="84"/>
      <c r="P114" s="221">
        <f>O114*H114</f>
        <v>0</v>
      </c>
      <c r="Q114" s="221">
        <v>0</v>
      </c>
      <c r="R114" s="221">
        <f>Q114*H114</f>
        <v>0</v>
      </c>
      <c r="S114" s="221">
        <v>0</v>
      </c>
      <c r="T114" s="222">
        <f>S114*H114</f>
        <v>0</v>
      </c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R114" s="223" t="s">
        <v>155</v>
      </c>
      <c r="AT114" s="223" t="s">
        <v>150</v>
      </c>
      <c r="AU114" s="223" t="s">
        <v>80</v>
      </c>
      <c r="AY114" s="17" t="s">
        <v>148</v>
      </c>
      <c r="BE114" s="224">
        <f>IF(N114="základní",J114,0)</f>
        <v>0</v>
      </c>
      <c r="BF114" s="224">
        <f>IF(N114="snížená",J114,0)</f>
        <v>0</v>
      </c>
      <c r="BG114" s="224">
        <f>IF(N114="zákl. přenesená",J114,0)</f>
        <v>0</v>
      </c>
      <c r="BH114" s="224">
        <f>IF(N114="sníž. přenesená",J114,0)</f>
        <v>0</v>
      </c>
      <c r="BI114" s="224">
        <f>IF(N114="nulová",J114,0)</f>
        <v>0</v>
      </c>
      <c r="BJ114" s="17" t="s">
        <v>78</v>
      </c>
      <c r="BK114" s="224">
        <f>ROUND(I114*H114,2)</f>
        <v>0</v>
      </c>
      <c r="BL114" s="17" t="s">
        <v>155</v>
      </c>
      <c r="BM114" s="223" t="s">
        <v>235</v>
      </c>
    </row>
    <row r="115" s="2" customFormat="1">
      <c r="A115" s="38"/>
      <c r="B115" s="39"/>
      <c r="C115" s="40"/>
      <c r="D115" s="225" t="s">
        <v>157</v>
      </c>
      <c r="E115" s="40"/>
      <c r="F115" s="226" t="s">
        <v>595</v>
      </c>
      <c r="G115" s="40"/>
      <c r="H115" s="40"/>
      <c r="I115" s="227"/>
      <c r="J115" s="40"/>
      <c r="K115" s="40"/>
      <c r="L115" s="44"/>
      <c r="M115" s="228"/>
      <c r="N115" s="229"/>
      <c r="O115" s="84"/>
      <c r="P115" s="84"/>
      <c r="Q115" s="84"/>
      <c r="R115" s="84"/>
      <c r="S115" s="84"/>
      <c r="T115" s="85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T115" s="17" t="s">
        <v>157</v>
      </c>
      <c r="AU115" s="17" t="s">
        <v>80</v>
      </c>
    </row>
    <row r="116" s="15" customFormat="1">
      <c r="A116" s="15"/>
      <c r="B116" s="253"/>
      <c r="C116" s="254"/>
      <c r="D116" s="232" t="s">
        <v>159</v>
      </c>
      <c r="E116" s="255" t="s">
        <v>19</v>
      </c>
      <c r="F116" s="256" t="s">
        <v>237</v>
      </c>
      <c r="G116" s="254"/>
      <c r="H116" s="255" t="s">
        <v>19</v>
      </c>
      <c r="I116" s="257"/>
      <c r="J116" s="254"/>
      <c r="K116" s="254"/>
      <c r="L116" s="258"/>
      <c r="M116" s="259"/>
      <c r="N116" s="260"/>
      <c r="O116" s="260"/>
      <c r="P116" s="260"/>
      <c r="Q116" s="260"/>
      <c r="R116" s="260"/>
      <c r="S116" s="260"/>
      <c r="T116" s="261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T116" s="262" t="s">
        <v>159</v>
      </c>
      <c r="AU116" s="262" t="s">
        <v>80</v>
      </c>
      <c r="AV116" s="15" t="s">
        <v>78</v>
      </c>
      <c r="AW116" s="15" t="s">
        <v>33</v>
      </c>
      <c r="AX116" s="15" t="s">
        <v>72</v>
      </c>
      <c r="AY116" s="262" t="s">
        <v>148</v>
      </c>
    </row>
    <row r="117" s="13" customFormat="1">
      <c r="A117" s="13"/>
      <c r="B117" s="230"/>
      <c r="C117" s="231"/>
      <c r="D117" s="232" t="s">
        <v>159</v>
      </c>
      <c r="E117" s="233" t="s">
        <v>19</v>
      </c>
      <c r="F117" s="234" t="s">
        <v>689</v>
      </c>
      <c r="G117" s="231"/>
      <c r="H117" s="235">
        <v>44</v>
      </c>
      <c r="I117" s="236"/>
      <c r="J117" s="231"/>
      <c r="K117" s="231"/>
      <c r="L117" s="237"/>
      <c r="M117" s="238"/>
      <c r="N117" s="239"/>
      <c r="O117" s="239"/>
      <c r="P117" s="239"/>
      <c r="Q117" s="239"/>
      <c r="R117" s="239"/>
      <c r="S117" s="239"/>
      <c r="T117" s="240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1" t="s">
        <v>159</v>
      </c>
      <c r="AU117" s="241" t="s">
        <v>80</v>
      </c>
      <c r="AV117" s="13" t="s">
        <v>80</v>
      </c>
      <c r="AW117" s="13" t="s">
        <v>33</v>
      </c>
      <c r="AX117" s="13" t="s">
        <v>78</v>
      </c>
      <c r="AY117" s="241" t="s">
        <v>148</v>
      </c>
    </row>
    <row r="118" s="2" customFormat="1" ht="16.5" customHeight="1">
      <c r="A118" s="38"/>
      <c r="B118" s="39"/>
      <c r="C118" s="263" t="s">
        <v>195</v>
      </c>
      <c r="D118" s="263" t="s">
        <v>240</v>
      </c>
      <c r="E118" s="264" t="s">
        <v>241</v>
      </c>
      <c r="F118" s="265" t="s">
        <v>242</v>
      </c>
      <c r="G118" s="266" t="s">
        <v>243</v>
      </c>
      <c r="H118" s="267">
        <v>79.200000000000003</v>
      </c>
      <c r="I118" s="268"/>
      <c r="J118" s="269">
        <f>ROUND(I118*H118,2)</f>
        <v>0</v>
      </c>
      <c r="K118" s="265" t="s">
        <v>154</v>
      </c>
      <c r="L118" s="270"/>
      <c r="M118" s="271" t="s">
        <v>19</v>
      </c>
      <c r="N118" s="272" t="s">
        <v>43</v>
      </c>
      <c r="O118" s="84"/>
      <c r="P118" s="221">
        <f>O118*H118</f>
        <v>0</v>
      </c>
      <c r="Q118" s="221">
        <v>0</v>
      </c>
      <c r="R118" s="221">
        <f>Q118*H118</f>
        <v>0</v>
      </c>
      <c r="S118" s="221">
        <v>0</v>
      </c>
      <c r="T118" s="222">
        <f>S118*H118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R118" s="223" t="s">
        <v>195</v>
      </c>
      <c r="AT118" s="223" t="s">
        <v>240</v>
      </c>
      <c r="AU118" s="223" t="s">
        <v>80</v>
      </c>
      <c r="AY118" s="17" t="s">
        <v>148</v>
      </c>
      <c r="BE118" s="224">
        <f>IF(N118="základní",J118,0)</f>
        <v>0</v>
      </c>
      <c r="BF118" s="224">
        <f>IF(N118="snížená",J118,0)</f>
        <v>0</v>
      </c>
      <c r="BG118" s="224">
        <f>IF(N118="zákl. přenesená",J118,0)</f>
        <v>0</v>
      </c>
      <c r="BH118" s="224">
        <f>IF(N118="sníž. přenesená",J118,0)</f>
        <v>0</v>
      </c>
      <c r="BI118" s="224">
        <f>IF(N118="nulová",J118,0)</f>
        <v>0</v>
      </c>
      <c r="BJ118" s="17" t="s">
        <v>78</v>
      </c>
      <c r="BK118" s="224">
        <f>ROUND(I118*H118,2)</f>
        <v>0</v>
      </c>
      <c r="BL118" s="17" t="s">
        <v>155</v>
      </c>
      <c r="BM118" s="223" t="s">
        <v>244</v>
      </c>
    </row>
    <row r="119" s="13" customFormat="1">
      <c r="A119" s="13"/>
      <c r="B119" s="230"/>
      <c r="C119" s="231"/>
      <c r="D119" s="232" t="s">
        <v>159</v>
      </c>
      <c r="E119" s="231"/>
      <c r="F119" s="234" t="s">
        <v>690</v>
      </c>
      <c r="G119" s="231"/>
      <c r="H119" s="235">
        <v>79.200000000000003</v>
      </c>
      <c r="I119" s="236"/>
      <c r="J119" s="231"/>
      <c r="K119" s="231"/>
      <c r="L119" s="237"/>
      <c r="M119" s="238"/>
      <c r="N119" s="239"/>
      <c r="O119" s="239"/>
      <c r="P119" s="239"/>
      <c r="Q119" s="239"/>
      <c r="R119" s="239"/>
      <c r="S119" s="239"/>
      <c r="T119" s="240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41" t="s">
        <v>159</v>
      </c>
      <c r="AU119" s="241" t="s">
        <v>80</v>
      </c>
      <c r="AV119" s="13" t="s">
        <v>80</v>
      </c>
      <c r="AW119" s="13" t="s">
        <v>4</v>
      </c>
      <c r="AX119" s="13" t="s">
        <v>78</v>
      </c>
      <c r="AY119" s="241" t="s">
        <v>148</v>
      </c>
    </row>
    <row r="120" s="2" customFormat="1" ht="24.15" customHeight="1">
      <c r="A120" s="38"/>
      <c r="B120" s="39"/>
      <c r="C120" s="212" t="s">
        <v>202</v>
      </c>
      <c r="D120" s="212" t="s">
        <v>150</v>
      </c>
      <c r="E120" s="213" t="s">
        <v>247</v>
      </c>
      <c r="F120" s="214" t="s">
        <v>248</v>
      </c>
      <c r="G120" s="215" t="s">
        <v>243</v>
      </c>
      <c r="H120" s="216">
        <v>537.20000000000005</v>
      </c>
      <c r="I120" s="217"/>
      <c r="J120" s="218">
        <f>ROUND(I120*H120,2)</f>
        <v>0</v>
      </c>
      <c r="K120" s="214" t="s">
        <v>154</v>
      </c>
      <c r="L120" s="44"/>
      <c r="M120" s="219" t="s">
        <v>19</v>
      </c>
      <c r="N120" s="220" t="s">
        <v>43</v>
      </c>
      <c r="O120" s="84"/>
      <c r="P120" s="221">
        <f>O120*H120</f>
        <v>0</v>
      </c>
      <c r="Q120" s="221">
        <v>0</v>
      </c>
      <c r="R120" s="221">
        <f>Q120*H120</f>
        <v>0</v>
      </c>
      <c r="S120" s="221">
        <v>0</v>
      </c>
      <c r="T120" s="222">
        <f>S120*H120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223" t="s">
        <v>155</v>
      </c>
      <c r="AT120" s="223" t="s">
        <v>150</v>
      </c>
      <c r="AU120" s="223" t="s">
        <v>80</v>
      </c>
      <c r="AY120" s="17" t="s">
        <v>148</v>
      </c>
      <c r="BE120" s="224">
        <f>IF(N120="základní",J120,0)</f>
        <v>0</v>
      </c>
      <c r="BF120" s="224">
        <f>IF(N120="snížená",J120,0)</f>
        <v>0</v>
      </c>
      <c r="BG120" s="224">
        <f>IF(N120="zákl. přenesená",J120,0)</f>
        <v>0</v>
      </c>
      <c r="BH120" s="224">
        <f>IF(N120="sníž. přenesená",J120,0)</f>
        <v>0</v>
      </c>
      <c r="BI120" s="224">
        <f>IF(N120="nulová",J120,0)</f>
        <v>0</v>
      </c>
      <c r="BJ120" s="17" t="s">
        <v>78</v>
      </c>
      <c r="BK120" s="224">
        <f>ROUND(I120*H120,2)</f>
        <v>0</v>
      </c>
      <c r="BL120" s="17" t="s">
        <v>155</v>
      </c>
      <c r="BM120" s="223" t="s">
        <v>598</v>
      </c>
    </row>
    <row r="121" s="2" customFormat="1">
      <c r="A121" s="38"/>
      <c r="B121" s="39"/>
      <c r="C121" s="40"/>
      <c r="D121" s="225" t="s">
        <v>157</v>
      </c>
      <c r="E121" s="40"/>
      <c r="F121" s="226" t="s">
        <v>250</v>
      </c>
      <c r="G121" s="40"/>
      <c r="H121" s="40"/>
      <c r="I121" s="227"/>
      <c r="J121" s="40"/>
      <c r="K121" s="40"/>
      <c r="L121" s="44"/>
      <c r="M121" s="228"/>
      <c r="N121" s="229"/>
      <c r="O121" s="84"/>
      <c r="P121" s="84"/>
      <c r="Q121" s="84"/>
      <c r="R121" s="84"/>
      <c r="S121" s="84"/>
      <c r="T121" s="85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157</v>
      </c>
      <c r="AU121" s="17" t="s">
        <v>80</v>
      </c>
    </row>
    <row r="122" s="13" customFormat="1">
      <c r="A122" s="13"/>
      <c r="B122" s="230"/>
      <c r="C122" s="231"/>
      <c r="D122" s="232" t="s">
        <v>159</v>
      </c>
      <c r="E122" s="233" t="s">
        <v>19</v>
      </c>
      <c r="F122" s="234" t="s">
        <v>687</v>
      </c>
      <c r="G122" s="231"/>
      <c r="H122" s="235">
        <v>316</v>
      </c>
      <c r="I122" s="236"/>
      <c r="J122" s="231"/>
      <c r="K122" s="231"/>
      <c r="L122" s="237"/>
      <c r="M122" s="238"/>
      <c r="N122" s="239"/>
      <c r="O122" s="239"/>
      <c r="P122" s="239"/>
      <c r="Q122" s="239"/>
      <c r="R122" s="239"/>
      <c r="S122" s="239"/>
      <c r="T122" s="240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1" t="s">
        <v>159</v>
      </c>
      <c r="AU122" s="241" t="s">
        <v>80</v>
      </c>
      <c r="AV122" s="13" t="s">
        <v>80</v>
      </c>
      <c r="AW122" s="13" t="s">
        <v>33</v>
      </c>
      <c r="AX122" s="13" t="s">
        <v>78</v>
      </c>
      <c r="AY122" s="241" t="s">
        <v>148</v>
      </c>
    </row>
    <row r="123" s="13" customFormat="1">
      <c r="A123" s="13"/>
      <c r="B123" s="230"/>
      <c r="C123" s="231"/>
      <c r="D123" s="232" t="s">
        <v>159</v>
      </c>
      <c r="E123" s="231"/>
      <c r="F123" s="234" t="s">
        <v>691</v>
      </c>
      <c r="G123" s="231"/>
      <c r="H123" s="235">
        <v>537.20000000000005</v>
      </c>
      <c r="I123" s="236"/>
      <c r="J123" s="231"/>
      <c r="K123" s="231"/>
      <c r="L123" s="237"/>
      <c r="M123" s="238"/>
      <c r="N123" s="239"/>
      <c r="O123" s="239"/>
      <c r="P123" s="239"/>
      <c r="Q123" s="239"/>
      <c r="R123" s="239"/>
      <c r="S123" s="239"/>
      <c r="T123" s="240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1" t="s">
        <v>159</v>
      </c>
      <c r="AU123" s="241" t="s">
        <v>80</v>
      </c>
      <c r="AV123" s="13" t="s">
        <v>80</v>
      </c>
      <c r="AW123" s="13" t="s">
        <v>4</v>
      </c>
      <c r="AX123" s="13" t="s">
        <v>78</v>
      </c>
      <c r="AY123" s="241" t="s">
        <v>148</v>
      </c>
    </row>
    <row r="124" s="2" customFormat="1" ht="24.15" customHeight="1">
      <c r="A124" s="38"/>
      <c r="B124" s="39"/>
      <c r="C124" s="212" t="s">
        <v>208</v>
      </c>
      <c r="D124" s="212" t="s">
        <v>150</v>
      </c>
      <c r="E124" s="213" t="s">
        <v>600</v>
      </c>
      <c r="F124" s="214" t="s">
        <v>601</v>
      </c>
      <c r="G124" s="215" t="s">
        <v>153</v>
      </c>
      <c r="H124" s="216">
        <v>173</v>
      </c>
      <c r="I124" s="217"/>
      <c r="J124" s="218">
        <f>ROUND(I124*H124,2)</f>
        <v>0</v>
      </c>
      <c r="K124" s="214" t="s">
        <v>154</v>
      </c>
      <c r="L124" s="44"/>
      <c r="M124" s="219" t="s">
        <v>19</v>
      </c>
      <c r="N124" s="220" t="s">
        <v>43</v>
      </c>
      <c r="O124" s="84"/>
      <c r="P124" s="221">
        <f>O124*H124</f>
        <v>0</v>
      </c>
      <c r="Q124" s="221">
        <v>0</v>
      </c>
      <c r="R124" s="221">
        <f>Q124*H124</f>
        <v>0</v>
      </c>
      <c r="S124" s="221">
        <v>0</v>
      </c>
      <c r="T124" s="222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23" t="s">
        <v>155</v>
      </c>
      <c r="AT124" s="223" t="s">
        <v>150</v>
      </c>
      <c r="AU124" s="223" t="s">
        <v>80</v>
      </c>
      <c r="AY124" s="17" t="s">
        <v>148</v>
      </c>
      <c r="BE124" s="224">
        <f>IF(N124="základní",J124,0)</f>
        <v>0</v>
      </c>
      <c r="BF124" s="224">
        <f>IF(N124="snížená",J124,0)</f>
        <v>0</v>
      </c>
      <c r="BG124" s="224">
        <f>IF(N124="zákl. přenesená",J124,0)</f>
        <v>0</v>
      </c>
      <c r="BH124" s="224">
        <f>IF(N124="sníž. přenesená",J124,0)</f>
        <v>0</v>
      </c>
      <c r="BI124" s="224">
        <f>IF(N124="nulová",J124,0)</f>
        <v>0</v>
      </c>
      <c r="BJ124" s="17" t="s">
        <v>78</v>
      </c>
      <c r="BK124" s="224">
        <f>ROUND(I124*H124,2)</f>
        <v>0</v>
      </c>
      <c r="BL124" s="17" t="s">
        <v>155</v>
      </c>
      <c r="BM124" s="223" t="s">
        <v>272</v>
      </c>
    </row>
    <row r="125" s="2" customFormat="1">
      <c r="A125" s="38"/>
      <c r="B125" s="39"/>
      <c r="C125" s="40"/>
      <c r="D125" s="225" t="s">
        <v>157</v>
      </c>
      <c r="E125" s="40"/>
      <c r="F125" s="226" t="s">
        <v>602</v>
      </c>
      <c r="G125" s="40"/>
      <c r="H125" s="40"/>
      <c r="I125" s="227"/>
      <c r="J125" s="40"/>
      <c r="K125" s="40"/>
      <c r="L125" s="44"/>
      <c r="M125" s="228"/>
      <c r="N125" s="229"/>
      <c r="O125" s="84"/>
      <c r="P125" s="84"/>
      <c r="Q125" s="84"/>
      <c r="R125" s="84"/>
      <c r="S125" s="84"/>
      <c r="T125" s="85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157</v>
      </c>
      <c r="AU125" s="17" t="s">
        <v>80</v>
      </c>
    </row>
    <row r="126" s="2" customFormat="1" ht="16.5" customHeight="1">
      <c r="A126" s="38"/>
      <c r="B126" s="39"/>
      <c r="C126" s="263" t="s">
        <v>214</v>
      </c>
      <c r="D126" s="263" t="s">
        <v>240</v>
      </c>
      <c r="E126" s="264" t="s">
        <v>274</v>
      </c>
      <c r="F126" s="265" t="s">
        <v>275</v>
      </c>
      <c r="G126" s="266" t="s">
        <v>243</v>
      </c>
      <c r="H126" s="267">
        <v>25.920000000000002</v>
      </c>
      <c r="I126" s="268"/>
      <c r="J126" s="269">
        <f>ROUND(I126*H126,2)</f>
        <v>0</v>
      </c>
      <c r="K126" s="265" t="s">
        <v>154</v>
      </c>
      <c r="L126" s="270"/>
      <c r="M126" s="271" t="s">
        <v>19</v>
      </c>
      <c r="N126" s="272" t="s">
        <v>43</v>
      </c>
      <c r="O126" s="84"/>
      <c r="P126" s="221">
        <f>O126*H126</f>
        <v>0</v>
      </c>
      <c r="Q126" s="221">
        <v>0</v>
      </c>
      <c r="R126" s="221">
        <f>Q126*H126</f>
        <v>0</v>
      </c>
      <c r="S126" s="221">
        <v>0</v>
      </c>
      <c r="T126" s="222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23" t="s">
        <v>195</v>
      </c>
      <c r="AT126" s="223" t="s">
        <v>240</v>
      </c>
      <c r="AU126" s="223" t="s">
        <v>80</v>
      </c>
      <c r="AY126" s="17" t="s">
        <v>148</v>
      </c>
      <c r="BE126" s="224">
        <f>IF(N126="základní",J126,0)</f>
        <v>0</v>
      </c>
      <c r="BF126" s="224">
        <f>IF(N126="snížená",J126,0)</f>
        <v>0</v>
      </c>
      <c r="BG126" s="224">
        <f>IF(N126="zákl. přenesená",J126,0)</f>
        <v>0</v>
      </c>
      <c r="BH126" s="224">
        <f>IF(N126="sníž. přenesená",J126,0)</f>
        <v>0</v>
      </c>
      <c r="BI126" s="224">
        <f>IF(N126="nulová",J126,0)</f>
        <v>0</v>
      </c>
      <c r="BJ126" s="17" t="s">
        <v>78</v>
      </c>
      <c r="BK126" s="224">
        <f>ROUND(I126*H126,2)</f>
        <v>0</v>
      </c>
      <c r="BL126" s="17" t="s">
        <v>155</v>
      </c>
      <c r="BM126" s="223" t="s">
        <v>276</v>
      </c>
    </row>
    <row r="127" s="13" customFormat="1">
      <c r="A127" s="13"/>
      <c r="B127" s="230"/>
      <c r="C127" s="231"/>
      <c r="D127" s="232" t="s">
        <v>159</v>
      </c>
      <c r="E127" s="233" t="s">
        <v>19</v>
      </c>
      <c r="F127" s="234" t="s">
        <v>692</v>
      </c>
      <c r="G127" s="231"/>
      <c r="H127" s="235">
        <v>16.199999999999999</v>
      </c>
      <c r="I127" s="236"/>
      <c r="J127" s="231"/>
      <c r="K127" s="231"/>
      <c r="L127" s="237"/>
      <c r="M127" s="238"/>
      <c r="N127" s="239"/>
      <c r="O127" s="239"/>
      <c r="P127" s="239"/>
      <c r="Q127" s="239"/>
      <c r="R127" s="239"/>
      <c r="S127" s="239"/>
      <c r="T127" s="240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1" t="s">
        <v>159</v>
      </c>
      <c r="AU127" s="241" t="s">
        <v>80</v>
      </c>
      <c r="AV127" s="13" t="s">
        <v>80</v>
      </c>
      <c r="AW127" s="13" t="s">
        <v>33</v>
      </c>
      <c r="AX127" s="13" t="s">
        <v>78</v>
      </c>
      <c r="AY127" s="241" t="s">
        <v>148</v>
      </c>
    </row>
    <row r="128" s="13" customFormat="1">
      <c r="A128" s="13"/>
      <c r="B128" s="230"/>
      <c r="C128" s="231"/>
      <c r="D128" s="232" t="s">
        <v>159</v>
      </c>
      <c r="E128" s="231"/>
      <c r="F128" s="234" t="s">
        <v>693</v>
      </c>
      <c r="G128" s="231"/>
      <c r="H128" s="235">
        <v>25.920000000000002</v>
      </c>
      <c r="I128" s="236"/>
      <c r="J128" s="231"/>
      <c r="K128" s="231"/>
      <c r="L128" s="237"/>
      <c r="M128" s="238"/>
      <c r="N128" s="239"/>
      <c r="O128" s="239"/>
      <c r="P128" s="239"/>
      <c r="Q128" s="239"/>
      <c r="R128" s="239"/>
      <c r="S128" s="239"/>
      <c r="T128" s="240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1" t="s">
        <v>159</v>
      </c>
      <c r="AU128" s="241" t="s">
        <v>80</v>
      </c>
      <c r="AV128" s="13" t="s">
        <v>80</v>
      </c>
      <c r="AW128" s="13" t="s">
        <v>4</v>
      </c>
      <c r="AX128" s="13" t="s">
        <v>78</v>
      </c>
      <c r="AY128" s="241" t="s">
        <v>148</v>
      </c>
    </row>
    <row r="129" s="2" customFormat="1" ht="24.15" customHeight="1">
      <c r="A129" s="38"/>
      <c r="B129" s="39"/>
      <c r="C129" s="212" t="s">
        <v>8</v>
      </c>
      <c r="D129" s="212" t="s">
        <v>150</v>
      </c>
      <c r="E129" s="213" t="s">
        <v>280</v>
      </c>
      <c r="F129" s="214" t="s">
        <v>281</v>
      </c>
      <c r="G129" s="215" t="s">
        <v>153</v>
      </c>
      <c r="H129" s="216">
        <v>173</v>
      </c>
      <c r="I129" s="217"/>
      <c r="J129" s="218">
        <f>ROUND(I129*H129,2)</f>
        <v>0</v>
      </c>
      <c r="K129" s="214" t="s">
        <v>154</v>
      </c>
      <c r="L129" s="44"/>
      <c r="M129" s="219" t="s">
        <v>19</v>
      </c>
      <c r="N129" s="220" t="s">
        <v>43</v>
      </c>
      <c r="O129" s="84"/>
      <c r="P129" s="221">
        <f>O129*H129</f>
        <v>0</v>
      </c>
      <c r="Q129" s="221">
        <v>0</v>
      </c>
      <c r="R129" s="221">
        <f>Q129*H129</f>
        <v>0</v>
      </c>
      <c r="S129" s="221">
        <v>0</v>
      </c>
      <c r="T129" s="222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3" t="s">
        <v>155</v>
      </c>
      <c r="AT129" s="223" t="s">
        <v>150</v>
      </c>
      <c r="AU129" s="223" t="s">
        <v>80</v>
      </c>
      <c r="AY129" s="17" t="s">
        <v>148</v>
      </c>
      <c r="BE129" s="224">
        <f>IF(N129="základní",J129,0)</f>
        <v>0</v>
      </c>
      <c r="BF129" s="224">
        <f>IF(N129="snížená",J129,0)</f>
        <v>0</v>
      </c>
      <c r="BG129" s="224">
        <f>IF(N129="zákl. přenesená",J129,0)</f>
        <v>0</v>
      </c>
      <c r="BH129" s="224">
        <f>IF(N129="sníž. přenesená",J129,0)</f>
        <v>0</v>
      </c>
      <c r="BI129" s="224">
        <f>IF(N129="nulová",J129,0)</f>
        <v>0</v>
      </c>
      <c r="BJ129" s="17" t="s">
        <v>78</v>
      </c>
      <c r="BK129" s="224">
        <f>ROUND(I129*H129,2)</f>
        <v>0</v>
      </c>
      <c r="BL129" s="17" t="s">
        <v>155</v>
      </c>
      <c r="BM129" s="223" t="s">
        <v>282</v>
      </c>
    </row>
    <row r="130" s="2" customFormat="1">
      <c r="A130" s="38"/>
      <c r="B130" s="39"/>
      <c r="C130" s="40"/>
      <c r="D130" s="225" t="s">
        <v>157</v>
      </c>
      <c r="E130" s="40"/>
      <c r="F130" s="226" t="s">
        <v>283</v>
      </c>
      <c r="G130" s="40"/>
      <c r="H130" s="40"/>
      <c r="I130" s="227"/>
      <c r="J130" s="40"/>
      <c r="K130" s="40"/>
      <c r="L130" s="44"/>
      <c r="M130" s="228"/>
      <c r="N130" s="229"/>
      <c r="O130" s="84"/>
      <c r="P130" s="84"/>
      <c r="Q130" s="84"/>
      <c r="R130" s="84"/>
      <c r="S130" s="84"/>
      <c r="T130" s="85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157</v>
      </c>
      <c r="AU130" s="17" t="s">
        <v>80</v>
      </c>
    </row>
    <row r="131" s="2" customFormat="1" ht="16.5" customHeight="1">
      <c r="A131" s="38"/>
      <c r="B131" s="39"/>
      <c r="C131" s="263" t="s">
        <v>225</v>
      </c>
      <c r="D131" s="263" t="s">
        <v>240</v>
      </c>
      <c r="E131" s="264" t="s">
        <v>285</v>
      </c>
      <c r="F131" s="265" t="s">
        <v>286</v>
      </c>
      <c r="G131" s="266" t="s">
        <v>287</v>
      </c>
      <c r="H131" s="267">
        <v>5.4500000000000002</v>
      </c>
      <c r="I131" s="268"/>
      <c r="J131" s="269">
        <f>ROUND(I131*H131,2)</f>
        <v>0</v>
      </c>
      <c r="K131" s="265" t="s">
        <v>154</v>
      </c>
      <c r="L131" s="270"/>
      <c r="M131" s="271" t="s">
        <v>19</v>
      </c>
      <c r="N131" s="272" t="s">
        <v>43</v>
      </c>
      <c r="O131" s="84"/>
      <c r="P131" s="221">
        <f>O131*H131</f>
        <v>0</v>
      </c>
      <c r="Q131" s="221">
        <v>0.001</v>
      </c>
      <c r="R131" s="221">
        <f>Q131*H131</f>
        <v>0.00545</v>
      </c>
      <c r="S131" s="221">
        <v>0</v>
      </c>
      <c r="T131" s="222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3" t="s">
        <v>195</v>
      </c>
      <c r="AT131" s="223" t="s">
        <v>240</v>
      </c>
      <c r="AU131" s="223" t="s">
        <v>80</v>
      </c>
      <c r="AY131" s="17" t="s">
        <v>148</v>
      </c>
      <c r="BE131" s="224">
        <f>IF(N131="základní",J131,0)</f>
        <v>0</v>
      </c>
      <c r="BF131" s="224">
        <f>IF(N131="snížená",J131,0)</f>
        <v>0</v>
      </c>
      <c r="BG131" s="224">
        <f>IF(N131="zákl. přenesená",J131,0)</f>
        <v>0</v>
      </c>
      <c r="BH131" s="224">
        <f>IF(N131="sníž. přenesená",J131,0)</f>
        <v>0</v>
      </c>
      <c r="BI131" s="224">
        <f>IF(N131="nulová",J131,0)</f>
        <v>0</v>
      </c>
      <c r="BJ131" s="17" t="s">
        <v>78</v>
      </c>
      <c r="BK131" s="224">
        <f>ROUND(I131*H131,2)</f>
        <v>0</v>
      </c>
      <c r="BL131" s="17" t="s">
        <v>155</v>
      </c>
      <c r="BM131" s="223" t="s">
        <v>288</v>
      </c>
    </row>
    <row r="132" s="13" customFormat="1">
      <c r="A132" s="13"/>
      <c r="B132" s="230"/>
      <c r="C132" s="231"/>
      <c r="D132" s="232" t="s">
        <v>159</v>
      </c>
      <c r="E132" s="231"/>
      <c r="F132" s="234" t="s">
        <v>694</v>
      </c>
      <c r="G132" s="231"/>
      <c r="H132" s="235">
        <v>5.4500000000000002</v>
      </c>
      <c r="I132" s="236"/>
      <c r="J132" s="231"/>
      <c r="K132" s="231"/>
      <c r="L132" s="237"/>
      <c r="M132" s="238"/>
      <c r="N132" s="239"/>
      <c r="O132" s="239"/>
      <c r="P132" s="239"/>
      <c r="Q132" s="239"/>
      <c r="R132" s="239"/>
      <c r="S132" s="239"/>
      <c r="T132" s="240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1" t="s">
        <v>159</v>
      </c>
      <c r="AU132" s="241" t="s">
        <v>80</v>
      </c>
      <c r="AV132" s="13" t="s">
        <v>80</v>
      </c>
      <c r="AW132" s="13" t="s">
        <v>4</v>
      </c>
      <c r="AX132" s="13" t="s">
        <v>78</v>
      </c>
      <c r="AY132" s="241" t="s">
        <v>148</v>
      </c>
    </row>
    <row r="133" s="2" customFormat="1" ht="21.75" customHeight="1">
      <c r="A133" s="38"/>
      <c r="B133" s="39"/>
      <c r="C133" s="212" t="s">
        <v>232</v>
      </c>
      <c r="D133" s="212" t="s">
        <v>150</v>
      </c>
      <c r="E133" s="213" t="s">
        <v>291</v>
      </c>
      <c r="F133" s="214" t="s">
        <v>292</v>
      </c>
      <c r="G133" s="215" t="s">
        <v>153</v>
      </c>
      <c r="H133" s="216">
        <v>1108</v>
      </c>
      <c r="I133" s="217"/>
      <c r="J133" s="218">
        <f>ROUND(I133*H133,2)</f>
        <v>0</v>
      </c>
      <c r="K133" s="214" t="s">
        <v>154</v>
      </c>
      <c r="L133" s="44"/>
      <c r="M133" s="219" t="s">
        <v>19</v>
      </c>
      <c r="N133" s="220" t="s">
        <v>43</v>
      </c>
      <c r="O133" s="84"/>
      <c r="P133" s="221">
        <f>O133*H133</f>
        <v>0</v>
      </c>
      <c r="Q133" s="221">
        <v>0</v>
      </c>
      <c r="R133" s="221">
        <f>Q133*H133</f>
        <v>0</v>
      </c>
      <c r="S133" s="221">
        <v>0</v>
      </c>
      <c r="T133" s="222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23" t="s">
        <v>155</v>
      </c>
      <c r="AT133" s="223" t="s">
        <v>150</v>
      </c>
      <c r="AU133" s="223" t="s">
        <v>80</v>
      </c>
      <c r="AY133" s="17" t="s">
        <v>148</v>
      </c>
      <c r="BE133" s="224">
        <f>IF(N133="základní",J133,0)</f>
        <v>0</v>
      </c>
      <c r="BF133" s="224">
        <f>IF(N133="snížená",J133,0)</f>
        <v>0</v>
      </c>
      <c r="BG133" s="224">
        <f>IF(N133="zákl. přenesená",J133,0)</f>
        <v>0</v>
      </c>
      <c r="BH133" s="224">
        <f>IF(N133="sníž. přenesená",J133,0)</f>
        <v>0</v>
      </c>
      <c r="BI133" s="224">
        <f>IF(N133="nulová",J133,0)</f>
        <v>0</v>
      </c>
      <c r="BJ133" s="17" t="s">
        <v>78</v>
      </c>
      <c r="BK133" s="224">
        <f>ROUND(I133*H133,2)</f>
        <v>0</v>
      </c>
      <c r="BL133" s="17" t="s">
        <v>155</v>
      </c>
      <c r="BM133" s="223" t="s">
        <v>293</v>
      </c>
    </row>
    <row r="134" s="2" customFormat="1">
      <c r="A134" s="38"/>
      <c r="B134" s="39"/>
      <c r="C134" s="40"/>
      <c r="D134" s="225" t="s">
        <v>157</v>
      </c>
      <c r="E134" s="40"/>
      <c r="F134" s="226" t="s">
        <v>294</v>
      </c>
      <c r="G134" s="40"/>
      <c r="H134" s="40"/>
      <c r="I134" s="227"/>
      <c r="J134" s="40"/>
      <c r="K134" s="40"/>
      <c r="L134" s="44"/>
      <c r="M134" s="228"/>
      <c r="N134" s="229"/>
      <c r="O134" s="84"/>
      <c r="P134" s="84"/>
      <c r="Q134" s="84"/>
      <c r="R134" s="84"/>
      <c r="S134" s="84"/>
      <c r="T134" s="85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157</v>
      </c>
      <c r="AU134" s="17" t="s">
        <v>80</v>
      </c>
    </row>
    <row r="135" s="12" customFormat="1" ht="22.8" customHeight="1">
      <c r="A135" s="12"/>
      <c r="B135" s="196"/>
      <c r="C135" s="197"/>
      <c r="D135" s="198" t="s">
        <v>71</v>
      </c>
      <c r="E135" s="210" t="s">
        <v>178</v>
      </c>
      <c r="F135" s="210" t="s">
        <v>310</v>
      </c>
      <c r="G135" s="197"/>
      <c r="H135" s="197"/>
      <c r="I135" s="200"/>
      <c r="J135" s="211">
        <f>BK135</f>
        <v>0</v>
      </c>
      <c r="K135" s="197"/>
      <c r="L135" s="202"/>
      <c r="M135" s="203"/>
      <c r="N135" s="204"/>
      <c r="O135" s="204"/>
      <c r="P135" s="205">
        <f>SUM(P136:P156)</f>
        <v>0</v>
      </c>
      <c r="Q135" s="204"/>
      <c r="R135" s="205">
        <f>SUM(R136:R156)</f>
        <v>0</v>
      </c>
      <c r="S135" s="204"/>
      <c r="T135" s="206">
        <f>SUM(T136:T156)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07" t="s">
        <v>78</v>
      </c>
      <c r="AT135" s="208" t="s">
        <v>71</v>
      </c>
      <c r="AU135" s="208" t="s">
        <v>78</v>
      </c>
      <c r="AY135" s="207" t="s">
        <v>148</v>
      </c>
      <c r="BK135" s="209">
        <f>SUM(BK136:BK156)</f>
        <v>0</v>
      </c>
    </row>
    <row r="136" s="2" customFormat="1" ht="21.75" customHeight="1">
      <c r="A136" s="38"/>
      <c r="B136" s="39"/>
      <c r="C136" s="212" t="s">
        <v>239</v>
      </c>
      <c r="D136" s="212" t="s">
        <v>150</v>
      </c>
      <c r="E136" s="213" t="s">
        <v>312</v>
      </c>
      <c r="F136" s="214" t="s">
        <v>313</v>
      </c>
      <c r="G136" s="215" t="s">
        <v>153</v>
      </c>
      <c r="H136" s="216">
        <v>1754</v>
      </c>
      <c r="I136" s="217"/>
      <c r="J136" s="218">
        <f>ROUND(I136*H136,2)</f>
        <v>0</v>
      </c>
      <c r="K136" s="214" t="s">
        <v>154</v>
      </c>
      <c r="L136" s="44"/>
      <c r="M136" s="219" t="s">
        <v>19</v>
      </c>
      <c r="N136" s="220" t="s">
        <v>43</v>
      </c>
      <c r="O136" s="84"/>
      <c r="P136" s="221">
        <f>O136*H136</f>
        <v>0</v>
      </c>
      <c r="Q136" s="221">
        <v>0</v>
      </c>
      <c r="R136" s="221">
        <f>Q136*H136</f>
        <v>0</v>
      </c>
      <c r="S136" s="221">
        <v>0</v>
      </c>
      <c r="T136" s="222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3" t="s">
        <v>155</v>
      </c>
      <c r="AT136" s="223" t="s">
        <v>150</v>
      </c>
      <c r="AU136" s="223" t="s">
        <v>80</v>
      </c>
      <c r="AY136" s="17" t="s">
        <v>148</v>
      </c>
      <c r="BE136" s="224">
        <f>IF(N136="základní",J136,0)</f>
        <v>0</v>
      </c>
      <c r="BF136" s="224">
        <f>IF(N136="snížená",J136,0)</f>
        <v>0</v>
      </c>
      <c r="BG136" s="224">
        <f>IF(N136="zákl. přenesená",J136,0)</f>
        <v>0</v>
      </c>
      <c r="BH136" s="224">
        <f>IF(N136="sníž. přenesená",J136,0)</f>
        <v>0</v>
      </c>
      <c r="BI136" s="224">
        <f>IF(N136="nulová",J136,0)</f>
        <v>0</v>
      </c>
      <c r="BJ136" s="17" t="s">
        <v>78</v>
      </c>
      <c r="BK136" s="224">
        <f>ROUND(I136*H136,2)</f>
        <v>0</v>
      </c>
      <c r="BL136" s="17" t="s">
        <v>155</v>
      </c>
      <c r="BM136" s="223" t="s">
        <v>314</v>
      </c>
    </row>
    <row r="137" s="2" customFormat="1">
      <c r="A137" s="38"/>
      <c r="B137" s="39"/>
      <c r="C137" s="40"/>
      <c r="D137" s="225" t="s">
        <v>157</v>
      </c>
      <c r="E137" s="40"/>
      <c r="F137" s="226" t="s">
        <v>315</v>
      </c>
      <c r="G137" s="40"/>
      <c r="H137" s="40"/>
      <c r="I137" s="227"/>
      <c r="J137" s="40"/>
      <c r="K137" s="40"/>
      <c r="L137" s="44"/>
      <c r="M137" s="228"/>
      <c r="N137" s="229"/>
      <c r="O137" s="84"/>
      <c r="P137" s="84"/>
      <c r="Q137" s="84"/>
      <c r="R137" s="84"/>
      <c r="S137" s="84"/>
      <c r="T137" s="85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157</v>
      </c>
      <c r="AU137" s="17" t="s">
        <v>80</v>
      </c>
    </row>
    <row r="138" s="13" customFormat="1">
      <c r="A138" s="13"/>
      <c r="B138" s="230"/>
      <c r="C138" s="231"/>
      <c r="D138" s="232" t="s">
        <v>159</v>
      </c>
      <c r="E138" s="233" t="s">
        <v>19</v>
      </c>
      <c r="F138" s="234" t="s">
        <v>695</v>
      </c>
      <c r="G138" s="231"/>
      <c r="H138" s="235">
        <v>1754</v>
      </c>
      <c r="I138" s="236"/>
      <c r="J138" s="231"/>
      <c r="K138" s="231"/>
      <c r="L138" s="237"/>
      <c r="M138" s="238"/>
      <c r="N138" s="239"/>
      <c r="O138" s="239"/>
      <c r="P138" s="239"/>
      <c r="Q138" s="239"/>
      <c r="R138" s="239"/>
      <c r="S138" s="239"/>
      <c r="T138" s="240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1" t="s">
        <v>159</v>
      </c>
      <c r="AU138" s="241" t="s">
        <v>80</v>
      </c>
      <c r="AV138" s="13" t="s">
        <v>80</v>
      </c>
      <c r="AW138" s="13" t="s">
        <v>33</v>
      </c>
      <c r="AX138" s="13" t="s">
        <v>78</v>
      </c>
      <c r="AY138" s="241" t="s">
        <v>148</v>
      </c>
    </row>
    <row r="139" s="2" customFormat="1" ht="24.15" customHeight="1">
      <c r="A139" s="38"/>
      <c r="B139" s="39"/>
      <c r="C139" s="212" t="s">
        <v>246</v>
      </c>
      <c r="D139" s="212" t="s">
        <v>150</v>
      </c>
      <c r="E139" s="213" t="s">
        <v>328</v>
      </c>
      <c r="F139" s="214" t="s">
        <v>329</v>
      </c>
      <c r="G139" s="215" t="s">
        <v>153</v>
      </c>
      <c r="H139" s="216">
        <v>877</v>
      </c>
      <c r="I139" s="217"/>
      <c r="J139" s="218">
        <f>ROUND(I139*H139,2)</f>
        <v>0</v>
      </c>
      <c r="K139" s="214" t="s">
        <v>154</v>
      </c>
      <c r="L139" s="44"/>
      <c r="M139" s="219" t="s">
        <v>19</v>
      </c>
      <c r="N139" s="220" t="s">
        <v>43</v>
      </c>
      <c r="O139" s="84"/>
      <c r="P139" s="221">
        <f>O139*H139</f>
        <v>0</v>
      </c>
      <c r="Q139" s="221">
        <v>0</v>
      </c>
      <c r="R139" s="221">
        <f>Q139*H139</f>
        <v>0</v>
      </c>
      <c r="S139" s="221">
        <v>0</v>
      </c>
      <c r="T139" s="222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23" t="s">
        <v>155</v>
      </c>
      <c r="AT139" s="223" t="s">
        <v>150</v>
      </c>
      <c r="AU139" s="223" t="s">
        <v>80</v>
      </c>
      <c r="AY139" s="17" t="s">
        <v>148</v>
      </c>
      <c r="BE139" s="224">
        <f>IF(N139="základní",J139,0)</f>
        <v>0</v>
      </c>
      <c r="BF139" s="224">
        <f>IF(N139="snížená",J139,0)</f>
        <v>0</v>
      </c>
      <c r="BG139" s="224">
        <f>IF(N139="zákl. přenesená",J139,0)</f>
        <v>0</v>
      </c>
      <c r="BH139" s="224">
        <f>IF(N139="sníž. přenesená",J139,0)</f>
        <v>0</v>
      </c>
      <c r="BI139" s="224">
        <f>IF(N139="nulová",J139,0)</f>
        <v>0</v>
      </c>
      <c r="BJ139" s="17" t="s">
        <v>78</v>
      </c>
      <c r="BK139" s="224">
        <f>ROUND(I139*H139,2)</f>
        <v>0</v>
      </c>
      <c r="BL139" s="17" t="s">
        <v>155</v>
      </c>
      <c r="BM139" s="223" t="s">
        <v>330</v>
      </c>
    </row>
    <row r="140" s="2" customFormat="1">
      <c r="A140" s="38"/>
      <c r="B140" s="39"/>
      <c r="C140" s="40"/>
      <c r="D140" s="225" t="s">
        <v>157</v>
      </c>
      <c r="E140" s="40"/>
      <c r="F140" s="226" t="s">
        <v>331</v>
      </c>
      <c r="G140" s="40"/>
      <c r="H140" s="40"/>
      <c r="I140" s="227"/>
      <c r="J140" s="40"/>
      <c r="K140" s="40"/>
      <c r="L140" s="44"/>
      <c r="M140" s="228"/>
      <c r="N140" s="229"/>
      <c r="O140" s="84"/>
      <c r="P140" s="84"/>
      <c r="Q140" s="84"/>
      <c r="R140" s="84"/>
      <c r="S140" s="84"/>
      <c r="T140" s="85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157</v>
      </c>
      <c r="AU140" s="17" t="s">
        <v>80</v>
      </c>
    </row>
    <row r="141" s="13" customFormat="1">
      <c r="A141" s="13"/>
      <c r="B141" s="230"/>
      <c r="C141" s="231"/>
      <c r="D141" s="232" t="s">
        <v>159</v>
      </c>
      <c r="E141" s="233" t="s">
        <v>19</v>
      </c>
      <c r="F141" s="234" t="s">
        <v>696</v>
      </c>
      <c r="G141" s="231"/>
      <c r="H141" s="235">
        <v>877</v>
      </c>
      <c r="I141" s="236"/>
      <c r="J141" s="231"/>
      <c r="K141" s="231"/>
      <c r="L141" s="237"/>
      <c r="M141" s="238"/>
      <c r="N141" s="239"/>
      <c r="O141" s="239"/>
      <c r="P141" s="239"/>
      <c r="Q141" s="239"/>
      <c r="R141" s="239"/>
      <c r="S141" s="239"/>
      <c r="T141" s="240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1" t="s">
        <v>159</v>
      </c>
      <c r="AU141" s="241" t="s">
        <v>80</v>
      </c>
      <c r="AV141" s="13" t="s">
        <v>80</v>
      </c>
      <c r="AW141" s="13" t="s">
        <v>33</v>
      </c>
      <c r="AX141" s="13" t="s">
        <v>78</v>
      </c>
      <c r="AY141" s="241" t="s">
        <v>148</v>
      </c>
    </row>
    <row r="142" s="2" customFormat="1" ht="16.5" customHeight="1">
      <c r="A142" s="38"/>
      <c r="B142" s="39"/>
      <c r="C142" s="212" t="s">
        <v>252</v>
      </c>
      <c r="D142" s="212" t="s">
        <v>150</v>
      </c>
      <c r="E142" s="213" t="s">
        <v>614</v>
      </c>
      <c r="F142" s="214" t="s">
        <v>615</v>
      </c>
      <c r="G142" s="215" t="s">
        <v>192</v>
      </c>
      <c r="H142" s="216">
        <v>66.599999999999994</v>
      </c>
      <c r="I142" s="217"/>
      <c r="J142" s="218">
        <f>ROUND(I142*H142,2)</f>
        <v>0</v>
      </c>
      <c r="K142" s="214" t="s">
        <v>154</v>
      </c>
      <c r="L142" s="44"/>
      <c r="M142" s="219" t="s">
        <v>19</v>
      </c>
      <c r="N142" s="220" t="s">
        <v>43</v>
      </c>
      <c r="O142" s="84"/>
      <c r="P142" s="221">
        <f>O142*H142</f>
        <v>0</v>
      </c>
      <c r="Q142" s="221">
        <v>0</v>
      </c>
      <c r="R142" s="221">
        <f>Q142*H142</f>
        <v>0</v>
      </c>
      <c r="S142" s="221">
        <v>0</v>
      </c>
      <c r="T142" s="222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23" t="s">
        <v>155</v>
      </c>
      <c r="AT142" s="223" t="s">
        <v>150</v>
      </c>
      <c r="AU142" s="223" t="s">
        <v>80</v>
      </c>
      <c r="AY142" s="17" t="s">
        <v>148</v>
      </c>
      <c r="BE142" s="224">
        <f>IF(N142="základní",J142,0)</f>
        <v>0</v>
      </c>
      <c r="BF142" s="224">
        <f>IF(N142="snížená",J142,0)</f>
        <v>0</v>
      </c>
      <c r="BG142" s="224">
        <f>IF(N142="zákl. přenesená",J142,0)</f>
        <v>0</v>
      </c>
      <c r="BH142" s="224">
        <f>IF(N142="sníž. přenesená",J142,0)</f>
        <v>0</v>
      </c>
      <c r="BI142" s="224">
        <f>IF(N142="nulová",J142,0)</f>
        <v>0</v>
      </c>
      <c r="BJ142" s="17" t="s">
        <v>78</v>
      </c>
      <c r="BK142" s="224">
        <f>ROUND(I142*H142,2)</f>
        <v>0</v>
      </c>
      <c r="BL142" s="17" t="s">
        <v>155</v>
      </c>
      <c r="BM142" s="223" t="s">
        <v>616</v>
      </c>
    </row>
    <row r="143" s="2" customFormat="1">
      <c r="A143" s="38"/>
      <c r="B143" s="39"/>
      <c r="C143" s="40"/>
      <c r="D143" s="225" t="s">
        <v>157</v>
      </c>
      <c r="E143" s="40"/>
      <c r="F143" s="226" t="s">
        <v>617</v>
      </c>
      <c r="G143" s="40"/>
      <c r="H143" s="40"/>
      <c r="I143" s="227"/>
      <c r="J143" s="40"/>
      <c r="K143" s="40"/>
      <c r="L143" s="44"/>
      <c r="M143" s="228"/>
      <c r="N143" s="229"/>
      <c r="O143" s="84"/>
      <c r="P143" s="84"/>
      <c r="Q143" s="84"/>
      <c r="R143" s="84"/>
      <c r="S143" s="84"/>
      <c r="T143" s="85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157</v>
      </c>
      <c r="AU143" s="17" t="s">
        <v>80</v>
      </c>
    </row>
    <row r="144" s="15" customFormat="1">
      <c r="A144" s="15"/>
      <c r="B144" s="253"/>
      <c r="C144" s="254"/>
      <c r="D144" s="232" t="s">
        <v>159</v>
      </c>
      <c r="E144" s="255" t="s">
        <v>19</v>
      </c>
      <c r="F144" s="256" t="s">
        <v>618</v>
      </c>
      <c r="G144" s="254"/>
      <c r="H144" s="255" t="s">
        <v>19</v>
      </c>
      <c r="I144" s="257"/>
      <c r="J144" s="254"/>
      <c r="K144" s="254"/>
      <c r="L144" s="258"/>
      <c r="M144" s="259"/>
      <c r="N144" s="260"/>
      <c r="O144" s="260"/>
      <c r="P144" s="260"/>
      <c r="Q144" s="260"/>
      <c r="R144" s="260"/>
      <c r="S144" s="260"/>
      <c r="T144" s="261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62" t="s">
        <v>159</v>
      </c>
      <c r="AU144" s="262" t="s">
        <v>80</v>
      </c>
      <c r="AV144" s="15" t="s">
        <v>78</v>
      </c>
      <c r="AW144" s="15" t="s">
        <v>33</v>
      </c>
      <c r="AX144" s="15" t="s">
        <v>72</v>
      </c>
      <c r="AY144" s="262" t="s">
        <v>148</v>
      </c>
    </row>
    <row r="145" s="13" customFormat="1">
      <c r="A145" s="13"/>
      <c r="B145" s="230"/>
      <c r="C145" s="231"/>
      <c r="D145" s="232" t="s">
        <v>159</v>
      </c>
      <c r="E145" s="233" t="s">
        <v>19</v>
      </c>
      <c r="F145" s="234" t="s">
        <v>697</v>
      </c>
      <c r="G145" s="231"/>
      <c r="H145" s="235">
        <v>66.599999999999994</v>
      </c>
      <c r="I145" s="236"/>
      <c r="J145" s="231"/>
      <c r="K145" s="231"/>
      <c r="L145" s="237"/>
      <c r="M145" s="238"/>
      <c r="N145" s="239"/>
      <c r="O145" s="239"/>
      <c r="P145" s="239"/>
      <c r="Q145" s="239"/>
      <c r="R145" s="239"/>
      <c r="S145" s="239"/>
      <c r="T145" s="240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1" t="s">
        <v>159</v>
      </c>
      <c r="AU145" s="241" t="s">
        <v>80</v>
      </c>
      <c r="AV145" s="13" t="s">
        <v>80</v>
      </c>
      <c r="AW145" s="13" t="s">
        <v>33</v>
      </c>
      <c r="AX145" s="13" t="s">
        <v>78</v>
      </c>
      <c r="AY145" s="241" t="s">
        <v>148</v>
      </c>
    </row>
    <row r="146" s="2" customFormat="1" ht="16.5" customHeight="1">
      <c r="A146" s="38"/>
      <c r="B146" s="39"/>
      <c r="C146" s="263" t="s">
        <v>258</v>
      </c>
      <c r="D146" s="263" t="s">
        <v>240</v>
      </c>
      <c r="E146" s="264" t="s">
        <v>620</v>
      </c>
      <c r="F146" s="265" t="s">
        <v>621</v>
      </c>
      <c r="G146" s="266" t="s">
        <v>243</v>
      </c>
      <c r="H146" s="267">
        <v>119.88</v>
      </c>
      <c r="I146" s="268"/>
      <c r="J146" s="269">
        <f>ROUND(I146*H146,2)</f>
        <v>0</v>
      </c>
      <c r="K146" s="265" t="s">
        <v>154</v>
      </c>
      <c r="L146" s="270"/>
      <c r="M146" s="271" t="s">
        <v>19</v>
      </c>
      <c r="N146" s="272" t="s">
        <v>43</v>
      </c>
      <c r="O146" s="84"/>
      <c r="P146" s="221">
        <f>O146*H146</f>
        <v>0</v>
      </c>
      <c r="Q146" s="221">
        <v>0</v>
      </c>
      <c r="R146" s="221">
        <f>Q146*H146</f>
        <v>0</v>
      </c>
      <c r="S146" s="221">
        <v>0</v>
      </c>
      <c r="T146" s="222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3" t="s">
        <v>195</v>
      </c>
      <c r="AT146" s="223" t="s">
        <v>240</v>
      </c>
      <c r="AU146" s="223" t="s">
        <v>80</v>
      </c>
      <c r="AY146" s="17" t="s">
        <v>148</v>
      </c>
      <c r="BE146" s="224">
        <f>IF(N146="základní",J146,0)</f>
        <v>0</v>
      </c>
      <c r="BF146" s="224">
        <f>IF(N146="snížená",J146,0)</f>
        <v>0</v>
      </c>
      <c r="BG146" s="224">
        <f>IF(N146="zákl. přenesená",J146,0)</f>
        <v>0</v>
      </c>
      <c r="BH146" s="224">
        <f>IF(N146="sníž. přenesená",J146,0)</f>
        <v>0</v>
      </c>
      <c r="BI146" s="224">
        <f>IF(N146="nulová",J146,0)</f>
        <v>0</v>
      </c>
      <c r="BJ146" s="17" t="s">
        <v>78</v>
      </c>
      <c r="BK146" s="224">
        <f>ROUND(I146*H146,2)</f>
        <v>0</v>
      </c>
      <c r="BL146" s="17" t="s">
        <v>155</v>
      </c>
      <c r="BM146" s="223" t="s">
        <v>622</v>
      </c>
    </row>
    <row r="147" s="13" customFormat="1">
      <c r="A147" s="13"/>
      <c r="B147" s="230"/>
      <c r="C147" s="231"/>
      <c r="D147" s="232" t="s">
        <v>159</v>
      </c>
      <c r="E147" s="231"/>
      <c r="F147" s="234" t="s">
        <v>698</v>
      </c>
      <c r="G147" s="231"/>
      <c r="H147" s="235">
        <v>119.88</v>
      </c>
      <c r="I147" s="236"/>
      <c r="J147" s="231"/>
      <c r="K147" s="231"/>
      <c r="L147" s="237"/>
      <c r="M147" s="238"/>
      <c r="N147" s="239"/>
      <c r="O147" s="239"/>
      <c r="P147" s="239"/>
      <c r="Q147" s="239"/>
      <c r="R147" s="239"/>
      <c r="S147" s="239"/>
      <c r="T147" s="240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1" t="s">
        <v>159</v>
      </c>
      <c r="AU147" s="241" t="s">
        <v>80</v>
      </c>
      <c r="AV147" s="13" t="s">
        <v>80</v>
      </c>
      <c r="AW147" s="13" t="s">
        <v>4</v>
      </c>
      <c r="AX147" s="13" t="s">
        <v>78</v>
      </c>
      <c r="AY147" s="241" t="s">
        <v>148</v>
      </c>
    </row>
    <row r="148" s="2" customFormat="1" ht="16.5" customHeight="1">
      <c r="A148" s="38"/>
      <c r="B148" s="39"/>
      <c r="C148" s="212" t="s">
        <v>264</v>
      </c>
      <c r="D148" s="212" t="s">
        <v>150</v>
      </c>
      <c r="E148" s="213" t="s">
        <v>334</v>
      </c>
      <c r="F148" s="214" t="s">
        <v>335</v>
      </c>
      <c r="G148" s="215" t="s">
        <v>153</v>
      </c>
      <c r="H148" s="216">
        <v>870</v>
      </c>
      <c r="I148" s="217"/>
      <c r="J148" s="218">
        <f>ROUND(I148*H148,2)</f>
        <v>0</v>
      </c>
      <c r="K148" s="214" t="s">
        <v>154</v>
      </c>
      <c r="L148" s="44"/>
      <c r="M148" s="219" t="s">
        <v>19</v>
      </c>
      <c r="N148" s="220" t="s">
        <v>43</v>
      </c>
      <c r="O148" s="84"/>
      <c r="P148" s="221">
        <f>O148*H148</f>
        <v>0</v>
      </c>
      <c r="Q148" s="221">
        <v>0</v>
      </c>
      <c r="R148" s="221">
        <f>Q148*H148</f>
        <v>0</v>
      </c>
      <c r="S148" s="221">
        <v>0</v>
      </c>
      <c r="T148" s="222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23" t="s">
        <v>155</v>
      </c>
      <c r="AT148" s="223" t="s">
        <v>150</v>
      </c>
      <c r="AU148" s="223" t="s">
        <v>80</v>
      </c>
      <c r="AY148" s="17" t="s">
        <v>148</v>
      </c>
      <c r="BE148" s="224">
        <f>IF(N148="základní",J148,0)</f>
        <v>0</v>
      </c>
      <c r="BF148" s="224">
        <f>IF(N148="snížená",J148,0)</f>
        <v>0</v>
      </c>
      <c r="BG148" s="224">
        <f>IF(N148="zákl. přenesená",J148,0)</f>
        <v>0</v>
      </c>
      <c r="BH148" s="224">
        <f>IF(N148="sníž. přenesená",J148,0)</f>
        <v>0</v>
      </c>
      <c r="BI148" s="224">
        <f>IF(N148="nulová",J148,0)</f>
        <v>0</v>
      </c>
      <c r="BJ148" s="17" t="s">
        <v>78</v>
      </c>
      <c r="BK148" s="224">
        <f>ROUND(I148*H148,2)</f>
        <v>0</v>
      </c>
      <c r="BL148" s="17" t="s">
        <v>155</v>
      </c>
      <c r="BM148" s="223" t="s">
        <v>336</v>
      </c>
    </row>
    <row r="149" s="2" customFormat="1">
      <c r="A149" s="38"/>
      <c r="B149" s="39"/>
      <c r="C149" s="40"/>
      <c r="D149" s="225" t="s">
        <v>157</v>
      </c>
      <c r="E149" s="40"/>
      <c r="F149" s="226" t="s">
        <v>337</v>
      </c>
      <c r="G149" s="40"/>
      <c r="H149" s="40"/>
      <c r="I149" s="227"/>
      <c r="J149" s="40"/>
      <c r="K149" s="40"/>
      <c r="L149" s="44"/>
      <c r="M149" s="228"/>
      <c r="N149" s="229"/>
      <c r="O149" s="84"/>
      <c r="P149" s="84"/>
      <c r="Q149" s="84"/>
      <c r="R149" s="84"/>
      <c r="S149" s="84"/>
      <c r="T149" s="85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157</v>
      </c>
      <c r="AU149" s="17" t="s">
        <v>80</v>
      </c>
    </row>
    <row r="150" s="13" customFormat="1">
      <c r="A150" s="13"/>
      <c r="B150" s="230"/>
      <c r="C150" s="231"/>
      <c r="D150" s="232" t="s">
        <v>159</v>
      </c>
      <c r="E150" s="233" t="s">
        <v>19</v>
      </c>
      <c r="F150" s="234" t="s">
        <v>699</v>
      </c>
      <c r="G150" s="231"/>
      <c r="H150" s="235">
        <v>870</v>
      </c>
      <c r="I150" s="236"/>
      <c r="J150" s="231"/>
      <c r="K150" s="231"/>
      <c r="L150" s="237"/>
      <c r="M150" s="238"/>
      <c r="N150" s="239"/>
      <c r="O150" s="239"/>
      <c r="P150" s="239"/>
      <c r="Q150" s="239"/>
      <c r="R150" s="239"/>
      <c r="S150" s="239"/>
      <c r="T150" s="240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1" t="s">
        <v>159</v>
      </c>
      <c r="AU150" s="241" t="s">
        <v>80</v>
      </c>
      <c r="AV150" s="13" t="s">
        <v>80</v>
      </c>
      <c r="AW150" s="13" t="s">
        <v>33</v>
      </c>
      <c r="AX150" s="13" t="s">
        <v>78</v>
      </c>
      <c r="AY150" s="241" t="s">
        <v>148</v>
      </c>
    </row>
    <row r="151" s="2" customFormat="1" ht="16.5" customHeight="1">
      <c r="A151" s="38"/>
      <c r="B151" s="39"/>
      <c r="C151" s="212" t="s">
        <v>269</v>
      </c>
      <c r="D151" s="212" t="s">
        <v>150</v>
      </c>
      <c r="E151" s="213" t="s">
        <v>339</v>
      </c>
      <c r="F151" s="214" t="s">
        <v>340</v>
      </c>
      <c r="G151" s="215" t="s">
        <v>153</v>
      </c>
      <c r="H151" s="216">
        <v>870</v>
      </c>
      <c r="I151" s="217"/>
      <c r="J151" s="218">
        <f>ROUND(I151*H151,2)</f>
        <v>0</v>
      </c>
      <c r="K151" s="214" t="s">
        <v>154</v>
      </c>
      <c r="L151" s="44"/>
      <c r="M151" s="219" t="s">
        <v>19</v>
      </c>
      <c r="N151" s="220" t="s">
        <v>43</v>
      </c>
      <c r="O151" s="84"/>
      <c r="P151" s="221">
        <f>O151*H151</f>
        <v>0</v>
      </c>
      <c r="Q151" s="221">
        <v>0</v>
      </c>
      <c r="R151" s="221">
        <f>Q151*H151</f>
        <v>0</v>
      </c>
      <c r="S151" s="221">
        <v>0</v>
      </c>
      <c r="T151" s="222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23" t="s">
        <v>155</v>
      </c>
      <c r="AT151" s="223" t="s">
        <v>150</v>
      </c>
      <c r="AU151" s="223" t="s">
        <v>80</v>
      </c>
      <c r="AY151" s="17" t="s">
        <v>148</v>
      </c>
      <c r="BE151" s="224">
        <f>IF(N151="základní",J151,0)</f>
        <v>0</v>
      </c>
      <c r="BF151" s="224">
        <f>IF(N151="snížená",J151,0)</f>
        <v>0</v>
      </c>
      <c r="BG151" s="224">
        <f>IF(N151="zákl. přenesená",J151,0)</f>
        <v>0</v>
      </c>
      <c r="BH151" s="224">
        <f>IF(N151="sníž. přenesená",J151,0)</f>
        <v>0</v>
      </c>
      <c r="BI151" s="224">
        <f>IF(N151="nulová",J151,0)</f>
        <v>0</v>
      </c>
      <c r="BJ151" s="17" t="s">
        <v>78</v>
      </c>
      <c r="BK151" s="224">
        <f>ROUND(I151*H151,2)</f>
        <v>0</v>
      </c>
      <c r="BL151" s="17" t="s">
        <v>155</v>
      </c>
      <c r="BM151" s="223" t="s">
        <v>341</v>
      </c>
    </row>
    <row r="152" s="2" customFormat="1">
      <c r="A152" s="38"/>
      <c r="B152" s="39"/>
      <c r="C152" s="40"/>
      <c r="D152" s="225" t="s">
        <v>157</v>
      </c>
      <c r="E152" s="40"/>
      <c r="F152" s="226" t="s">
        <v>342</v>
      </c>
      <c r="G152" s="40"/>
      <c r="H152" s="40"/>
      <c r="I152" s="227"/>
      <c r="J152" s="40"/>
      <c r="K152" s="40"/>
      <c r="L152" s="44"/>
      <c r="M152" s="228"/>
      <c r="N152" s="229"/>
      <c r="O152" s="84"/>
      <c r="P152" s="84"/>
      <c r="Q152" s="84"/>
      <c r="R152" s="84"/>
      <c r="S152" s="84"/>
      <c r="T152" s="85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157</v>
      </c>
      <c r="AU152" s="17" t="s">
        <v>80</v>
      </c>
    </row>
    <row r="153" s="13" customFormat="1">
      <c r="A153" s="13"/>
      <c r="B153" s="230"/>
      <c r="C153" s="231"/>
      <c r="D153" s="232" t="s">
        <v>159</v>
      </c>
      <c r="E153" s="233" t="s">
        <v>19</v>
      </c>
      <c r="F153" s="234" t="s">
        <v>699</v>
      </c>
      <c r="G153" s="231"/>
      <c r="H153" s="235">
        <v>870</v>
      </c>
      <c r="I153" s="236"/>
      <c r="J153" s="231"/>
      <c r="K153" s="231"/>
      <c r="L153" s="237"/>
      <c r="M153" s="238"/>
      <c r="N153" s="239"/>
      <c r="O153" s="239"/>
      <c r="P153" s="239"/>
      <c r="Q153" s="239"/>
      <c r="R153" s="239"/>
      <c r="S153" s="239"/>
      <c r="T153" s="240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1" t="s">
        <v>159</v>
      </c>
      <c r="AU153" s="241" t="s">
        <v>80</v>
      </c>
      <c r="AV153" s="13" t="s">
        <v>80</v>
      </c>
      <c r="AW153" s="13" t="s">
        <v>33</v>
      </c>
      <c r="AX153" s="13" t="s">
        <v>78</v>
      </c>
      <c r="AY153" s="241" t="s">
        <v>148</v>
      </c>
    </row>
    <row r="154" s="2" customFormat="1" ht="24.15" customHeight="1">
      <c r="A154" s="38"/>
      <c r="B154" s="39"/>
      <c r="C154" s="212" t="s">
        <v>7</v>
      </c>
      <c r="D154" s="212" t="s">
        <v>150</v>
      </c>
      <c r="E154" s="213" t="s">
        <v>344</v>
      </c>
      <c r="F154" s="214" t="s">
        <v>345</v>
      </c>
      <c r="G154" s="215" t="s">
        <v>153</v>
      </c>
      <c r="H154" s="216">
        <v>870</v>
      </c>
      <c r="I154" s="217"/>
      <c r="J154" s="218">
        <f>ROUND(I154*H154,2)</f>
        <v>0</v>
      </c>
      <c r="K154" s="214" t="s">
        <v>154</v>
      </c>
      <c r="L154" s="44"/>
      <c r="M154" s="219" t="s">
        <v>19</v>
      </c>
      <c r="N154" s="220" t="s">
        <v>43</v>
      </c>
      <c r="O154" s="84"/>
      <c r="P154" s="221">
        <f>O154*H154</f>
        <v>0</v>
      </c>
      <c r="Q154" s="221">
        <v>0</v>
      </c>
      <c r="R154" s="221">
        <f>Q154*H154</f>
        <v>0</v>
      </c>
      <c r="S154" s="221">
        <v>0</v>
      </c>
      <c r="T154" s="222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23" t="s">
        <v>155</v>
      </c>
      <c r="AT154" s="223" t="s">
        <v>150</v>
      </c>
      <c r="AU154" s="223" t="s">
        <v>80</v>
      </c>
      <c r="AY154" s="17" t="s">
        <v>148</v>
      </c>
      <c r="BE154" s="224">
        <f>IF(N154="základní",J154,0)</f>
        <v>0</v>
      </c>
      <c r="BF154" s="224">
        <f>IF(N154="snížená",J154,0)</f>
        <v>0</v>
      </c>
      <c r="BG154" s="224">
        <f>IF(N154="zákl. přenesená",J154,0)</f>
        <v>0</v>
      </c>
      <c r="BH154" s="224">
        <f>IF(N154="sníž. přenesená",J154,0)</f>
        <v>0</v>
      </c>
      <c r="BI154" s="224">
        <f>IF(N154="nulová",J154,0)</f>
        <v>0</v>
      </c>
      <c r="BJ154" s="17" t="s">
        <v>78</v>
      </c>
      <c r="BK154" s="224">
        <f>ROUND(I154*H154,2)</f>
        <v>0</v>
      </c>
      <c r="BL154" s="17" t="s">
        <v>155</v>
      </c>
      <c r="BM154" s="223" t="s">
        <v>346</v>
      </c>
    </row>
    <row r="155" s="2" customFormat="1">
      <c r="A155" s="38"/>
      <c r="B155" s="39"/>
      <c r="C155" s="40"/>
      <c r="D155" s="225" t="s">
        <v>157</v>
      </c>
      <c r="E155" s="40"/>
      <c r="F155" s="226" t="s">
        <v>347</v>
      </c>
      <c r="G155" s="40"/>
      <c r="H155" s="40"/>
      <c r="I155" s="227"/>
      <c r="J155" s="40"/>
      <c r="K155" s="40"/>
      <c r="L155" s="44"/>
      <c r="M155" s="228"/>
      <c r="N155" s="229"/>
      <c r="O155" s="84"/>
      <c r="P155" s="84"/>
      <c r="Q155" s="84"/>
      <c r="R155" s="84"/>
      <c r="S155" s="84"/>
      <c r="T155" s="85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157</v>
      </c>
      <c r="AU155" s="17" t="s">
        <v>80</v>
      </c>
    </row>
    <row r="156" s="13" customFormat="1">
      <c r="A156" s="13"/>
      <c r="B156" s="230"/>
      <c r="C156" s="231"/>
      <c r="D156" s="232" t="s">
        <v>159</v>
      </c>
      <c r="E156" s="233" t="s">
        <v>19</v>
      </c>
      <c r="F156" s="234" t="s">
        <v>699</v>
      </c>
      <c r="G156" s="231"/>
      <c r="H156" s="235">
        <v>870</v>
      </c>
      <c r="I156" s="236"/>
      <c r="J156" s="231"/>
      <c r="K156" s="231"/>
      <c r="L156" s="237"/>
      <c r="M156" s="238"/>
      <c r="N156" s="239"/>
      <c r="O156" s="239"/>
      <c r="P156" s="239"/>
      <c r="Q156" s="239"/>
      <c r="R156" s="239"/>
      <c r="S156" s="239"/>
      <c r="T156" s="240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1" t="s">
        <v>159</v>
      </c>
      <c r="AU156" s="241" t="s">
        <v>80</v>
      </c>
      <c r="AV156" s="13" t="s">
        <v>80</v>
      </c>
      <c r="AW156" s="13" t="s">
        <v>33</v>
      </c>
      <c r="AX156" s="13" t="s">
        <v>78</v>
      </c>
      <c r="AY156" s="241" t="s">
        <v>148</v>
      </c>
    </row>
    <row r="157" s="12" customFormat="1" ht="22.8" customHeight="1">
      <c r="A157" s="12"/>
      <c r="B157" s="196"/>
      <c r="C157" s="197"/>
      <c r="D157" s="198" t="s">
        <v>71</v>
      </c>
      <c r="E157" s="210" t="s">
        <v>195</v>
      </c>
      <c r="F157" s="210" t="s">
        <v>386</v>
      </c>
      <c r="G157" s="197"/>
      <c r="H157" s="197"/>
      <c r="I157" s="200"/>
      <c r="J157" s="211">
        <f>BK157</f>
        <v>0</v>
      </c>
      <c r="K157" s="197"/>
      <c r="L157" s="202"/>
      <c r="M157" s="203"/>
      <c r="N157" s="204"/>
      <c r="O157" s="204"/>
      <c r="P157" s="205">
        <f>SUM(P158:P159)</f>
        <v>0</v>
      </c>
      <c r="Q157" s="204"/>
      <c r="R157" s="205">
        <f>SUM(R158:R159)</f>
        <v>6.2248000000000001</v>
      </c>
      <c r="S157" s="204"/>
      <c r="T157" s="206">
        <f>SUM(T158:T159)</f>
        <v>6.2000000000000002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07" t="s">
        <v>78</v>
      </c>
      <c r="AT157" s="208" t="s">
        <v>71</v>
      </c>
      <c r="AU157" s="208" t="s">
        <v>78</v>
      </c>
      <c r="AY157" s="207" t="s">
        <v>148</v>
      </c>
      <c r="BK157" s="209">
        <f>SUM(BK158:BK159)</f>
        <v>0</v>
      </c>
    </row>
    <row r="158" s="2" customFormat="1" ht="24.15" customHeight="1">
      <c r="A158" s="38"/>
      <c r="B158" s="39"/>
      <c r="C158" s="212" t="s">
        <v>279</v>
      </c>
      <c r="D158" s="212" t="s">
        <v>150</v>
      </c>
      <c r="E158" s="213" t="s">
        <v>393</v>
      </c>
      <c r="F158" s="214" t="s">
        <v>394</v>
      </c>
      <c r="G158" s="215" t="s">
        <v>395</v>
      </c>
      <c r="H158" s="216">
        <v>10</v>
      </c>
      <c r="I158" s="217"/>
      <c r="J158" s="218">
        <f>ROUND(I158*H158,2)</f>
        <v>0</v>
      </c>
      <c r="K158" s="214" t="s">
        <v>154</v>
      </c>
      <c r="L158" s="44"/>
      <c r="M158" s="219" t="s">
        <v>19</v>
      </c>
      <c r="N158" s="220" t="s">
        <v>43</v>
      </c>
      <c r="O158" s="84"/>
      <c r="P158" s="221">
        <f>O158*H158</f>
        <v>0</v>
      </c>
      <c r="Q158" s="221">
        <v>0.62248000000000003</v>
      </c>
      <c r="R158" s="221">
        <f>Q158*H158</f>
        <v>6.2248000000000001</v>
      </c>
      <c r="S158" s="221">
        <v>0.62</v>
      </c>
      <c r="T158" s="222">
        <f>S158*H158</f>
        <v>6.2000000000000002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23" t="s">
        <v>155</v>
      </c>
      <c r="AT158" s="223" t="s">
        <v>150</v>
      </c>
      <c r="AU158" s="223" t="s">
        <v>80</v>
      </c>
      <c r="AY158" s="17" t="s">
        <v>148</v>
      </c>
      <c r="BE158" s="224">
        <f>IF(N158="základní",J158,0)</f>
        <v>0</v>
      </c>
      <c r="BF158" s="224">
        <f>IF(N158="snížená",J158,0)</f>
        <v>0</v>
      </c>
      <c r="BG158" s="224">
        <f>IF(N158="zákl. přenesená",J158,0)</f>
        <v>0</v>
      </c>
      <c r="BH158" s="224">
        <f>IF(N158="sníž. přenesená",J158,0)</f>
        <v>0</v>
      </c>
      <c r="BI158" s="224">
        <f>IF(N158="nulová",J158,0)</f>
        <v>0</v>
      </c>
      <c r="BJ158" s="17" t="s">
        <v>78</v>
      </c>
      <c r="BK158" s="224">
        <f>ROUND(I158*H158,2)</f>
        <v>0</v>
      </c>
      <c r="BL158" s="17" t="s">
        <v>155</v>
      </c>
      <c r="BM158" s="223" t="s">
        <v>396</v>
      </c>
    </row>
    <row r="159" s="2" customFormat="1">
      <c r="A159" s="38"/>
      <c r="B159" s="39"/>
      <c r="C159" s="40"/>
      <c r="D159" s="225" t="s">
        <v>157</v>
      </c>
      <c r="E159" s="40"/>
      <c r="F159" s="226" t="s">
        <v>397</v>
      </c>
      <c r="G159" s="40"/>
      <c r="H159" s="40"/>
      <c r="I159" s="227"/>
      <c r="J159" s="40"/>
      <c r="K159" s="40"/>
      <c r="L159" s="44"/>
      <c r="M159" s="228"/>
      <c r="N159" s="229"/>
      <c r="O159" s="84"/>
      <c r="P159" s="84"/>
      <c r="Q159" s="84"/>
      <c r="R159" s="84"/>
      <c r="S159" s="84"/>
      <c r="T159" s="85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157</v>
      </c>
      <c r="AU159" s="17" t="s">
        <v>80</v>
      </c>
    </row>
    <row r="160" s="12" customFormat="1" ht="22.8" customHeight="1">
      <c r="A160" s="12"/>
      <c r="B160" s="196"/>
      <c r="C160" s="197"/>
      <c r="D160" s="198" t="s">
        <v>71</v>
      </c>
      <c r="E160" s="210" t="s">
        <v>202</v>
      </c>
      <c r="F160" s="210" t="s">
        <v>398</v>
      </c>
      <c r="G160" s="197"/>
      <c r="H160" s="197"/>
      <c r="I160" s="200"/>
      <c r="J160" s="211">
        <f>BK160</f>
        <v>0</v>
      </c>
      <c r="K160" s="197"/>
      <c r="L160" s="202"/>
      <c r="M160" s="203"/>
      <c r="N160" s="204"/>
      <c r="O160" s="204"/>
      <c r="P160" s="205">
        <f>SUM(P161:P176)</f>
        <v>0</v>
      </c>
      <c r="Q160" s="204"/>
      <c r="R160" s="205">
        <f>SUM(R161:R176)</f>
        <v>0.49598999999999993</v>
      </c>
      <c r="S160" s="204"/>
      <c r="T160" s="206">
        <f>SUM(T161:T176)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07" t="s">
        <v>78</v>
      </c>
      <c r="AT160" s="208" t="s">
        <v>71</v>
      </c>
      <c r="AU160" s="208" t="s">
        <v>78</v>
      </c>
      <c r="AY160" s="207" t="s">
        <v>148</v>
      </c>
      <c r="BK160" s="209">
        <f>SUM(BK161:BK176)</f>
        <v>0</v>
      </c>
    </row>
    <row r="161" s="2" customFormat="1" ht="16.5" customHeight="1">
      <c r="A161" s="38"/>
      <c r="B161" s="39"/>
      <c r="C161" s="212" t="s">
        <v>284</v>
      </c>
      <c r="D161" s="212" t="s">
        <v>150</v>
      </c>
      <c r="E161" s="213" t="s">
        <v>700</v>
      </c>
      <c r="F161" s="214" t="s">
        <v>701</v>
      </c>
      <c r="G161" s="215" t="s">
        <v>395</v>
      </c>
      <c r="H161" s="216">
        <v>7</v>
      </c>
      <c r="I161" s="217"/>
      <c r="J161" s="218">
        <f>ROUND(I161*H161,2)</f>
        <v>0</v>
      </c>
      <c r="K161" s="214" t="s">
        <v>154</v>
      </c>
      <c r="L161" s="44"/>
      <c r="M161" s="219" t="s">
        <v>19</v>
      </c>
      <c r="N161" s="220" t="s">
        <v>43</v>
      </c>
      <c r="O161" s="84"/>
      <c r="P161" s="221">
        <f>O161*H161</f>
        <v>0</v>
      </c>
      <c r="Q161" s="221">
        <v>0.00069999999999999999</v>
      </c>
      <c r="R161" s="221">
        <f>Q161*H161</f>
        <v>0.0048999999999999998</v>
      </c>
      <c r="S161" s="221">
        <v>0</v>
      </c>
      <c r="T161" s="222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23" t="s">
        <v>155</v>
      </c>
      <c r="AT161" s="223" t="s">
        <v>150</v>
      </c>
      <c r="AU161" s="223" t="s">
        <v>80</v>
      </c>
      <c r="AY161" s="17" t="s">
        <v>148</v>
      </c>
      <c r="BE161" s="224">
        <f>IF(N161="základní",J161,0)</f>
        <v>0</v>
      </c>
      <c r="BF161" s="224">
        <f>IF(N161="snížená",J161,0)</f>
        <v>0</v>
      </c>
      <c r="BG161" s="224">
        <f>IF(N161="zákl. přenesená",J161,0)</f>
        <v>0</v>
      </c>
      <c r="BH161" s="224">
        <f>IF(N161="sníž. přenesená",J161,0)</f>
        <v>0</v>
      </c>
      <c r="BI161" s="224">
        <f>IF(N161="nulová",J161,0)</f>
        <v>0</v>
      </c>
      <c r="BJ161" s="17" t="s">
        <v>78</v>
      </c>
      <c r="BK161" s="224">
        <f>ROUND(I161*H161,2)</f>
        <v>0</v>
      </c>
      <c r="BL161" s="17" t="s">
        <v>155</v>
      </c>
      <c r="BM161" s="223" t="s">
        <v>702</v>
      </c>
    </row>
    <row r="162" s="2" customFormat="1">
      <c r="A162" s="38"/>
      <c r="B162" s="39"/>
      <c r="C162" s="40"/>
      <c r="D162" s="225" t="s">
        <v>157</v>
      </c>
      <c r="E162" s="40"/>
      <c r="F162" s="226" t="s">
        <v>703</v>
      </c>
      <c r="G162" s="40"/>
      <c r="H162" s="40"/>
      <c r="I162" s="227"/>
      <c r="J162" s="40"/>
      <c r="K162" s="40"/>
      <c r="L162" s="44"/>
      <c r="M162" s="228"/>
      <c r="N162" s="229"/>
      <c r="O162" s="84"/>
      <c r="P162" s="84"/>
      <c r="Q162" s="84"/>
      <c r="R162" s="84"/>
      <c r="S162" s="84"/>
      <c r="T162" s="85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157</v>
      </c>
      <c r="AU162" s="17" t="s">
        <v>80</v>
      </c>
    </row>
    <row r="163" s="15" customFormat="1">
      <c r="A163" s="15"/>
      <c r="B163" s="253"/>
      <c r="C163" s="254"/>
      <c r="D163" s="232" t="s">
        <v>159</v>
      </c>
      <c r="E163" s="255" t="s">
        <v>19</v>
      </c>
      <c r="F163" s="256" t="s">
        <v>704</v>
      </c>
      <c r="G163" s="254"/>
      <c r="H163" s="255" t="s">
        <v>19</v>
      </c>
      <c r="I163" s="257"/>
      <c r="J163" s="254"/>
      <c r="K163" s="254"/>
      <c r="L163" s="258"/>
      <c r="M163" s="259"/>
      <c r="N163" s="260"/>
      <c r="O163" s="260"/>
      <c r="P163" s="260"/>
      <c r="Q163" s="260"/>
      <c r="R163" s="260"/>
      <c r="S163" s="260"/>
      <c r="T163" s="261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62" t="s">
        <v>159</v>
      </c>
      <c r="AU163" s="262" t="s">
        <v>80</v>
      </c>
      <c r="AV163" s="15" t="s">
        <v>78</v>
      </c>
      <c r="AW163" s="15" t="s">
        <v>33</v>
      </c>
      <c r="AX163" s="15" t="s">
        <v>72</v>
      </c>
      <c r="AY163" s="262" t="s">
        <v>148</v>
      </c>
    </row>
    <row r="164" s="13" customFormat="1">
      <c r="A164" s="13"/>
      <c r="B164" s="230"/>
      <c r="C164" s="231"/>
      <c r="D164" s="232" t="s">
        <v>159</v>
      </c>
      <c r="E164" s="233" t="s">
        <v>19</v>
      </c>
      <c r="F164" s="234" t="s">
        <v>189</v>
      </c>
      <c r="G164" s="231"/>
      <c r="H164" s="235">
        <v>7</v>
      </c>
      <c r="I164" s="236"/>
      <c r="J164" s="231"/>
      <c r="K164" s="231"/>
      <c r="L164" s="237"/>
      <c r="M164" s="238"/>
      <c r="N164" s="239"/>
      <c r="O164" s="239"/>
      <c r="P164" s="239"/>
      <c r="Q164" s="239"/>
      <c r="R164" s="239"/>
      <c r="S164" s="239"/>
      <c r="T164" s="240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1" t="s">
        <v>159</v>
      </c>
      <c r="AU164" s="241" t="s">
        <v>80</v>
      </c>
      <c r="AV164" s="13" t="s">
        <v>80</v>
      </c>
      <c r="AW164" s="13" t="s">
        <v>33</v>
      </c>
      <c r="AX164" s="13" t="s">
        <v>78</v>
      </c>
      <c r="AY164" s="241" t="s">
        <v>148</v>
      </c>
    </row>
    <row r="165" s="2" customFormat="1" ht="16.5" customHeight="1">
      <c r="A165" s="38"/>
      <c r="B165" s="39"/>
      <c r="C165" s="263" t="s">
        <v>290</v>
      </c>
      <c r="D165" s="263" t="s">
        <v>240</v>
      </c>
      <c r="E165" s="264" t="s">
        <v>705</v>
      </c>
      <c r="F165" s="265" t="s">
        <v>706</v>
      </c>
      <c r="G165" s="266" t="s">
        <v>395</v>
      </c>
      <c r="H165" s="267">
        <v>3</v>
      </c>
      <c r="I165" s="268"/>
      <c r="J165" s="269">
        <f>ROUND(I165*H165,2)</f>
        <v>0</v>
      </c>
      <c r="K165" s="265" t="s">
        <v>154</v>
      </c>
      <c r="L165" s="270"/>
      <c r="M165" s="271" t="s">
        <v>19</v>
      </c>
      <c r="N165" s="272" t="s">
        <v>43</v>
      </c>
      <c r="O165" s="84"/>
      <c r="P165" s="221">
        <f>O165*H165</f>
        <v>0</v>
      </c>
      <c r="Q165" s="221">
        <v>0.0025000000000000001</v>
      </c>
      <c r="R165" s="221">
        <f>Q165*H165</f>
        <v>0.0074999999999999997</v>
      </c>
      <c r="S165" s="221">
        <v>0</v>
      </c>
      <c r="T165" s="222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23" t="s">
        <v>195</v>
      </c>
      <c r="AT165" s="223" t="s">
        <v>240</v>
      </c>
      <c r="AU165" s="223" t="s">
        <v>80</v>
      </c>
      <c r="AY165" s="17" t="s">
        <v>148</v>
      </c>
      <c r="BE165" s="224">
        <f>IF(N165="základní",J165,0)</f>
        <v>0</v>
      </c>
      <c r="BF165" s="224">
        <f>IF(N165="snížená",J165,0)</f>
        <v>0</v>
      </c>
      <c r="BG165" s="224">
        <f>IF(N165="zákl. přenesená",J165,0)</f>
        <v>0</v>
      </c>
      <c r="BH165" s="224">
        <f>IF(N165="sníž. přenesená",J165,0)</f>
        <v>0</v>
      </c>
      <c r="BI165" s="224">
        <f>IF(N165="nulová",J165,0)</f>
        <v>0</v>
      </c>
      <c r="BJ165" s="17" t="s">
        <v>78</v>
      </c>
      <c r="BK165" s="224">
        <f>ROUND(I165*H165,2)</f>
        <v>0</v>
      </c>
      <c r="BL165" s="17" t="s">
        <v>155</v>
      </c>
      <c r="BM165" s="223" t="s">
        <v>707</v>
      </c>
    </row>
    <row r="166" s="2" customFormat="1" ht="16.5" customHeight="1">
      <c r="A166" s="38"/>
      <c r="B166" s="39"/>
      <c r="C166" s="263" t="s">
        <v>296</v>
      </c>
      <c r="D166" s="263" t="s">
        <v>240</v>
      </c>
      <c r="E166" s="264" t="s">
        <v>708</v>
      </c>
      <c r="F166" s="265" t="s">
        <v>709</v>
      </c>
      <c r="G166" s="266" t="s">
        <v>395</v>
      </c>
      <c r="H166" s="267">
        <v>1</v>
      </c>
      <c r="I166" s="268"/>
      <c r="J166" s="269">
        <f>ROUND(I166*H166,2)</f>
        <v>0</v>
      </c>
      <c r="K166" s="265" t="s">
        <v>154</v>
      </c>
      <c r="L166" s="270"/>
      <c r="M166" s="271" t="s">
        <v>19</v>
      </c>
      <c r="N166" s="272" t="s">
        <v>43</v>
      </c>
      <c r="O166" s="84"/>
      <c r="P166" s="221">
        <f>O166*H166</f>
        <v>0</v>
      </c>
      <c r="Q166" s="221">
        <v>0.0040000000000000001</v>
      </c>
      <c r="R166" s="221">
        <f>Q166*H166</f>
        <v>0.0040000000000000001</v>
      </c>
      <c r="S166" s="221">
        <v>0</v>
      </c>
      <c r="T166" s="222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23" t="s">
        <v>195</v>
      </c>
      <c r="AT166" s="223" t="s">
        <v>240</v>
      </c>
      <c r="AU166" s="223" t="s">
        <v>80</v>
      </c>
      <c r="AY166" s="17" t="s">
        <v>148</v>
      </c>
      <c r="BE166" s="224">
        <f>IF(N166="základní",J166,0)</f>
        <v>0</v>
      </c>
      <c r="BF166" s="224">
        <f>IF(N166="snížená",J166,0)</f>
        <v>0</v>
      </c>
      <c r="BG166" s="224">
        <f>IF(N166="zákl. přenesená",J166,0)</f>
        <v>0</v>
      </c>
      <c r="BH166" s="224">
        <f>IF(N166="sníž. přenesená",J166,0)</f>
        <v>0</v>
      </c>
      <c r="BI166" s="224">
        <f>IF(N166="nulová",J166,0)</f>
        <v>0</v>
      </c>
      <c r="BJ166" s="17" t="s">
        <v>78</v>
      </c>
      <c r="BK166" s="224">
        <f>ROUND(I166*H166,2)</f>
        <v>0</v>
      </c>
      <c r="BL166" s="17" t="s">
        <v>155</v>
      </c>
      <c r="BM166" s="223" t="s">
        <v>710</v>
      </c>
    </row>
    <row r="167" s="2" customFormat="1" ht="16.5" customHeight="1">
      <c r="A167" s="38"/>
      <c r="B167" s="39"/>
      <c r="C167" s="263" t="s">
        <v>304</v>
      </c>
      <c r="D167" s="263" t="s">
        <v>240</v>
      </c>
      <c r="E167" s="264" t="s">
        <v>711</v>
      </c>
      <c r="F167" s="265" t="s">
        <v>712</v>
      </c>
      <c r="G167" s="266" t="s">
        <v>395</v>
      </c>
      <c r="H167" s="267">
        <v>2</v>
      </c>
      <c r="I167" s="268"/>
      <c r="J167" s="269">
        <f>ROUND(I167*H167,2)</f>
        <v>0</v>
      </c>
      <c r="K167" s="265" t="s">
        <v>154</v>
      </c>
      <c r="L167" s="270"/>
      <c r="M167" s="271" t="s">
        <v>19</v>
      </c>
      <c r="N167" s="272" t="s">
        <v>43</v>
      </c>
      <c r="O167" s="84"/>
      <c r="P167" s="221">
        <f>O167*H167</f>
        <v>0</v>
      </c>
      <c r="Q167" s="221">
        <v>0.0040000000000000001</v>
      </c>
      <c r="R167" s="221">
        <f>Q167*H167</f>
        <v>0.0080000000000000002</v>
      </c>
      <c r="S167" s="221">
        <v>0</v>
      </c>
      <c r="T167" s="222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23" t="s">
        <v>195</v>
      </c>
      <c r="AT167" s="223" t="s">
        <v>240</v>
      </c>
      <c r="AU167" s="223" t="s">
        <v>80</v>
      </c>
      <c r="AY167" s="17" t="s">
        <v>148</v>
      </c>
      <c r="BE167" s="224">
        <f>IF(N167="základní",J167,0)</f>
        <v>0</v>
      </c>
      <c r="BF167" s="224">
        <f>IF(N167="snížená",J167,0)</f>
        <v>0</v>
      </c>
      <c r="BG167" s="224">
        <f>IF(N167="zákl. přenesená",J167,0)</f>
        <v>0</v>
      </c>
      <c r="BH167" s="224">
        <f>IF(N167="sníž. přenesená",J167,0)</f>
        <v>0</v>
      </c>
      <c r="BI167" s="224">
        <f>IF(N167="nulová",J167,0)</f>
        <v>0</v>
      </c>
      <c r="BJ167" s="17" t="s">
        <v>78</v>
      </c>
      <c r="BK167" s="224">
        <f>ROUND(I167*H167,2)</f>
        <v>0</v>
      </c>
      <c r="BL167" s="17" t="s">
        <v>155</v>
      </c>
      <c r="BM167" s="223" t="s">
        <v>713</v>
      </c>
    </row>
    <row r="168" s="2" customFormat="1" ht="16.5" customHeight="1">
      <c r="A168" s="38"/>
      <c r="B168" s="39"/>
      <c r="C168" s="263" t="s">
        <v>311</v>
      </c>
      <c r="D168" s="263" t="s">
        <v>240</v>
      </c>
      <c r="E168" s="264" t="s">
        <v>714</v>
      </c>
      <c r="F168" s="265" t="s">
        <v>715</v>
      </c>
      <c r="G168" s="266" t="s">
        <v>395</v>
      </c>
      <c r="H168" s="267">
        <v>1</v>
      </c>
      <c r="I168" s="268"/>
      <c r="J168" s="269">
        <f>ROUND(I168*H168,2)</f>
        <v>0</v>
      </c>
      <c r="K168" s="265" t="s">
        <v>154</v>
      </c>
      <c r="L168" s="270"/>
      <c r="M168" s="271" t="s">
        <v>19</v>
      </c>
      <c r="N168" s="272" t="s">
        <v>43</v>
      </c>
      <c r="O168" s="84"/>
      <c r="P168" s="221">
        <f>O168*H168</f>
        <v>0</v>
      </c>
      <c r="Q168" s="221">
        <v>0.0040000000000000001</v>
      </c>
      <c r="R168" s="221">
        <f>Q168*H168</f>
        <v>0.0040000000000000001</v>
      </c>
      <c r="S168" s="221">
        <v>0</v>
      </c>
      <c r="T168" s="222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23" t="s">
        <v>195</v>
      </c>
      <c r="AT168" s="223" t="s">
        <v>240</v>
      </c>
      <c r="AU168" s="223" t="s">
        <v>80</v>
      </c>
      <c r="AY168" s="17" t="s">
        <v>148</v>
      </c>
      <c r="BE168" s="224">
        <f>IF(N168="základní",J168,0)</f>
        <v>0</v>
      </c>
      <c r="BF168" s="224">
        <f>IF(N168="snížená",J168,0)</f>
        <v>0</v>
      </c>
      <c r="BG168" s="224">
        <f>IF(N168="zákl. přenesená",J168,0)</f>
        <v>0</v>
      </c>
      <c r="BH168" s="224">
        <f>IF(N168="sníž. přenesená",J168,0)</f>
        <v>0</v>
      </c>
      <c r="BI168" s="224">
        <f>IF(N168="nulová",J168,0)</f>
        <v>0</v>
      </c>
      <c r="BJ168" s="17" t="s">
        <v>78</v>
      </c>
      <c r="BK168" s="224">
        <f>ROUND(I168*H168,2)</f>
        <v>0</v>
      </c>
      <c r="BL168" s="17" t="s">
        <v>155</v>
      </c>
      <c r="BM168" s="223" t="s">
        <v>716</v>
      </c>
    </row>
    <row r="169" s="2" customFormat="1" ht="16.5" customHeight="1">
      <c r="A169" s="38"/>
      <c r="B169" s="39"/>
      <c r="C169" s="212" t="s">
        <v>321</v>
      </c>
      <c r="D169" s="212" t="s">
        <v>150</v>
      </c>
      <c r="E169" s="213" t="s">
        <v>717</v>
      </c>
      <c r="F169" s="214" t="s">
        <v>718</v>
      </c>
      <c r="G169" s="215" t="s">
        <v>395</v>
      </c>
      <c r="H169" s="216">
        <v>4</v>
      </c>
      <c r="I169" s="217"/>
      <c r="J169" s="218">
        <f>ROUND(I169*H169,2)</f>
        <v>0</v>
      </c>
      <c r="K169" s="214" t="s">
        <v>154</v>
      </c>
      <c r="L169" s="44"/>
      <c r="M169" s="219" t="s">
        <v>19</v>
      </c>
      <c r="N169" s="220" t="s">
        <v>43</v>
      </c>
      <c r="O169" s="84"/>
      <c r="P169" s="221">
        <f>O169*H169</f>
        <v>0</v>
      </c>
      <c r="Q169" s="221">
        <v>0.10940999999999999</v>
      </c>
      <c r="R169" s="221">
        <f>Q169*H169</f>
        <v>0.43763999999999997</v>
      </c>
      <c r="S169" s="221">
        <v>0</v>
      </c>
      <c r="T169" s="222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23" t="s">
        <v>155</v>
      </c>
      <c r="AT169" s="223" t="s">
        <v>150</v>
      </c>
      <c r="AU169" s="223" t="s">
        <v>80</v>
      </c>
      <c r="AY169" s="17" t="s">
        <v>148</v>
      </c>
      <c r="BE169" s="224">
        <f>IF(N169="základní",J169,0)</f>
        <v>0</v>
      </c>
      <c r="BF169" s="224">
        <f>IF(N169="snížená",J169,0)</f>
        <v>0</v>
      </c>
      <c r="BG169" s="224">
        <f>IF(N169="zákl. přenesená",J169,0)</f>
        <v>0</v>
      </c>
      <c r="BH169" s="224">
        <f>IF(N169="sníž. přenesená",J169,0)</f>
        <v>0</v>
      </c>
      <c r="BI169" s="224">
        <f>IF(N169="nulová",J169,0)</f>
        <v>0</v>
      </c>
      <c r="BJ169" s="17" t="s">
        <v>78</v>
      </c>
      <c r="BK169" s="224">
        <f>ROUND(I169*H169,2)</f>
        <v>0</v>
      </c>
      <c r="BL169" s="17" t="s">
        <v>155</v>
      </c>
      <c r="BM169" s="223" t="s">
        <v>719</v>
      </c>
    </row>
    <row r="170" s="2" customFormat="1">
      <c r="A170" s="38"/>
      <c r="B170" s="39"/>
      <c r="C170" s="40"/>
      <c r="D170" s="225" t="s">
        <v>157</v>
      </c>
      <c r="E170" s="40"/>
      <c r="F170" s="226" t="s">
        <v>720</v>
      </c>
      <c r="G170" s="40"/>
      <c r="H170" s="40"/>
      <c r="I170" s="227"/>
      <c r="J170" s="40"/>
      <c r="K170" s="40"/>
      <c r="L170" s="44"/>
      <c r="M170" s="228"/>
      <c r="N170" s="229"/>
      <c r="O170" s="84"/>
      <c r="P170" s="84"/>
      <c r="Q170" s="84"/>
      <c r="R170" s="84"/>
      <c r="S170" s="84"/>
      <c r="T170" s="85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157</v>
      </c>
      <c r="AU170" s="17" t="s">
        <v>80</v>
      </c>
    </row>
    <row r="171" s="13" customFormat="1">
      <c r="A171" s="13"/>
      <c r="B171" s="230"/>
      <c r="C171" s="231"/>
      <c r="D171" s="232" t="s">
        <v>159</v>
      </c>
      <c r="E171" s="233" t="s">
        <v>19</v>
      </c>
      <c r="F171" s="234" t="s">
        <v>721</v>
      </c>
      <c r="G171" s="231"/>
      <c r="H171" s="235">
        <v>4</v>
      </c>
      <c r="I171" s="236"/>
      <c r="J171" s="231"/>
      <c r="K171" s="231"/>
      <c r="L171" s="237"/>
      <c r="M171" s="238"/>
      <c r="N171" s="239"/>
      <c r="O171" s="239"/>
      <c r="P171" s="239"/>
      <c r="Q171" s="239"/>
      <c r="R171" s="239"/>
      <c r="S171" s="239"/>
      <c r="T171" s="240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1" t="s">
        <v>159</v>
      </c>
      <c r="AU171" s="241" t="s">
        <v>80</v>
      </c>
      <c r="AV171" s="13" t="s">
        <v>80</v>
      </c>
      <c r="AW171" s="13" t="s">
        <v>33</v>
      </c>
      <c r="AX171" s="13" t="s">
        <v>78</v>
      </c>
      <c r="AY171" s="241" t="s">
        <v>148</v>
      </c>
    </row>
    <row r="172" s="2" customFormat="1" ht="16.5" customHeight="1">
      <c r="A172" s="38"/>
      <c r="B172" s="39"/>
      <c r="C172" s="263" t="s">
        <v>327</v>
      </c>
      <c r="D172" s="263" t="s">
        <v>240</v>
      </c>
      <c r="E172" s="264" t="s">
        <v>722</v>
      </c>
      <c r="F172" s="265" t="s">
        <v>723</v>
      </c>
      <c r="G172" s="266" t="s">
        <v>395</v>
      </c>
      <c r="H172" s="267">
        <v>4</v>
      </c>
      <c r="I172" s="268"/>
      <c r="J172" s="269">
        <f>ROUND(I172*H172,2)</f>
        <v>0</v>
      </c>
      <c r="K172" s="265" t="s">
        <v>154</v>
      </c>
      <c r="L172" s="270"/>
      <c r="M172" s="271" t="s">
        <v>19</v>
      </c>
      <c r="N172" s="272" t="s">
        <v>43</v>
      </c>
      <c r="O172" s="84"/>
      <c r="P172" s="221">
        <f>O172*H172</f>
        <v>0</v>
      </c>
      <c r="Q172" s="221">
        <v>0.0061000000000000004</v>
      </c>
      <c r="R172" s="221">
        <f>Q172*H172</f>
        <v>0.024400000000000002</v>
      </c>
      <c r="S172" s="221">
        <v>0</v>
      </c>
      <c r="T172" s="222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23" t="s">
        <v>195</v>
      </c>
      <c r="AT172" s="223" t="s">
        <v>240</v>
      </c>
      <c r="AU172" s="223" t="s">
        <v>80</v>
      </c>
      <c r="AY172" s="17" t="s">
        <v>148</v>
      </c>
      <c r="BE172" s="224">
        <f>IF(N172="základní",J172,0)</f>
        <v>0</v>
      </c>
      <c r="BF172" s="224">
        <f>IF(N172="snížená",J172,0)</f>
        <v>0</v>
      </c>
      <c r="BG172" s="224">
        <f>IF(N172="zákl. přenesená",J172,0)</f>
        <v>0</v>
      </c>
      <c r="BH172" s="224">
        <f>IF(N172="sníž. přenesená",J172,0)</f>
        <v>0</v>
      </c>
      <c r="BI172" s="224">
        <f>IF(N172="nulová",J172,0)</f>
        <v>0</v>
      </c>
      <c r="BJ172" s="17" t="s">
        <v>78</v>
      </c>
      <c r="BK172" s="224">
        <f>ROUND(I172*H172,2)</f>
        <v>0</v>
      </c>
      <c r="BL172" s="17" t="s">
        <v>155</v>
      </c>
      <c r="BM172" s="223" t="s">
        <v>724</v>
      </c>
    </row>
    <row r="173" s="2" customFormat="1" ht="24.15" customHeight="1">
      <c r="A173" s="38"/>
      <c r="B173" s="39"/>
      <c r="C173" s="212" t="s">
        <v>333</v>
      </c>
      <c r="D173" s="212" t="s">
        <v>150</v>
      </c>
      <c r="E173" s="213" t="s">
        <v>462</v>
      </c>
      <c r="F173" s="214" t="s">
        <v>463</v>
      </c>
      <c r="G173" s="215" t="s">
        <v>181</v>
      </c>
      <c r="H173" s="216">
        <v>15</v>
      </c>
      <c r="I173" s="217"/>
      <c r="J173" s="218">
        <f>ROUND(I173*H173,2)</f>
        <v>0</v>
      </c>
      <c r="K173" s="214" t="s">
        <v>154</v>
      </c>
      <c r="L173" s="44"/>
      <c r="M173" s="219" t="s">
        <v>19</v>
      </c>
      <c r="N173" s="220" t="s">
        <v>43</v>
      </c>
      <c r="O173" s="84"/>
      <c r="P173" s="221">
        <f>O173*H173</f>
        <v>0</v>
      </c>
      <c r="Q173" s="221">
        <v>0.00034000000000000002</v>
      </c>
      <c r="R173" s="221">
        <f>Q173*H173</f>
        <v>0.0051000000000000004</v>
      </c>
      <c r="S173" s="221">
        <v>0</v>
      </c>
      <c r="T173" s="222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23" t="s">
        <v>155</v>
      </c>
      <c r="AT173" s="223" t="s">
        <v>150</v>
      </c>
      <c r="AU173" s="223" t="s">
        <v>80</v>
      </c>
      <c r="AY173" s="17" t="s">
        <v>148</v>
      </c>
      <c r="BE173" s="224">
        <f>IF(N173="základní",J173,0)</f>
        <v>0</v>
      </c>
      <c r="BF173" s="224">
        <f>IF(N173="snížená",J173,0)</f>
        <v>0</v>
      </c>
      <c r="BG173" s="224">
        <f>IF(N173="zákl. přenesená",J173,0)</f>
        <v>0</v>
      </c>
      <c r="BH173" s="224">
        <f>IF(N173="sníž. přenesená",J173,0)</f>
        <v>0</v>
      </c>
      <c r="BI173" s="224">
        <f>IF(N173="nulová",J173,0)</f>
        <v>0</v>
      </c>
      <c r="BJ173" s="17" t="s">
        <v>78</v>
      </c>
      <c r="BK173" s="224">
        <f>ROUND(I173*H173,2)</f>
        <v>0</v>
      </c>
      <c r="BL173" s="17" t="s">
        <v>155</v>
      </c>
      <c r="BM173" s="223" t="s">
        <v>464</v>
      </c>
    </row>
    <row r="174" s="2" customFormat="1">
      <c r="A174" s="38"/>
      <c r="B174" s="39"/>
      <c r="C174" s="40"/>
      <c r="D174" s="225" t="s">
        <v>157</v>
      </c>
      <c r="E174" s="40"/>
      <c r="F174" s="226" t="s">
        <v>465</v>
      </c>
      <c r="G174" s="40"/>
      <c r="H174" s="40"/>
      <c r="I174" s="227"/>
      <c r="J174" s="40"/>
      <c r="K174" s="40"/>
      <c r="L174" s="44"/>
      <c r="M174" s="228"/>
      <c r="N174" s="229"/>
      <c r="O174" s="84"/>
      <c r="P174" s="84"/>
      <c r="Q174" s="84"/>
      <c r="R174" s="84"/>
      <c r="S174" s="84"/>
      <c r="T174" s="85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157</v>
      </c>
      <c r="AU174" s="17" t="s">
        <v>80</v>
      </c>
    </row>
    <row r="175" s="2" customFormat="1" ht="16.5" customHeight="1">
      <c r="A175" s="38"/>
      <c r="B175" s="39"/>
      <c r="C175" s="212" t="s">
        <v>338</v>
      </c>
      <c r="D175" s="212" t="s">
        <v>150</v>
      </c>
      <c r="E175" s="213" t="s">
        <v>472</v>
      </c>
      <c r="F175" s="214" t="s">
        <v>473</v>
      </c>
      <c r="G175" s="215" t="s">
        <v>181</v>
      </c>
      <c r="H175" s="216">
        <v>15</v>
      </c>
      <c r="I175" s="217"/>
      <c r="J175" s="218">
        <f>ROUND(I175*H175,2)</f>
        <v>0</v>
      </c>
      <c r="K175" s="214" t="s">
        <v>154</v>
      </c>
      <c r="L175" s="44"/>
      <c r="M175" s="219" t="s">
        <v>19</v>
      </c>
      <c r="N175" s="220" t="s">
        <v>43</v>
      </c>
      <c r="O175" s="84"/>
      <c r="P175" s="221">
        <f>O175*H175</f>
        <v>0</v>
      </c>
      <c r="Q175" s="221">
        <v>3.0000000000000001E-05</v>
      </c>
      <c r="R175" s="221">
        <f>Q175*H175</f>
        <v>0.00044999999999999999</v>
      </c>
      <c r="S175" s="221">
        <v>0</v>
      </c>
      <c r="T175" s="222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23" t="s">
        <v>155</v>
      </c>
      <c r="AT175" s="223" t="s">
        <v>150</v>
      </c>
      <c r="AU175" s="223" t="s">
        <v>80</v>
      </c>
      <c r="AY175" s="17" t="s">
        <v>148</v>
      </c>
      <c r="BE175" s="224">
        <f>IF(N175="základní",J175,0)</f>
        <v>0</v>
      </c>
      <c r="BF175" s="224">
        <f>IF(N175="snížená",J175,0)</f>
        <v>0</v>
      </c>
      <c r="BG175" s="224">
        <f>IF(N175="zákl. přenesená",J175,0)</f>
        <v>0</v>
      </c>
      <c r="BH175" s="224">
        <f>IF(N175="sníž. přenesená",J175,0)</f>
        <v>0</v>
      </c>
      <c r="BI175" s="224">
        <f>IF(N175="nulová",J175,0)</f>
        <v>0</v>
      </c>
      <c r="BJ175" s="17" t="s">
        <v>78</v>
      </c>
      <c r="BK175" s="224">
        <f>ROUND(I175*H175,2)</f>
        <v>0</v>
      </c>
      <c r="BL175" s="17" t="s">
        <v>155</v>
      </c>
      <c r="BM175" s="223" t="s">
        <v>474</v>
      </c>
    </row>
    <row r="176" s="2" customFormat="1">
      <c r="A176" s="38"/>
      <c r="B176" s="39"/>
      <c r="C176" s="40"/>
      <c r="D176" s="225" t="s">
        <v>157</v>
      </c>
      <c r="E176" s="40"/>
      <c r="F176" s="226" t="s">
        <v>475</v>
      </c>
      <c r="G176" s="40"/>
      <c r="H176" s="40"/>
      <c r="I176" s="227"/>
      <c r="J176" s="40"/>
      <c r="K176" s="40"/>
      <c r="L176" s="44"/>
      <c r="M176" s="228"/>
      <c r="N176" s="229"/>
      <c r="O176" s="84"/>
      <c r="P176" s="84"/>
      <c r="Q176" s="84"/>
      <c r="R176" s="84"/>
      <c r="S176" s="84"/>
      <c r="T176" s="85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T176" s="17" t="s">
        <v>157</v>
      </c>
      <c r="AU176" s="17" t="s">
        <v>80</v>
      </c>
    </row>
    <row r="177" s="12" customFormat="1" ht="22.8" customHeight="1">
      <c r="A177" s="12"/>
      <c r="B177" s="196"/>
      <c r="C177" s="197"/>
      <c r="D177" s="198" t="s">
        <v>71</v>
      </c>
      <c r="E177" s="210" t="s">
        <v>488</v>
      </c>
      <c r="F177" s="210" t="s">
        <v>489</v>
      </c>
      <c r="G177" s="197"/>
      <c r="H177" s="197"/>
      <c r="I177" s="200"/>
      <c r="J177" s="211">
        <f>BK177</f>
        <v>0</v>
      </c>
      <c r="K177" s="197"/>
      <c r="L177" s="202"/>
      <c r="M177" s="203"/>
      <c r="N177" s="204"/>
      <c r="O177" s="204"/>
      <c r="P177" s="205">
        <f>SUM(P178:P184)</f>
        <v>0</v>
      </c>
      <c r="Q177" s="204"/>
      <c r="R177" s="205">
        <f>SUM(R178:R184)</f>
        <v>0</v>
      </c>
      <c r="S177" s="204"/>
      <c r="T177" s="206">
        <f>SUM(T178:T184)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07" t="s">
        <v>78</v>
      </c>
      <c r="AT177" s="208" t="s">
        <v>71</v>
      </c>
      <c r="AU177" s="208" t="s">
        <v>78</v>
      </c>
      <c r="AY177" s="207" t="s">
        <v>148</v>
      </c>
      <c r="BK177" s="209">
        <f>SUM(BK178:BK184)</f>
        <v>0</v>
      </c>
    </row>
    <row r="178" s="2" customFormat="1" ht="24.15" customHeight="1">
      <c r="A178" s="38"/>
      <c r="B178" s="39"/>
      <c r="C178" s="212" t="s">
        <v>343</v>
      </c>
      <c r="D178" s="212" t="s">
        <v>150</v>
      </c>
      <c r="E178" s="213" t="s">
        <v>491</v>
      </c>
      <c r="F178" s="214" t="s">
        <v>492</v>
      </c>
      <c r="G178" s="215" t="s">
        <v>243</v>
      </c>
      <c r="H178" s="216">
        <v>12.449999999999999</v>
      </c>
      <c r="I178" s="217"/>
      <c r="J178" s="218">
        <f>ROUND(I178*H178,2)</f>
        <v>0</v>
      </c>
      <c r="K178" s="214" t="s">
        <v>154</v>
      </c>
      <c r="L178" s="44"/>
      <c r="M178" s="219" t="s">
        <v>19</v>
      </c>
      <c r="N178" s="220" t="s">
        <v>43</v>
      </c>
      <c r="O178" s="84"/>
      <c r="P178" s="221">
        <f>O178*H178</f>
        <v>0</v>
      </c>
      <c r="Q178" s="221">
        <v>0</v>
      </c>
      <c r="R178" s="221">
        <f>Q178*H178</f>
        <v>0</v>
      </c>
      <c r="S178" s="221">
        <v>0</v>
      </c>
      <c r="T178" s="222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23" t="s">
        <v>155</v>
      </c>
      <c r="AT178" s="223" t="s">
        <v>150</v>
      </c>
      <c r="AU178" s="223" t="s">
        <v>80</v>
      </c>
      <c r="AY178" s="17" t="s">
        <v>148</v>
      </c>
      <c r="BE178" s="224">
        <f>IF(N178="základní",J178,0)</f>
        <v>0</v>
      </c>
      <c r="BF178" s="224">
        <f>IF(N178="snížená",J178,0)</f>
        <v>0</v>
      </c>
      <c r="BG178" s="224">
        <f>IF(N178="zákl. přenesená",J178,0)</f>
        <v>0</v>
      </c>
      <c r="BH178" s="224">
        <f>IF(N178="sníž. přenesená",J178,0)</f>
        <v>0</v>
      </c>
      <c r="BI178" s="224">
        <f>IF(N178="nulová",J178,0)</f>
        <v>0</v>
      </c>
      <c r="BJ178" s="17" t="s">
        <v>78</v>
      </c>
      <c r="BK178" s="224">
        <f>ROUND(I178*H178,2)</f>
        <v>0</v>
      </c>
      <c r="BL178" s="17" t="s">
        <v>155</v>
      </c>
      <c r="BM178" s="223" t="s">
        <v>493</v>
      </c>
    </row>
    <row r="179" s="2" customFormat="1">
      <c r="A179" s="38"/>
      <c r="B179" s="39"/>
      <c r="C179" s="40"/>
      <c r="D179" s="225" t="s">
        <v>157</v>
      </c>
      <c r="E179" s="40"/>
      <c r="F179" s="226" t="s">
        <v>494</v>
      </c>
      <c r="G179" s="40"/>
      <c r="H179" s="40"/>
      <c r="I179" s="227"/>
      <c r="J179" s="40"/>
      <c r="K179" s="40"/>
      <c r="L179" s="44"/>
      <c r="M179" s="228"/>
      <c r="N179" s="229"/>
      <c r="O179" s="84"/>
      <c r="P179" s="84"/>
      <c r="Q179" s="84"/>
      <c r="R179" s="84"/>
      <c r="S179" s="84"/>
      <c r="T179" s="85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7" t="s">
        <v>157</v>
      </c>
      <c r="AU179" s="17" t="s">
        <v>80</v>
      </c>
    </row>
    <row r="180" s="2" customFormat="1" ht="24.15" customHeight="1">
      <c r="A180" s="38"/>
      <c r="B180" s="39"/>
      <c r="C180" s="212" t="s">
        <v>348</v>
      </c>
      <c r="D180" s="212" t="s">
        <v>150</v>
      </c>
      <c r="E180" s="213" t="s">
        <v>496</v>
      </c>
      <c r="F180" s="214" t="s">
        <v>497</v>
      </c>
      <c r="G180" s="215" t="s">
        <v>243</v>
      </c>
      <c r="H180" s="216">
        <v>174.30000000000001</v>
      </c>
      <c r="I180" s="217"/>
      <c r="J180" s="218">
        <f>ROUND(I180*H180,2)</f>
        <v>0</v>
      </c>
      <c r="K180" s="214" t="s">
        <v>154</v>
      </c>
      <c r="L180" s="44"/>
      <c r="M180" s="219" t="s">
        <v>19</v>
      </c>
      <c r="N180" s="220" t="s">
        <v>43</v>
      </c>
      <c r="O180" s="84"/>
      <c r="P180" s="221">
        <f>O180*H180</f>
        <v>0</v>
      </c>
      <c r="Q180" s="221">
        <v>0</v>
      </c>
      <c r="R180" s="221">
        <f>Q180*H180</f>
        <v>0</v>
      </c>
      <c r="S180" s="221">
        <v>0</v>
      </c>
      <c r="T180" s="222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23" t="s">
        <v>155</v>
      </c>
      <c r="AT180" s="223" t="s">
        <v>150</v>
      </c>
      <c r="AU180" s="223" t="s">
        <v>80</v>
      </c>
      <c r="AY180" s="17" t="s">
        <v>148</v>
      </c>
      <c r="BE180" s="224">
        <f>IF(N180="základní",J180,0)</f>
        <v>0</v>
      </c>
      <c r="BF180" s="224">
        <f>IF(N180="snížená",J180,0)</f>
        <v>0</v>
      </c>
      <c r="BG180" s="224">
        <f>IF(N180="zákl. přenesená",J180,0)</f>
        <v>0</v>
      </c>
      <c r="BH180" s="224">
        <f>IF(N180="sníž. přenesená",J180,0)</f>
        <v>0</v>
      </c>
      <c r="BI180" s="224">
        <f>IF(N180="nulová",J180,0)</f>
        <v>0</v>
      </c>
      <c r="BJ180" s="17" t="s">
        <v>78</v>
      </c>
      <c r="BK180" s="224">
        <f>ROUND(I180*H180,2)</f>
        <v>0</v>
      </c>
      <c r="BL180" s="17" t="s">
        <v>155</v>
      </c>
      <c r="BM180" s="223" t="s">
        <v>498</v>
      </c>
    </row>
    <row r="181" s="2" customFormat="1">
      <c r="A181" s="38"/>
      <c r="B181" s="39"/>
      <c r="C181" s="40"/>
      <c r="D181" s="225" t="s">
        <v>157</v>
      </c>
      <c r="E181" s="40"/>
      <c r="F181" s="226" t="s">
        <v>499</v>
      </c>
      <c r="G181" s="40"/>
      <c r="H181" s="40"/>
      <c r="I181" s="227"/>
      <c r="J181" s="40"/>
      <c r="K181" s="40"/>
      <c r="L181" s="44"/>
      <c r="M181" s="228"/>
      <c r="N181" s="229"/>
      <c r="O181" s="84"/>
      <c r="P181" s="84"/>
      <c r="Q181" s="84"/>
      <c r="R181" s="84"/>
      <c r="S181" s="84"/>
      <c r="T181" s="85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7" t="s">
        <v>157</v>
      </c>
      <c r="AU181" s="17" t="s">
        <v>80</v>
      </c>
    </row>
    <row r="182" s="13" customFormat="1">
      <c r="A182" s="13"/>
      <c r="B182" s="230"/>
      <c r="C182" s="231"/>
      <c r="D182" s="232" t="s">
        <v>159</v>
      </c>
      <c r="E182" s="231"/>
      <c r="F182" s="234" t="s">
        <v>725</v>
      </c>
      <c r="G182" s="231"/>
      <c r="H182" s="235">
        <v>174.30000000000001</v>
      </c>
      <c r="I182" s="236"/>
      <c r="J182" s="231"/>
      <c r="K182" s="231"/>
      <c r="L182" s="237"/>
      <c r="M182" s="238"/>
      <c r="N182" s="239"/>
      <c r="O182" s="239"/>
      <c r="P182" s="239"/>
      <c r="Q182" s="239"/>
      <c r="R182" s="239"/>
      <c r="S182" s="239"/>
      <c r="T182" s="240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1" t="s">
        <v>159</v>
      </c>
      <c r="AU182" s="241" t="s">
        <v>80</v>
      </c>
      <c r="AV182" s="13" t="s">
        <v>80</v>
      </c>
      <c r="AW182" s="13" t="s">
        <v>4</v>
      </c>
      <c r="AX182" s="13" t="s">
        <v>78</v>
      </c>
      <c r="AY182" s="241" t="s">
        <v>148</v>
      </c>
    </row>
    <row r="183" s="2" customFormat="1" ht="24.15" customHeight="1">
      <c r="A183" s="38"/>
      <c r="B183" s="39"/>
      <c r="C183" s="212" t="s">
        <v>354</v>
      </c>
      <c r="D183" s="212" t="s">
        <v>150</v>
      </c>
      <c r="E183" s="213" t="s">
        <v>502</v>
      </c>
      <c r="F183" s="214" t="s">
        <v>503</v>
      </c>
      <c r="G183" s="215" t="s">
        <v>243</v>
      </c>
      <c r="H183" s="216">
        <v>6.25</v>
      </c>
      <c r="I183" s="217"/>
      <c r="J183" s="218">
        <f>ROUND(I183*H183,2)</f>
        <v>0</v>
      </c>
      <c r="K183" s="214" t="s">
        <v>154</v>
      </c>
      <c r="L183" s="44"/>
      <c r="M183" s="219" t="s">
        <v>19</v>
      </c>
      <c r="N183" s="220" t="s">
        <v>43</v>
      </c>
      <c r="O183" s="84"/>
      <c r="P183" s="221">
        <f>O183*H183</f>
        <v>0</v>
      </c>
      <c r="Q183" s="221">
        <v>0</v>
      </c>
      <c r="R183" s="221">
        <f>Q183*H183</f>
        <v>0</v>
      </c>
      <c r="S183" s="221">
        <v>0</v>
      </c>
      <c r="T183" s="222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23" t="s">
        <v>155</v>
      </c>
      <c r="AT183" s="223" t="s">
        <v>150</v>
      </c>
      <c r="AU183" s="223" t="s">
        <v>80</v>
      </c>
      <c r="AY183" s="17" t="s">
        <v>148</v>
      </c>
      <c r="BE183" s="224">
        <f>IF(N183="základní",J183,0)</f>
        <v>0</v>
      </c>
      <c r="BF183" s="224">
        <f>IF(N183="snížená",J183,0)</f>
        <v>0</v>
      </c>
      <c r="BG183" s="224">
        <f>IF(N183="zákl. přenesená",J183,0)</f>
        <v>0</v>
      </c>
      <c r="BH183" s="224">
        <f>IF(N183="sníž. přenesená",J183,0)</f>
        <v>0</v>
      </c>
      <c r="BI183" s="224">
        <f>IF(N183="nulová",J183,0)</f>
        <v>0</v>
      </c>
      <c r="BJ183" s="17" t="s">
        <v>78</v>
      </c>
      <c r="BK183" s="224">
        <f>ROUND(I183*H183,2)</f>
        <v>0</v>
      </c>
      <c r="BL183" s="17" t="s">
        <v>155</v>
      </c>
      <c r="BM183" s="223" t="s">
        <v>504</v>
      </c>
    </row>
    <row r="184" s="2" customFormat="1">
      <c r="A184" s="38"/>
      <c r="B184" s="39"/>
      <c r="C184" s="40"/>
      <c r="D184" s="225" t="s">
        <v>157</v>
      </c>
      <c r="E184" s="40"/>
      <c r="F184" s="226" t="s">
        <v>505</v>
      </c>
      <c r="G184" s="40"/>
      <c r="H184" s="40"/>
      <c r="I184" s="227"/>
      <c r="J184" s="40"/>
      <c r="K184" s="40"/>
      <c r="L184" s="44"/>
      <c r="M184" s="228"/>
      <c r="N184" s="229"/>
      <c r="O184" s="84"/>
      <c r="P184" s="84"/>
      <c r="Q184" s="84"/>
      <c r="R184" s="84"/>
      <c r="S184" s="84"/>
      <c r="T184" s="85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T184" s="17" t="s">
        <v>157</v>
      </c>
      <c r="AU184" s="17" t="s">
        <v>80</v>
      </c>
    </row>
    <row r="185" s="12" customFormat="1" ht="22.8" customHeight="1">
      <c r="A185" s="12"/>
      <c r="B185" s="196"/>
      <c r="C185" s="197"/>
      <c r="D185" s="198" t="s">
        <v>71</v>
      </c>
      <c r="E185" s="210" t="s">
        <v>515</v>
      </c>
      <c r="F185" s="210" t="s">
        <v>516</v>
      </c>
      <c r="G185" s="197"/>
      <c r="H185" s="197"/>
      <c r="I185" s="200"/>
      <c r="J185" s="211">
        <f>BK185</f>
        <v>0</v>
      </c>
      <c r="K185" s="197"/>
      <c r="L185" s="202"/>
      <c r="M185" s="203"/>
      <c r="N185" s="204"/>
      <c r="O185" s="204"/>
      <c r="P185" s="205">
        <f>SUM(P186:P187)</f>
        <v>0</v>
      </c>
      <c r="Q185" s="204"/>
      <c r="R185" s="205">
        <f>SUM(R186:R187)</f>
        <v>0</v>
      </c>
      <c r="S185" s="204"/>
      <c r="T185" s="206">
        <f>SUM(T186:T187)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207" t="s">
        <v>78</v>
      </c>
      <c r="AT185" s="208" t="s">
        <v>71</v>
      </c>
      <c r="AU185" s="208" t="s">
        <v>78</v>
      </c>
      <c r="AY185" s="207" t="s">
        <v>148</v>
      </c>
      <c r="BK185" s="209">
        <f>SUM(BK186:BK187)</f>
        <v>0</v>
      </c>
    </row>
    <row r="186" s="2" customFormat="1" ht="24.15" customHeight="1">
      <c r="A186" s="38"/>
      <c r="B186" s="39"/>
      <c r="C186" s="212" t="s">
        <v>359</v>
      </c>
      <c r="D186" s="212" t="s">
        <v>150</v>
      </c>
      <c r="E186" s="213" t="s">
        <v>518</v>
      </c>
      <c r="F186" s="214" t="s">
        <v>519</v>
      </c>
      <c r="G186" s="215" t="s">
        <v>243</v>
      </c>
      <c r="H186" s="216">
        <v>6.726</v>
      </c>
      <c r="I186" s="217"/>
      <c r="J186" s="218">
        <f>ROUND(I186*H186,2)</f>
        <v>0</v>
      </c>
      <c r="K186" s="214" t="s">
        <v>154</v>
      </c>
      <c r="L186" s="44"/>
      <c r="M186" s="219" t="s">
        <v>19</v>
      </c>
      <c r="N186" s="220" t="s">
        <v>43</v>
      </c>
      <c r="O186" s="84"/>
      <c r="P186" s="221">
        <f>O186*H186</f>
        <v>0</v>
      </c>
      <c r="Q186" s="221">
        <v>0</v>
      </c>
      <c r="R186" s="221">
        <f>Q186*H186</f>
        <v>0</v>
      </c>
      <c r="S186" s="221">
        <v>0</v>
      </c>
      <c r="T186" s="222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23" t="s">
        <v>155</v>
      </c>
      <c r="AT186" s="223" t="s">
        <v>150</v>
      </c>
      <c r="AU186" s="223" t="s">
        <v>80</v>
      </c>
      <c r="AY186" s="17" t="s">
        <v>148</v>
      </c>
      <c r="BE186" s="224">
        <f>IF(N186="základní",J186,0)</f>
        <v>0</v>
      </c>
      <c r="BF186" s="224">
        <f>IF(N186="snížená",J186,0)</f>
        <v>0</v>
      </c>
      <c r="BG186" s="224">
        <f>IF(N186="zákl. přenesená",J186,0)</f>
        <v>0</v>
      </c>
      <c r="BH186" s="224">
        <f>IF(N186="sníž. přenesená",J186,0)</f>
        <v>0</v>
      </c>
      <c r="BI186" s="224">
        <f>IF(N186="nulová",J186,0)</f>
        <v>0</v>
      </c>
      <c r="BJ186" s="17" t="s">
        <v>78</v>
      </c>
      <c r="BK186" s="224">
        <f>ROUND(I186*H186,2)</f>
        <v>0</v>
      </c>
      <c r="BL186" s="17" t="s">
        <v>155</v>
      </c>
      <c r="BM186" s="223" t="s">
        <v>520</v>
      </c>
    </row>
    <row r="187" s="2" customFormat="1">
      <c r="A187" s="38"/>
      <c r="B187" s="39"/>
      <c r="C187" s="40"/>
      <c r="D187" s="225" t="s">
        <v>157</v>
      </c>
      <c r="E187" s="40"/>
      <c r="F187" s="226" t="s">
        <v>521</v>
      </c>
      <c r="G187" s="40"/>
      <c r="H187" s="40"/>
      <c r="I187" s="227"/>
      <c r="J187" s="40"/>
      <c r="K187" s="40"/>
      <c r="L187" s="44"/>
      <c r="M187" s="228"/>
      <c r="N187" s="229"/>
      <c r="O187" s="84"/>
      <c r="P187" s="84"/>
      <c r="Q187" s="84"/>
      <c r="R187" s="84"/>
      <c r="S187" s="84"/>
      <c r="T187" s="85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T187" s="17" t="s">
        <v>157</v>
      </c>
      <c r="AU187" s="17" t="s">
        <v>80</v>
      </c>
    </row>
    <row r="188" s="12" customFormat="1" ht="25.92" customHeight="1">
      <c r="A188" s="12"/>
      <c r="B188" s="196"/>
      <c r="C188" s="197"/>
      <c r="D188" s="198" t="s">
        <v>71</v>
      </c>
      <c r="E188" s="199" t="s">
        <v>240</v>
      </c>
      <c r="F188" s="199" t="s">
        <v>522</v>
      </c>
      <c r="G188" s="197"/>
      <c r="H188" s="197"/>
      <c r="I188" s="200"/>
      <c r="J188" s="201">
        <f>BK188</f>
        <v>0</v>
      </c>
      <c r="K188" s="197"/>
      <c r="L188" s="202"/>
      <c r="M188" s="203"/>
      <c r="N188" s="204"/>
      <c r="O188" s="204"/>
      <c r="P188" s="205">
        <f>P189</f>
        <v>0</v>
      </c>
      <c r="Q188" s="204"/>
      <c r="R188" s="205">
        <f>R189</f>
        <v>0</v>
      </c>
      <c r="S188" s="204"/>
      <c r="T188" s="206">
        <f>T189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07" t="s">
        <v>167</v>
      </c>
      <c r="AT188" s="208" t="s">
        <v>71</v>
      </c>
      <c r="AU188" s="208" t="s">
        <v>72</v>
      </c>
      <c r="AY188" s="207" t="s">
        <v>148</v>
      </c>
      <c r="BK188" s="209">
        <f>BK189</f>
        <v>0</v>
      </c>
    </row>
    <row r="189" s="12" customFormat="1" ht="22.8" customHeight="1">
      <c r="A189" s="12"/>
      <c r="B189" s="196"/>
      <c r="C189" s="197"/>
      <c r="D189" s="198" t="s">
        <v>71</v>
      </c>
      <c r="E189" s="210" t="s">
        <v>523</v>
      </c>
      <c r="F189" s="210" t="s">
        <v>524</v>
      </c>
      <c r="G189" s="197"/>
      <c r="H189" s="197"/>
      <c r="I189" s="200"/>
      <c r="J189" s="211">
        <f>BK189</f>
        <v>0</v>
      </c>
      <c r="K189" s="197"/>
      <c r="L189" s="202"/>
      <c r="M189" s="203"/>
      <c r="N189" s="204"/>
      <c r="O189" s="204"/>
      <c r="P189" s="205">
        <f>SUM(P190:P196)</f>
        <v>0</v>
      </c>
      <c r="Q189" s="204"/>
      <c r="R189" s="205">
        <f>SUM(R190:R196)</f>
        <v>0</v>
      </c>
      <c r="S189" s="204"/>
      <c r="T189" s="206">
        <f>SUM(T190:T196)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07" t="s">
        <v>167</v>
      </c>
      <c r="AT189" s="208" t="s">
        <v>71</v>
      </c>
      <c r="AU189" s="208" t="s">
        <v>78</v>
      </c>
      <c r="AY189" s="207" t="s">
        <v>148</v>
      </c>
      <c r="BK189" s="209">
        <f>SUM(BK190:BK196)</f>
        <v>0</v>
      </c>
    </row>
    <row r="190" s="2" customFormat="1" ht="21.75" customHeight="1">
      <c r="A190" s="38"/>
      <c r="B190" s="39"/>
      <c r="C190" s="212" t="s">
        <v>365</v>
      </c>
      <c r="D190" s="212" t="s">
        <v>150</v>
      </c>
      <c r="E190" s="213" t="s">
        <v>526</v>
      </c>
      <c r="F190" s="214" t="s">
        <v>527</v>
      </c>
      <c r="G190" s="215" t="s">
        <v>181</v>
      </c>
      <c r="H190" s="216">
        <v>50</v>
      </c>
      <c r="I190" s="217"/>
      <c r="J190" s="218">
        <f>ROUND(I190*H190,2)</f>
        <v>0</v>
      </c>
      <c r="K190" s="214" t="s">
        <v>154</v>
      </c>
      <c r="L190" s="44"/>
      <c r="M190" s="219" t="s">
        <v>19</v>
      </c>
      <c r="N190" s="220" t="s">
        <v>43</v>
      </c>
      <c r="O190" s="84"/>
      <c r="P190" s="221">
        <f>O190*H190</f>
        <v>0</v>
      </c>
      <c r="Q190" s="221">
        <v>0</v>
      </c>
      <c r="R190" s="221">
        <f>Q190*H190</f>
        <v>0</v>
      </c>
      <c r="S190" s="221">
        <v>0</v>
      </c>
      <c r="T190" s="222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23" t="s">
        <v>517</v>
      </c>
      <c r="AT190" s="223" t="s">
        <v>150</v>
      </c>
      <c r="AU190" s="223" t="s">
        <v>80</v>
      </c>
      <c r="AY190" s="17" t="s">
        <v>148</v>
      </c>
      <c r="BE190" s="224">
        <f>IF(N190="základní",J190,0)</f>
        <v>0</v>
      </c>
      <c r="BF190" s="224">
        <f>IF(N190="snížená",J190,0)</f>
        <v>0</v>
      </c>
      <c r="BG190" s="224">
        <f>IF(N190="zákl. přenesená",J190,0)</f>
        <v>0</v>
      </c>
      <c r="BH190" s="224">
        <f>IF(N190="sníž. přenesená",J190,0)</f>
        <v>0</v>
      </c>
      <c r="BI190" s="224">
        <f>IF(N190="nulová",J190,0)</f>
        <v>0</v>
      </c>
      <c r="BJ190" s="17" t="s">
        <v>78</v>
      </c>
      <c r="BK190" s="224">
        <f>ROUND(I190*H190,2)</f>
        <v>0</v>
      </c>
      <c r="BL190" s="17" t="s">
        <v>517</v>
      </c>
      <c r="BM190" s="223" t="s">
        <v>528</v>
      </c>
    </row>
    <row r="191" s="2" customFormat="1">
      <c r="A191" s="38"/>
      <c r="B191" s="39"/>
      <c r="C191" s="40"/>
      <c r="D191" s="225" t="s">
        <v>157</v>
      </c>
      <c r="E191" s="40"/>
      <c r="F191" s="226" t="s">
        <v>529</v>
      </c>
      <c r="G191" s="40"/>
      <c r="H191" s="40"/>
      <c r="I191" s="227"/>
      <c r="J191" s="40"/>
      <c r="K191" s="40"/>
      <c r="L191" s="44"/>
      <c r="M191" s="228"/>
      <c r="N191" s="229"/>
      <c r="O191" s="84"/>
      <c r="P191" s="84"/>
      <c r="Q191" s="84"/>
      <c r="R191" s="84"/>
      <c r="S191" s="84"/>
      <c r="T191" s="85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T191" s="17" t="s">
        <v>157</v>
      </c>
      <c r="AU191" s="17" t="s">
        <v>80</v>
      </c>
    </row>
    <row r="192" s="2" customFormat="1" ht="16.5" customHeight="1">
      <c r="A192" s="38"/>
      <c r="B192" s="39"/>
      <c r="C192" s="263" t="s">
        <v>370</v>
      </c>
      <c r="D192" s="263" t="s">
        <v>240</v>
      </c>
      <c r="E192" s="264" t="s">
        <v>531</v>
      </c>
      <c r="F192" s="265" t="s">
        <v>532</v>
      </c>
      <c r="G192" s="266" t="s">
        <v>181</v>
      </c>
      <c r="H192" s="267">
        <v>50</v>
      </c>
      <c r="I192" s="268"/>
      <c r="J192" s="269">
        <f>ROUND(I192*H192,2)</f>
        <v>0</v>
      </c>
      <c r="K192" s="265" t="s">
        <v>19</v>
      </c>
      <c r="L192" s="270"/>
      <c r="M192" s="271" t="s">
        <v>19</v>
      </c>
      <c r="N192" s="272" t="s">
        <v>43</v>
      </c>
      <c r="O192" s="84"/>
      <c r="P192" s="221">
        <f>O192*H192</f>
        <v>0</v>
      </c>
      <c r="Q192" s="221">
        <v>0</v>
      </c>
      <c r="R192" s="221">
        <f>Q192*H192</f>
        <v>0</v>
      </c>
      <c r="S192" s="221">
        <v>0</v>
      </c>
      <c r="T192" s="222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23" t="s">
        <v>533</v>
      </c>
      <c r="AT192" s="223" t="s">
        <v>240</v>
      </c>
      <c r="AU192" s="223" t="s">
        <v>80</v>
      </c>
      <c r="AY192" s="17" t="s">
        <v>148</v>
      </c>
      <c r="BE192" s="224">
        <f>IF(N192="základní",J192,0)</f>
        <v>0</v>
      </c>
      <c r="BF192" s="224">
        <f>IF(N192="snížená",J192,0)</f>
        <v>0</v>
      </c>
      <c r="BG192" s="224">
        <f>IF(N192="zákl. přenesená",J192,0)</f>
        <v>0</v>
      </c>
      <c r="BH192" s="224">
        <f>IF(N192="sníž. přenesená",J192,0)</f>
        <v>0</v>
      </c>
      <c r="BI192" s="224">
        <f>IF(N192="nulová",J192,0)</f>
        <v>0</v>
      </c>
      <c r="BJ192" s="17" t="s">
        <v>78</v>
      </c>
      <c r="BK192" s="224">
        <f>ROUND(I192*H192,2)</f>
        <v>0</v>
      </c>
      <c r="BL192" s="17" t="s">
        <v>517</v>
      </c>
      <c r="BM192" s="223" t="s">
        <v>534</v>
      </c>
    </row>
    <row r="193" s="2" customFormat="1" ht="37.8" customHeight="1">
      <c r="A193" s="38"/>
      <c r="B193" s="39"/>
      <c r="C193" s="212" t="s">
        <v>375</v>
      </c>
      <c r="D193" s="212" t="s">
        <v>150</v>
      </c>
      <c r="E193" s="213" t="s">
        <v>673</v>
      </c>
      <c r="F193" s="214" t="s">
        <v>674</v>
      </c>
      <c r="G193" s="215" t="s">
        <v>181</v>
      </c>
      <c r="H193" s="216">
        <v>50</v>
      </c>
      <c r="I193" s="217"/>
      <c r="J193" s="218">
        <f>ROUND(I193*H193,2)</f>
        <v>0</v>
      </c>
      <c r="K193" s="214" t="s">
        <v>154</v>
      </c>
      <c r="L193" s="44"/>
      <c r="M193" s="219" t="s">
        <v>19</v>
      </c>
      <c r="N193" s="220" t="s">
        <v>43</v>
      </c>
      <c r="O193" s="84"/>
      <c r="P193" s="221">
        <f>O193*H193</f>
        <v>0</v>
      </c>
      <c r="Q193" s="221">
        <v>0</v>
      </c>
      <c r="R193" s="221">
        <f>Q193*H193</f>
        <v>0</v>
      </c>
      <c r="S193" s="221">
        <v>0</v>
      </c>
      <c r="T193" s="222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23" t="s">
        <v>517</v>
      </c>
      <c r="AT193" s="223" t="s">
        <v>150</v>
      </c>
      <c r="AU193" s="223" t="s">
        <v>80</v>
      </c>
      <c r="AY193" s="17" t="s">
        <v>148</v>
      </c>
      <c r="BE193" s="224">
        <f>IF(N193="základní",J193,0)</f>
        <v>0</v>
      </c>
      <c r="BF193" s="224">
        <f>IF(N193="snížená",J193,0)</f>
        <v>0</v>
      </c>
      <c r="BG193" s="224">
        <f>IF(N193="zákl. přenesená",J193,0)</f>
        <v>0</v>
      </c>
      <c r="BH193" s="224">
        <f>IF(N193="sníž. přenesená",J193,0)</f>
        <v>0</v>
      </c>
      <c r="BI193" s="224">
        <f>IF(N193="nulová",J193,0)</f>
        <v>0</v>
      </c>
      <c r="BJ193" s="17" t="s">
        <v>78</v>
      </c>
      <c r="BK193" s="224">
        <f>ROUND(I193*H193,2)</f>
        <v>0</v>
      </c>
      <c r="BL193" s="17" t="s">
        <v>517</v>
      </c>
      <c r="BM193" s="223" t="s">
        <v>538</v>
      </c>
    </row>
    <row r="194" s="2" customFormat="1">
      <c r="A194" s="38"/>
      <c r="B194" s="39"/>
      <c r="C194" s="40"/>
      <c r="D194" s="225" t="s">
        <v>157</v>
      </c>
      <c r="E194" s="40"/>
      <c r="F194" s="226" t="s">
        <v>675</v>
      </c>
      <c r="G194" s="40"/>
      <c r="H194" s="40"/>
      <c r="I194" s="227"/>
      <c r="J194" s="40"/>
      <c r="K194" s="40"/>
      <c r="L194" s="44"/>
      <c r="M194" s="228"/>
      <c r="N194" s="229"/>
      <c r="O194" s="84"/>
      <c r="P194" s="84"/>
      <c r="Q194" s="84"/>
      <c r="R194" s="84"/>
      <c r="S194" s="84"/>
      <c r="T194" s="85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T194" s="17" t="s">
        <v>157</v>
      </c>
      <c r="AU194" s="17" t="s">
        <v>80</v>
      </c>
    </row>
    <row r="195" s="2" customFormat="1" ht="16.5" customHeight="1">
      <c r="A195" s="38"/>
      <c r="B195" s="39"/>
      <c r="C195" s="263" t="s">
        <v>381</v>
      </c>
      <c r="D195" s="263" t="s">
        <v>240</v>
      </c>
      <c r="E195" s="264" t="s">
        <v>265</v>
      </c>
      <c r="F195" s="265" t="s">
        <v>266</v>
      </c>
      <c r="G195" s="266" t="s">
        <v>243</v>
      </c>
      <c r="H195" s="267">
        <v>12.6</v>
      </c>
      <c r="I195" s="268"/>
      <c r="J195" s="269">
        <f>ROUND(I195*H195,2)</f>
        <v>0</v>
      </c>
      <c r="K195" s="265" t="s">
        <v>154</v>
      </c>
      <c r="L195" s="270"/>
      <c r="M195" s="271" t="s">
        <v>19</v>
      </c>
      <c r="N195" s="272" t="s">
        <v>43</v>
      </c>
      <c r="O195" s="84"/>
      <c r="P195" s="221">
        <f>O195*H195</f>
        <v>0</v>
      </c>
      <c r="Q195" s="221">
        <v>0</v>
      </c>
      <c r="R195" s="221">
        <f>Q195*H195</f>
        <v>0</v>
      </c>
      <c r="S195" s="221">
        <v>0</v>
      </c>
      <c r="T195" s="222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23" t="s">
        <v>533</v>
      </c>
      <c r="AT195" s="223" t="s">
        <v>240</v>
      </c>
      <c r="AU195" s="223" t="s">
        <v>80</v>
      </c>
      <c r="AY195" s="17" t="s">
        <v>148</v>
      </c>
      <c r="BE195" s="224">
        <f>IF(N195="základní",J195,0)</f>
        <v>0</v>
      </c>
      <c r="BF195" s="224">
        <f>IF(N195="snížená",J195,0)</f>
        <v>0</v>
      </c>
      <c r="BG195" s="224">
        <f>IF(N195="zákl. přenesená",J195,0)</f>
        <v>0</v>
      </c>
      <c r="BH195" s="224">
        <f>IF(N195="sníž. přenesená",J195,0)</f>
        <v>0</v>
      </c>
      <c r="BI195" s="224">
        <f>IF(N195="nulová",J195,0)</f>
        <v>0</v>
      </c>
      <c r="BJ195" s="17" t="s">
        <v>78</v>
      </c>
      <c r="BK195" s="224">
        <f>ROUND(I195*H195,2)</f>
        <v>0</v>
      </c>
      <c r="BL195" s="17" t="s">
        <v>517</v>
      </c>
      <c r="BM195" s="223" t="s">
        <v>541</v>
      </c>
    </row>
    <row r="196" s="13" customFormat="1">
      <c r="A196" s="13"/>
      <c r="B196" s="230"/>
      <c r="C196" s="231"/>
      <c r="D196" s="232" t="s">
        <v>159</v>
      </c>
      <c r="E196" s="231"/>
      <c r="F196" s="234" t="s">
        <v>542</v>
      </c>
      <c r="G196" s="231"/>
      <c r="H196" s="235">
        <v>12.6</v>
      </c>
      <c r="I196" s="236"/>
      <c r="J196" s="231"/>
      <c r="K196" s="231"/>
      <c r="L196" s="237"/>
      <c r="M196" s="274"/>
      <c r="N196" s="275"/>
      <c r="O196" s="275"/>
      <c r="P196" s="275"/>
      <c r="Q196" s="275"/>
      <c r="R196" s="275"/>
      <c r="S196" s="275"/>
      <c r="T196" s="276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1" t="s">
        <v>159</v>
      </c>
      <c r="AU196" s="241" t="s">
        <v>80</v>
      </c>
      <c r="AV196" s="13" t="s">
        <v>80</v>
      </c>
      <c r="AW196" s="13" t="s">
        <v>4</v>
      </c>
      <c r="AX196" s="13" t="s">
        <v>78</v>
      </c>
      <c r="AY196" s="241" t="s">
        <v>148</v>
      </c>
    </row>
    <row r="197" s="2" customFormat="1" ht="6.96" customHeight="1">
      <c r="A197" s="38"/>
      <c r="B197" s="59"/>
      <c r="C197" s="60"/>
      <c r="D197" s="60"/>
      <c r="E197" s="60"/>
      <c r="F197" s="60"/>
      <c r="G197" s="60"/>
      <c r="H197" s="60"/>
      <c r="I197" s="60"/>
      <c r="J197" s="60"/>
      <c r="K197" s="60"/>
      <c r="L197" s="44"/>
      <c r="M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</row>
  </sheetData>
  <sheetProtection sheet="1" autoFilter="0" formatColumns="0" formatRows="0" objects="1" scenarios="1" spinCount="100000" saltValue="rtpACssWQEsRtg1Hb2g0p3wcrWxTGJFsW6upzDVluyKGegJJ1VkUN2aiFihG9QSaEKK8scNcIK+xMmF7zU00FQ==" hashValue="Ex3gnRkWIiy8e+N5iEMdSSJ0tQTpDxwsvks+ne2azPhi+CQeah3oAerHBwY1kJQOPxd7bTXxX4WAZbrhIzG9ng==" algorithmName="SHA-512" password="CC35"/>
  <autoFilter ref="C93:K196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2:H82"/>
    <mergeCell ref="E84:H84"/>
    <mergeCell ref="E86:H86"/>
    <mergeCell ref="L2:V2"/>
  </mergeCells>
  <hyperlinks>
    <hyperlink ref="F98" r:id="rId1" display="https://podminky.urs.cz/item/CS_URS_2025_02/111251101"/>
    <hyperlink ref="F100" r:id="rId2" display="https://podminky.urs.cz/item/CS_URS_2025_02/113107332"/>
    <hyperlink ref="F103" r:id="rId3" display="https://podminky.urs.cz/item/CS_URS_2025_02/121151113"/>
    <hyperlink ref="F105" r:id="rId4" display="https://podminky.urs.cz/item/CS_URS_2025_02/122351104"/>
    <hyperlink ref="F107" r:id="rId5" display="https://podminky.urs.cz/item/CS_URS_2025_02/162751137"/>
    <hyperlink ref="F110" r:id="rId6" display="https://podminky.urs.cz/item/CS_URS_2025_02/162751139"/>
    <hyperlink ref="F115" r:id="rId7" display="https://podminky.urs.cz/item/CS_URS_2025_02/171151103"/>
    <hyperlink ref="F121" r:id="rId8" display="https://podminky.urs.cz/item/CS_URS_2025_02/171201231"/>
    <hyperlink ref="F125" r:id="rId9" display="https://podminky.urs.cz/item/CS_URS_2025_02/181351103"/>
    <hyperlink ref="F130" r:id="rId10" display="https://podminky.urs.cz/item/CS_URS_2025_02/181411131"/>
    <hyperlink ref="F134" r:id="rId11" display="https://podminky.urs.cz/item/CS_URS_2025_02/181951114"/>
    <hyperlink ref="F137" r:id="rId12" display="https://podminky.urs.cz/item/CS_URS_2025_02/564851111"/>
    <hyperlink ref="F140" r:id="rId13" display="https://podminky.urs.cz/item/CS_URS_2025_02/565155121"/>
    <hyperlink ref="F143" r:id="rId14" display="https://podminky.urs.cz/item/CS_URS_2025_02/569903311"/>
    <hyperlink ref="F149" r:id="rId15" display="https://podminky.urs.cz/item/CS_URS_2025_02/573211107"/>
    <hyperlink ref="F152" r:id="rId16" display="https://podminky.urs.cz/item/CS_URS_2025_02/573211108"/>
    <hyperlink ref="F155" r:id="rId17" display="https://podminky.urs.cz/item/CS_URS_2025_02/577134121"/>
    <hyperlink ref="F159" r:id="rId18" display="https://podminky.urs.cz/item/CS_URS_2025_02/899132111"/>
    <hyperlink ref="F162" r:id="rId19" display="https://podminky.urs.cz/item/CS_URS_2025_02/914111111"/>
    <hyperlink ref="F170" r:id="rId20" display="https://podminky.urs.cz/item/CS_URS_2025_02/914511111"/>
    <hyperlink ref="F174" r:id="rId21" display="https://podminky.urs.cz/item/CS_URS_2025_02/919122132"/>
    <hyperlink ref="F176" r:id="rId22" display="https://podminky.urs.cz/item/CS_URS_2025_02/919735123"/>
    <hyperlink ref="F179" r:id="rId23" display="https://podminky.urs.cz/item/CS_URS_2025_02/997221561"/>
    <hyperlink ref="F181" r:id="rId24" display="https://podminky.urs.cz/item/CS_URS_2025_02/997221569"/>
    <hyperlink ref="F184" r:id="rId25" display="https://podminky.urs.cz/item/CS_URS_2025_02/997221861"/>
    <hyperlink ref="F187" r:id="rId26" display="https://podminky.urs.cz/item/CS_URS_2025_02/998225111"/>
    <hyperlink ref="F191" r:id="rId27" display="https://podminky.urs.cz/item/CS_URS_2025_02/460520164"/>
    <hyperlink ref="F194" r:id="rId28" display="https://podminky.urs.cz/item/CS_URS_2025_02/460461143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9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104</v>
      </c>
    </row>
    <row r="3" hidden="1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0"/>
      <c r="AT3" s="17" t="s">
        <v>80</v>
      </c>
    </row>
    <row r="4" hidden="1" s="1" customFormat="1" ht="24.96" customHeight="1">
      <c r="B4" s="20"/>
      <c r="D4" s="140" t="s">
        <v>113</v>
      </c>
      <c r="L4" s="20"/>
      <c r="M4" s="141" t="s">
        <v>10</v>
      </c>
      <c r="AT4" s="17" t="s">
        <v>4</v>
      </c>
    </row>
    <row r="5" hidden="1" s="1" customFormat="1" ht="6.96" customHeight="1">
      <c r="B5" s="20"/>
      <c r="L5" s="20"/>
    </row>
    <row r="6" hidden="1" s="1" customFormat="1" ht="12" customHeight="1">
      <c r="B6" s="20"/>
      <c r="D6" s="142" t="s">
        <v>16</v>
      </c>
      <c r="L6" s="20"/>
    </row>
    <row r="7" hidden="1" s="1" customFormat="1" ht="16.5" customHeight="1">
      <c r="B7" s="20"/>
      <c r="E7" s="143" t="str">
        <f>'Rekapitulace stavby'!K6</f>
        <v>REKONSTRUKCE MÍSTNÍCH KOMUNIKACÍ V OBCI ŽELÉNKY</v>
      </c>
      <c r="F7" s="142"/>
      <c r="G7" s="142"/>
      <c r="H7" s="142"/>
      <c r="L7" s="20"/>
    </row>
    <row r="8" hidden="1" s="1" customFormat="1" ht="12" customHeight="1">
      <c r="B8" s="20"/>
      <c r="D8" s="142" t="s">
        <v>114</v>
      </c>
      <c r="L8" s="20"/>
    </row>
    <row r="9" hidden="1" s="2" customFormat="1" ht="16.5" customHeight="1">
      <c r="A9" s="38"/>
      <c r="B9" s="44"/>
      <c r="C9" s="38"/>
      <c r="D9" s="38"/>
      <c r="E9" s="143" t="s">
        <v>677</v>
      </c>
      <c r="F9" s="38"/>
      <c r="G9" s="38"/>
      <c r="H9" s="38"/>
      <c r="I9" s="38"/>
      <c r="J9" s="38"/>
      <c r="K9" s="38"/>
      <c r="L9" s="14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hidden="1" s="2" customFormat="1" ht="12" customHeight="1">
      <c r="A10" s="38"/>
      <c r="B10" s="44"/>
      <c r="C10" s="38"/>
      <c r="D10" s="142" t="s">
        <v>116</v>
      </c>
      <c r="E10" s="38"/>
      <c r="F10" s="38"/>
      <c r="G10" s="38"/>
      <c r="H10" s="38"/>
      <c r="I10" s="38"/>
      <c r="J10" s="38"/>
      <c r="K10" s="38"/>
      <c r="L10" s="14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hidden="1" s="2" customFormat="1" ht="16.5" customHeight="1">
      <c r="A11" s="38"/>
      <c r="B11" s="44"/>
      <c r="C11" s="38"/>
      <c r="D11" s="38"/>
      <c r="E11" s="145" t="s">
        <v>726</v>
      </c>
      <c r="F11" s="38"/>
      <c r="G11" s="38"/>
      <c r="H11" s="38"/>
      <c r="I11" s="38"/>
      <c r="J11" s="38"/>
      <c r="K11" s="38"/>
      <c r="L11" s="14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hidden="1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14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hidden="1" s="2" customFormat="1" ht="12" customHeight="1">
      <c r="A13" s="38"/>
      <c r="B13" s="44"/>
      <c r="C13" s="38"/>
      <c r="D13" s="142" t="s">
        <v>18</v>
      </c>
      <c r="E13" s="38"/>
      <c r="F13" s="133" t="s">
        <v>19</v>
      </c>
      <c r="G13" s="38"/>
      <c r="H13" s="38"/>
      <c r="I13" s="142" t="s">
        <v>20</v>
      </c>
      <c r="J13" s="133" t="s">
        <v>19</v>
      </c>
      <c r="K13" s="38"/>
      <c r="L13" s="14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hidden="1" s="2" customFormat="1" ht="12" customHeight="1">
      <c r="A14" s="38"/>
      <c r="B14" s="44"/>
      <c r="C14" s="38"/>
      <c r="D14" s="142" t="s">
        <v>21</v>
      </c>
      <c r="E14" s="38"/>
      <c r="F14" s="133" t="s">
        <v>22</v>
      </c>
      <c r="G14" s="38"/>
      <c r="H14" s="38"/>
      <c r="I14" s="142" t="s">
        <v>23</v>
      </c>
      <c r="J14" s="146" t="str">
        <f>'Rekapitulace stavby'!AN8</f>
        <v>4. 8. 2025</v>
      </c>
      <c r="K14" s="38"/>
      <c r="L14" s="14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hidden="1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14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hidden="1" s="2" customFormat="1" ht="12" customHeight="1">
      <c r="A16" s="38"/>
      <c r="B16" s="44"/>
      <c r="C16" s="38"/>
      <c r="D16" s="142" t="s">
        <v>25</v>
      </c>
      <c r="E16" s="38"/>
      <c r="F16" s="38"/>
      <c r="G16" s="38"/>
      <c r="H16" s="38"/>
      <c r="I16" s="142" t="s">
        <v>26</v>
      </c>
      <c r="J16" s="133" t="s">
        <v>19</v>
      </c>
      <c r="K16" s="38"/>
      <c r="L16" s="14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hidden="1" s="2" customFormat="1" ht="18" customHeight="1">
      <c r="A17" s="38"/>
      <c r="B17" s="44"/>
      <c r="C17" s="38"/>
      <c r="D17" s="38"/>
      <c r="E17" s="133" t="s">
        <v>27</v>
      </c>
      <c r="F17" s="38"/>
      <c r="G17" s="38"/>
      <c r="H17" s="38"/>
      <c r="I17" s="142" t="s">
        <v>28</v>
      </c>
      <c r="J17" s="133" t="s">
        <v>19</v>
      </c>
      <c r="K17" s="38"/>
      <c r="L17" s="14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hidden="1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14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hidden="1" s="2" customFormat="1" ht="12" customHeight="1">
      <c r="A19" s="38"/>
      <c r="B19" s="44"/>
      <c r="C19" s="38"/>
      <c r="D19" s="142" t="s">
        <v>29</v>
      </c>
      <c r="E19" s="38"/>
      <c r="F19" s="38"/>
      <c r="G19" s="38"/>
      <c r="H19" s="38"/>
      <c r="I19" s="142" t="s">
        <v>26</v>
      </c>
      <c r="J19" s="33" t="str">
        <f>'Rekapitulace stavby'!AN13</f>
        <v>Vyplň údaj</v>
      </c>
      <c r="K19" s="38"/>
      <c r="L19" s="14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hidden="1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33"/>
      <c r="G20" s="133"/>
      <c r="H20" s="133"/>
      <c r="I20" s="142" t="s">
        <v>28</v>
      </c>
      <c r="J20" s="33" t="str">
        <f>'Rekapitulace stavby'!AN14</f>
        <v>Vyplň údaj</v>
      </c>
      <c r="K20" s="38"/>
      <c r="L20" s="14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hidden="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14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hidden="1" s="2" customFormat="1" ht="12" customHeight="1">
      <c r="A22" s="38"/>
      <c r="B22" s="44"/>
      <c r="C22" s="38"/>
      <c r="D22" s="142" t="s">
        <v>31</v>
      </c>
      <c r="E22" s="38"/>
      <c r="F22" s="38"/>
      <c r="G22" s="38"/>
      <c r="H22" s="38"/>
      <c r="I22" s="142" t="s">
        <v>26</v>
      </c>
      <c r="J22" s="133" t="s">
        <v>19</v>
      </c>
      <c r="K22" s="38"/>
      <c r="L22" s="14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hidden="1" s="2" customFormat="1" ht="18" customHeight="1">
      <c r="A23" s="38"/>
      <c r="B23" s="44"/>
      <c r="C23" s="38"/>
      <c r="D23" s="38"/>
      <c r="E23" s="133" t="s">
        <v>32</v>
      </c>
      <c r="F23" s="38"/>
      <c r="G23" s="38"/>
      <c r="H23" s="38"/>
      <c r="I23" s="142" t="s">
        <v>28</v>
      </c>
      <c r="J23" s="133" t="s">
        <v>19</v>
      </c>
      <c r="K23" s="38"/>
      <c r="L23" s="14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hidden="1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14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hidden="1" s="2" customFormat="1" ht="12" customHeight="1">
      <c r="A25" s="38"/>
      <c r="B25" s="44"/>
      <c r="C25" s="38"/>
      <c r="D25" s="142" t="s">
        <v>34</v>
      </c>
      <c r="E25" s="38"/>
      <c r="F25" s="38"/>
      <c r="G25" s="38"/>
      <c r="H25" s="38"/>
      <c r="I25" s="142" t="s">
        <v>26</v>
      </c>
      <c r="J25" s="133" t="s">
        <v>19</v>
      </c>
      <c r="K25" s="38"/>
      <c r="L25" s="14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hidden="1" s="2" customFormat="1" ht="18" customHeight="1">
      <c r="A26" s="38"/>
      <c r="B26" s="44"/>
      <c r="C26" s="38"/>
      <c r="D26" s="38"/>
      <c r="E26" s="133" t="s">
        <v>35</v>
      </c>
      <c r="F26" s="38"/>
      <c r="G26" s="38"/>
      <c r="H26" s="38"/>
      <c r="I26" s="142" t="s">
        <v>28</v>
      </c>
      <c r="J26" s="133" t="s">
        <v>19</v>
      </c>
      <c r="K26" s="38"/>
      <c r="L26" s="14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hidden="1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144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hidden="1" s="2" customFormat="1" ht="12" customHeight="1">
      <c r="A28" s="38"/>
      <c r="B28" s="44"/>
      <c r="C28" s="38"/>
      <c r="D28" s="142" t="s">
        <v>36</v>
      </c>
      <c r="E28" s="38"/>
      <c r="F28" s="38"/>
      <c r="G28" s="38"/>
      <c r="H28" s="38"/>
      <c r="I28" s="38"/>
      <c r="J28" s="38"/>
      <c r="K28" s="38"/>
      <c r="L28" s="14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hidden="1" s="8" customFormat="1" ht="16.5" customHeight="1">
      <c r="A29" s="147"/>
      <c r="B29" s="148"/>
      <c r="C29" s="147"/>
      <c r="D29" s="147"/>
      <c r="E29" s="149" t="s">
        <v>19</v>
      </c>
      <c r="F29" s="149"/>
      <c r="G29" s="149"/>
      <c r="H29" s="149"/>
      <c r="I29" s="147"/>
      <c r="J29" s="147"/>
      <c r="K29" s="147"/>
      <c r="L29" s="150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</row>
    <row r="30" hidden="1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14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hidden="1" s="2" customFormat="1" ht="6.96" customHeight="1">
      <c r="A31" s="38"/>
      <c r="B31" s="44"/>
      <c r="C31" s="38"/>
      <c r="D31" s="151"/>
      <c r="E31" s="151"/>
      <c r="F31" s="151"/>
      <c r="G31" s="151"/>
      <c r="H31" s="151"/>
      <c r="I31" s="151"/>
      <c r="J31" s="151"/>
      <c r="K31" s="151"/>
      <c r="L31" s="14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hidden="1" s="2" customFormat="1" ht="25.44" customHeight="1">
      <c r="A32" s="38"/>
      <c r="B32" s="44"/>
      <c r="C32" s="38"/>
      <c r="D32" s="152" t="s">
        <v>38</v>
      </c>
      <c r="E32" s="38"/>
      <c r="F32" s="38"/>
      <c r="G32" s="38"/>
      <c r="H32" s="38"/>
      <c r="I32" s="38"/>
      <c r="J32" s="153">
        <f>ROUND(J86, 2)</f>
        <v>0</v>
      </c>
      <c r="K32" s="38"/>
      <c r="L32" s="14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6.96" customHeight="1">
      <c r="A33" s="38"/>
      <c r="B33" s="44"/>
      <c r="C33" s="38"/>
      <c r="D33" s="151"/>
      <c r="E33" s="151"/>
      <c r="F33" s="151"/>
      <c r="G33" s="151"/>
      <c r="H33" s="151"/>
      <c r="I33" s="151"/>
      <c r="J33" s="151"/>
      <c r="K33" s="151"/>
      <c r="L33" s="14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38"/>
      <c r="F34" s="154" t="s">
        <v>40</v>
      </c>
      <c r="G34" s="38"/>
      <c r="H34" s="38"/>
      <c r="I34" s="154" t="s">
        <v>39</v>
      </c>
      <c r="J34" s="154" t="s">
        <v>41</v>
      </c>
      <c r="K34" s="38"/>
      <c r="L34" s="14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155" t="s">
        <v>42</v>
      </c>
      <c r="E35" s="142" t="s">
        <v>43</v>
      </c>
      <c r="F35" s="156">
        <f>ROUND((SUM(BE86:BE95)),  2)</f>
        <v>0</v>
      </c>
      <c r="G35" s="38"/>
      <c r="H35" s="38"/>
      <c r="I35" s="157">
        <v>0.20999999999999999</v>
      </c>
      <c r="J35" s="156">
        <f>ROUND(((SUM(BE86:BE95))*I35),  2)</f>
        <v>0</v>
      </c>
      <c r="K35" s="38"/>
      <c r="L35" s="14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2" t="s">
        <v>44</v>
      </c>
      <c r="F36" s="156">
        <f>ROUND((SUM(BF86:BF95)),  2)</f>
        <v>0</v>
      </c>
      <c r="G36" s="38"/>
      <c r="H36" s="38"/>
      <c r="I36" s="157">
        <v>0.12</v>
      </c>
      <c r="J36" s="156">
        <f>ROUND(((SUM(BF86:BF95))*I36),  2)</f>
        <v>0</v>
      </c>
      <c r="K36" s="38"/>
      <c r="L36" s="14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2" t="s">
        <v>45</v>
      </c>
      <c r="F37" s="156">
        <f>ROUND((SUM(BG86:BG95)),  2)</f>
        <v>0</v>
      </c>
      <c r="G37" s="38"/>
      <c r="H37" s="38"/>
      <c r="I37" s="157">
        <v>0.20999999999999999</v>
      </c>
      <c r="J37" s="156">
        <f>0</f>
        <v>0</v>
      </c>
      <c r="K37" s="38"/>
      <c r="L37" s="14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42" t="s">
        <v>46</v>
      </c>
      <c r="F38" s="156">
        <f>ROUND((SUM(BH86:BH95)),  2)</f>
        <v>0</v>
      </c>
      <c r="G38" s="38"/>
      <c r="H38" s="38"/>
      <c r="I38" s="157">
        <v>0.12</v>
      </c>
      <c r="J38" s="156">
        <f>0</f>
        <v>0</v>
      </c>
      <c r="K38" s="38"/>
      <c r="L38" s="14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42" t="s">
        <v>47</v>
      </c>
      <c r="F39" s="156">
        <f>ROUND((SUM(BI86:BI95)),  2)</f>
        <v>0</v>
      </c>
      <c r="G39" s="38"/>
      <c r="H39" s="38"/>
      <c r="I39" s="157">
        <v>0</v>
      </c>
      <c r="J39" s="156">
        <f>0</f>
        <v>0</v>
      </c>
      <c r="K39" s="38"/>
      <c r="L39" s="14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hidden="1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14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hidden="1" s="2" customFormat="1" ht="25.44" customHeight="1">
      <c r="A41" s="38"/>
      <c r="B41" s="44"/>
      <c r="C41" s="158"/>
      <c r="D41" s="159" t="s">
        <v>48</v>
      </c>
      <c r="E41" s="160"/>
      <c r="F41" s="160"/>
      <c r="G41" s="161" t="s">
        <v>49</v>
      </c>
      <c r="H41" s="162" t="s">
        <v>50</v>
      </c>
      <c r="I41" s="160"/>
      <c r="J41" s="163">
        <f>SUM(J32:J39)</f>
        <v>0</v>
      </c>
      <c r="K41" s="164"/>
      <c r="L41" s="144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hidden="1" s="2" customFormat="1" ht="14.4" customHeight="1">
      <c r="A42" s="38"/>
      <c r="B42" s="165"/>
      <c r="C42" s="166"/>
      <c r="D42" s="166"/>
      <c r="E42" s="166"/>
      <c r="F42" s="166"/>
      <c r="G42" s="166"/>
      <c r="H42" s="166"/>
      <c r="I42" s="166"/>
      <c r="J42" s="166"/>
      <c r="K42" s="166"/>
      <c r="L42" s="144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hidden="1"/>
    <row r="44" hidden="1"/>
    <row r="45" hidden="1"/>
    <row r="46" hidden="1" s="2" customFormat="1" ht="6.96" customHeight="1">
      <c r="A46" s="38"/>
      <c r="B46" s="167"/>
      <c r="C46" s="168"/>
      <c r="D46" s="168"/>
      <c r="E46" s="168"/>
      <c r="F46" s="168"/>
      <c r="G46" s="168"/>
      <c r="H46" s="168"/>
      <c r="I46" s="168"/>
      <c r="J46" s="168"/>
      <c r="K46" s="168"/>
      <c r="L46" s="14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hidden="1" s="2" customFormat="1" ht="24.96" customHeight="1">
      <c r="A47" s="38"/>
      <c r="B47" s="39"/>
      <c r="C47" s="23" t="s">
        <v>118</v>
      </c>
      <c r="D47" s="40"/>
      <c r="E47" s="40"/>
      <c r="F47" s="40"/>
      <c r="G47" s="40"/>
      <c r="H47" s="40"/>
      <c r="I47" s="40"/>
      <c r="J47" s="40"/>
      <c r="K47" s="40"/>
      <c r="L47" s="14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hidden="1" s="2" customFormat="1" ht="6.96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14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hidden="1" s="2" customFormat="1" ht="12" customHeight="1">
      <c r="A49" s="38"/>
      <c r="B49" s="39"/>
      <c r="C49" s="32" t="s">
        <v>16</v>
      </c>
      <c r="D49" s="40"/>
      <c r="E49" s="40"/>
      <c r="F49" s="40"/>
      <c r="G49" s="40"/>
      <c r="H49" s="40"/>
      <c r="I49" s="40"/>
      <c r="J49" s="40"/>
      <c r="K49" s="40"/>
      <c r="L49" s="14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hidden="1" s="2" customFormat="1" ht="16.5" customHeight="1">
      <c r="A50" s="38"/>
      <c r="B50" s="39"/>
      <c r="C50" s="40"/>
      <c r="D50" s="40"/>
      <c r="E50" s="169" t="str">
        <f>E7</f>
        <v>REKONSTRUKCE MÍSTNÍCH KOMUNIKACÍ V OBCI ŽELÉNKY</v>
      </c>
      <c r="F50" s="32"/>
      <c r="G50" s="32"/>
      <c r="H50" s="32"/>
      <c r="I50" s="40"/>
      <c r="J50" s="40"/>
      <c r="K50" s="40"/>
      <c r="L50" s="14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hidden="1" s="1" customFormat="1" ht="12" customHeight="1">
      <c r="B51" s="21"/>
      <c r="C51" s="32" t="s">
        <v>114</v>
      </c>
      <c r="D51" s="22"/>
      <c r="E51" s="22"/>
      <c r="F51" s="22"/>
      <c r="G51" s="22"/>
      <c r="H51" s="22"/>
      <c r="I51" s="22"/>
      <c r="J51" s="22"/>
      <c r="K51" s="22"/>
      <c r="L51" s="20"/>
    </row>
    <row r="52" hidden="1" s="2" customFormat="1" ht="16.5" customHeight="1">
      <c r="A52" s="38"/>
      <c r="B52" s="39"/>
      <c r="C52" s="40"/>
      <c r="D52" s="40"/>
      <c r="E52" s="169" t="s">
        <v>677</v>
      </c>
      <c r="F52" s="40"/>
      <c r="G52" s="40"/>
      <c r="H52" s="40"/>
      <c r="I52" s="40"/>
      <c r="J52" s="40"/>
      <c r="K52" s="40"/>
      <c r="L52" s="14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hidden="1" s="2" customFormat="1" ht="12" customHeight="1">
      <c r="A53" s="38"/>
      <c r="B53" s="39"/>
      <c r="C53" s="32" t="s">
        <v>116</v>
      </c>
      <c r="D53" s="40"/>
      <c r="E53" s="40"/>
      <c r="F53" s="40"/>
      <c r="G53" s="40"/>
      <c r="H53" s="40"/>
      <c r="I53" s="40"/>
      <c r="J53" s="40"/>
      <c r="K53" s="40"/>
      <c r="L53" s="14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hidden="1" s="2" customFormat="1" ht="16.5" customHeight="1">
      <c r="A54" s="38"/>
      <c r="B54" s="39"/>
      <c r="C54" s="40"/>
      <c r="D54" s="40"/>
      <c r="E54" s="69" t="str">
        <f>E11</f>
        <v>SO 04a - Objekt SO 04 - VON</v>
      </c>
      <c r="F54" s="40"/>
      <c r="G54" s="40"/>
      <c r="H54" s="40"/>
      <c r="I54" s="40"/>
      <c r="J54" s="40"/>
      <c r="K54" s="40"/>
      <c r="L54" s="14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hidden="1" s="2" customFormat="1" ht="6.96" customHeight="1">
      <c r="A55" s="38"/>
      <c r="B55" s="39"/>
      <c r="C55" s="40"/>
      <c r="D55" s="40"/>
      <c r="E55" s="40"/>
      <c r="F55" s="40"/>
      <c r="G55" s="40"/>
      <c r="H55" s="40"/>
      <c r="I55" s="40"/>
      <c r="J55" s="40"/>
      <c r="K55" s="40"/>
      <c r="L55" s="14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hidden="1" s="2" customFormat="1" ht="12" customHeight="1">
      <c r="A56" s="38"/>
      <c r="B56" s="39"/>
      <c r="C56" s="32" t="s">
        <v>21</v>
      </c>
      <c r="D56" s="40"/>
      <c r="E56" s="40"/>
      <c r="F56" s="27" t="str">
        <f>F14</f>
        <v xml:space="preserve"> </v>
      </c>
      <c r="G56" s="40"/>
      <c r="H56" s="40"/>
      <c r="I56" s="32" t="s">
        <v>23</v>
      </c>
      <c r="J56" s="72" t="str">
        <f>IF(J14="","",J14)</f>
        <v>4. 8. 2025</v>
      </c>
      <c r="K56" s="40"/>
      <c r="L56" s="14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hidden="1" s="2" customFormat="1" ht="6.96" customHeight="1">
      <c r="A57" s="38"/>
      <c r="B57" s="39"/>
      <c r="C57" s="40"/>
      <c r="D57" s="40"/>
      <c r="E57" s="40"/>
      <c r="F57" s="40"/>
      <c r="G57" s="40"/>
      <c r="H57" s="40"/>
      <c r="I57" s="40"/>
      <c r="J57" s="40"/>
      <c r="K57" s="40"/>
      <c r="L57" s="14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hidden="1" s="2" customFormat="1" ht="15.15" customHeight="1">
      <c r="A58" s="38"/>
      <c r="B58" s="39"/>
      <c r="C58" s="32" t="s">
        <v>25</v>
      </c>
      <c r="D58" s="40"/>
      <c r="E58" s="40"/>
      <c r="F58" s="27" t="str">
        <f>E17</f>
        <v>Obec Zabrušany</v>
      </c>
      <c r="G58" s="40"/>
      <c r="H58" s="40"/>
      <c r="I58" s="32" t="s">
        <v>31</v>
      </c>
      <c r="J58" s="36" t="str">
        <f>E23</f>
        <v>Ing. Michal Urbanský</v>
      </c>
      <c r="K58" s="40"/>
      <c r="L58" s="14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hidden="1" s="2" customFormat="1" ht="25.65" customHeight="1">
      <c r="A59" s="38"/>
      <c r="B59" s="39"/>
      <c r="C59" s="32" t="s">
        <v>29</v>
      </c>
      <c r="D59" s="40"/>
      <c r="E59" s="40"/>
      <c r="F59" s="27" t="str">
        <f>IF(E20="","",E20)</f>
        <v>Vyplň údaj</v>
      </c>
      <c r="G59" s="40"/>
      <c r="H59" s="40"/>
      <c r="I59" s="32" t="s">
        <v>34</v>
      </c>
      <c r="J59" s="36" t="str">
        <f>E26</f>
        <v xml:space="preserve">Dopravně-inženýrská projekční kancelář </v>
      </c>
      <c r="K59" s="40"/>
      <c r="L59" s="14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</row>
    <row r="60" hidden="1" s="2" customFormat="1" ht="10.32" customHeight="1">
      <c r="A60" s="38"/>
      <c r="B60" s="39"/>
      <c r="C60" s="40"/>
      <c r="D60" s="40"/>
      <c r="E60" s="40"/>
      <c r="F60" s="40"/>
      <c r="G60" s="40"/>
      <c r="H60" s="40"/>
      <c r="I60" s="40"/>
      <c r="J60" s="40"/>
      <c r="K60" s="40"/>
      <c r="L60" s="144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</row>
    <row r="61" hidden="1" s="2" customFormat="1" ht="29.28" customHeight="1">
      <c r="A61" s="38"/>
      <c r="B61" s="39"/>
      <c r="C61" s="170" t="s">
        <v>119</v>
      </c>
      <c r="D61" s="171"/>
      <c r="E61" s="171"/>
      <c r="F61" s="171"/>
      <c r="G61" s="171"/>
      <c r="H61" s="171"/>
      <c r="I61" s="171"/>
      <c r="J61" s="172" t="s">
        <v>120</v>
      </c>
      <c r="K61" s="171"/>
      <c r="L61" s="144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hidden="1" s="2" customFormat="1" ht="10.32" customHeight="1">
      <c r="A62" s="38"/>
      <c r="B62" s="39"/>
      <c r="C62" s="40"/>
      <c r="D62" s="40"/>
      <c r="E62" s="40"/>
      <c r="F62" s="40"/>
      <c r="G62" s="40"/>
      <c r="H62" s="40"/>
      <c r="I62" s="40"/>
      <c r="J62" s="40"/>
      <c r="K62" s="40"/>
      <c r="L62" s="144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</row>
    <row r="63" hidden="1" s="2" customFormat="1" ht="22.8" customHeight="1">
      <c r="A63" s="38"/>
      <c r="B63" s="39"/>
      <c r="C63" s="173" t="s">
        <v>70</v>
      </c>
      <c r="D63" s="40"/>
      <c r="E63" s="40"/>
      <c r="F63" s="40"/>
      <c r="G63" s="40"/>
      <c r="H63" s="40"/>
      <c r="I63" s="40"/>
      <c r="J63" s="102">
        <f>J86</f>
        <v>0</v>
      </c>
      <c r="K63" s="40"/>
      <c r="L63" s="144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U63" s="17" t="s">
        <v>121</v>
      </c>
    </row>
    <row r="64" hidden="1" s="9" customFormat="1" ht="24.96" customHeight="1">
      <c r="A64" s="9"/>
      <c r="B64" s="174"/>
      <c r="C64" s="175"/>
      <c r="D64" s="176" t="s">
        <v>544</v>
      </c>
      <c r="E64" s="177"/>
      <c r="F64" s="177"/>
      <c r="G64" s="177"/>
      <c r="H64" s="177"/>
      <c r="I64" s="177"/>
      <c r="J64" s="178">
        <f>J87</f>
        <v>0</v>
      </c>
      <c r="K64" s="175"/>
      <c r="L64" s="17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hidden="1" s="2" customFormat="1" ht="21.84" customHeight="1">
      <c r="A65" s="38"/>
      <c r="B65" s="39"/>
      <c r="C65" s="40"/>
      <c r="D65" s="40"/>
      <c r="E65" s="40"/>
      <c r="F65" s="40"/>
      <c r="G65" s="40"/>
      <c r="H65" s="40"/>
      <c r="I65" s="40"/>
      <c r="J65" s="40"/>
      <c r="K65" s="40"/>
      <c r="L65" s="144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 hidden="1" s="2" customFormat="1" ht="6.96" customHeight="1">
      <c r="A66" s="38"/>
      <c r="B66" s="59"/>
      <c r="C66" s="60"/>
      <c r="D66" s="60"/>
      <c r="E66" s="60"/>
      <c r="F66" s="60"/>
      <c r="G66" s="60"/>
      <c r="H66" s="60"/>
      <c r="I66" s="60"/>
      <c r="J66" s="60"/>
      <c r="K66" s="60"/>
      <c r="L66" s="144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</row>
    <row r="67" hidden="1"/>
    <row r="68" hidden="1"/>
    <row r="69" hidden="1"/>
    <row r="70" s="2" customFormat="1" ht="6.96" customHeight="1">
      <c r="A70" s="38"/>
      <c r="B70" s="61"/>
      <c r="C70" s="62"/>
      <c r="D70" s="62"/>
      <c r="E70" s="62"/>
      <c r="F70" s="62"/>
      <c r="G70" s="62"/>
      <c r="H70" s="62"/>
      <c r="I70" s="62"/>
      <c r="J70" s="62"/>
      <c r="K70" s="62"/>
      <c r="L70" s="144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</row>
    <row r="71" s="2" customFormat="1" ht="24.96" customHeight="1">
      <c r="A71" s="38"/>
      <c r="B71" s="39"/>
      <c r="C71" s="23" t="s">
        <v>133</v>
      </c>
      <c r="D71" s="40"/>
      <c r="E71" s="40"/>
      <c r="F71" s="40"/>
      <c r="G71" s="40"/>
      <c r="H71" s="40"/>
      <c r="I71" s="40"/>
      <c r="J71" s="40"/>
      <c r="K71" s="40"/>
      <c r="L71" s="144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="2" customFormat="1" ht="6.96" customHeight="1">
      <c r="A72" s="38"/>
      <c r="B72" s="39"/>
      <c r="C72" s="40"/>
      <c r="D72" s="40"/>
      <c r="E72" s="40"/>
      <c r="F72" s="40"/>
      <c r="G72" s="40"/>
      <c r="H72" s="40"/>
      <c r="I72" s="40"/>
      <c r="J72" s="40"/>
      <c r="K72" s="40"/>
      <c r="L72" s="144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="2" customFormat="1" ht="12" customHeight="1">
      <c r="A73" s="38"/>
      <c r="B73" s="39"/>
      <c r="C73" s="32" t="s">
        <v>16</v>
      </c>
      <c r="D73" s="40"/>
      <c r="E73" s="40"/>
      <c r="F73" s="40"/>
      <c r="G73" s="40"/>
      <c r="H73" s="40"/>
      <c r="I73" s="40"/>
      <c r="J73" s="40"/>
      <c r="K73" s="40"/>
      <c r="L73" s="14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2" customFormat="1" ht="16.5" customHeight="1">
      <c r="A74" s="38"/>
      <c r="B74" s="39"/>
      <c r="C74" s="40"/>
      <c r="D74" s="40"/>
      <c r="E74" s="169" t="str">
        <f>E7</f>
        <v>REKONSTRUKCE MÍSTNÍCH KOMUNIKACÍ V OBCI ŽELÉNKY</v>
      </c>
      <c r="F74" s="32"/>
      <c r="G74" s="32"/>
      <c r="H74" s="32"/>
      <c r="I74" s="40"/>
      <c r="J74" s="40"/>
      <c r="K74" s="40"/>
      <c r="L74" s="14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1" customFormat="1" ht="12" customHeight="1">
      <c r="B75" s="21"/>
      <c r="C75" s="32" t="s">
        <v>114</v>
      </c>
      <c r="D75" s="22"/>
      <c r="E75" s="22"/>
      <c r="F75" s="22"/>
      <c r="G75" s="22"/>
      <c r="H75" s="22"/>
      <c r="I75" s="22"/>
      <c r="J75" s="22"/>
      <c r="K75" s="22"/>
      <c r="L75" s="20"/>
    </row>
    <row r="76" s="2" customFormat="1" ht="16.5" customHeight="1">
      <c r="A76" s="38"/>
      <c r="B76" s="39"/>
      <c r="C76" s="40"/>
      <c r="D76" s="40"/>
      <c r="E76" s="169" t="s">
        <v>677</v>
      </c>
      <c r="F76" s="40"/>
      <c r="G76" s="40"/>
      <c r="H76" s="40"/>
      <c r="I76" s="40"/>
      <c r="J76" s="40"/>
      <c r="K76" s="40"/>
      <c r="L76" s="14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2" customHeight="1">
      <c r="A77" s="38"/>
      <c r="B77" s="39"/>
      <c r="C77" s="32" t="s">
        <v>116</v>
      </c>
      <c r="D77" s="40"/>
      <c r="E77" s="40"/>
      <c r="F77" s="40"/>
      <c r="G77" s="40"/>
      <c r="H77" s="40"/>
      <c r="I77" s="40"/>
      <c r="J77" s="40"/>
      <c r="K77" s="40"/>
      <c r="L77" s="14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16.5" customHeight="1">
      <c r="A78" s="38"/>
      <c r="B78" s="39"/>
      <c r="C78" s="40"/>
      <c r="D78" s="40"/>
      <c r="E78" s="69" t="str">
        <f>E11</f>
        <v>SO 04a - Objekt SO 04 - VON</v>
      </c>
      <c r="F78" s="40"/>
      <c r="G78" s="40"/>
      <c r="H78" s="40"/>
      <c r="I78" s="40"/>
      <c r="J78" s="40"/>
      <c r="K78" s="40"/>
      <c r="L78" s="14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6.96" customHeight="1">
      <c r="A79" s="38"/>
      <c r="B79" s="39"/>
      <c r="C79" s="40"/>
      <c r="D79" s="40"/>
      <c r="E79" s="40"/>
      <c r="F79" s="40"/>
      <c r="G79" s="40"/>
      <c r="H79" s="40"/>
      <c r="I79" s="40"/>
      <c r="J79" s="40"/>
      <c r="K79" s="40"/>
      <c r="L79" s="14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12" customHeight="1">
      <c r="A80" s="38"/>
      <c r="B80" s="39"/>
      <c r="C80" s="32" t="s">
        <v>21</v>
      </c>
      <c r="D80" s="40"/>
      <c r="E80" s="40"/>
      <c r="F80" s="27" t="str">
        <f>F14</f>
        <v xml:space="preserve"> </v>
      </c>
      <c r="G80" s="40"/>
      <c r="H80" s="40"/>
      <c r="I80" s="32" t="s">
        <v>23</v>
      </c>
      <c r="J80" s="72" t="str">
        <f>IF(J14="","",J14)</f>
        <v>4. 8. 2025</v>
      </c>
      <c r="K80" s="40"/>
      <c r="L80" s="14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6.96" customHeight="1">
      <c r="A81" s="38"/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14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15.15" customHeight="1">
      <c r="A82" s="38"/>
      <c r="B82" s="39"/>
      <c r="C82" s="32" t="s">
        <v>25</v>
      </c>
      <c r="D82" s="40"/>
      <c r="E82" s="40"/>
      <c r="F82" s="27" t="str">
        <f>E17</f>
        <v>Obec Zabrušany</v>
      </c>
      <c r="G82" s="40"/>
      <c r="H82" s="40"/>
      <c r="I82" s="32" t="s">
        <v>31</v>
      </c>
      <c r="J82" s="36" t="str">
        <f>E23</f>
        <v>Ing. Michal Urbanský</v>
      </c>
      <c r="K82" s="40"/>
      <c r="L82" s="14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25.65" customHeight="1">
      <c r="A83" s="38"/>
      <c r="B83" s="39"/>
      <c r="C83" s="32" t="s">
        <v>29</v>
      </c>
      <c r="D83" s="40"/>
      <c r="E83" s="40"/>
      <c r="F83" s="27" t="str">
        <f>IF(E20="","",E20)</f>
        <v>Vyplň údaj</v>
      </c>
      <c r="G83" s="40"/>
      <c r="H83" s="40"/>
      <c r="I83" s="32" t="s">
        <v>34</v>
      </c>
      <c r="J83" s="36" t="str">
        <f>E26</f>
        <v xml:space="preserve">Dopravně-inženýrská projekční kancelář </v>
      </c>
      <c r="K83" s="40"/>
      <c r="L83" s="14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0.32" customHeight="1">
      <c r="A84" s="38"/>
      <c r="B84" s="39"/>
      <c r="C84" s="40"/>
      <c r="D84" s="40"/>
      <c r="E84" s="40"/>
      <c r="F84" s="40"/>
      <c r="G84" s="40"/>
      <c r="H84" s="40"/>
      <c r="I84" s="40"/>
      <c r="J84" s="40"/>
      <c r="K84" s="40"/>
      <c r="L84" s="144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11" customFormat="1" ht="29.28" customHeight="1">
      <c r="A85" s="185"/>
      <c r="B85" s="186"/>
      <c r="C85" s="187" t="s">
        <v>134</v>
      </c>
      <c r="D85" s="188" t="s">
        <v>57</v>
      </c>
      <c r="E85" s="188" t="s">
        <v>53</v>
      </c>
      <c r="F85" s="188" t="s">
        <v>54</v>
      </c>
      <c r="G85" s="188" t="s">
        <v>135</v>
      </c>
      <c r="H85" s="188" t="s">
        <v>136</v>
      </c>
      <c r="I85" s="188" t="s">
        <v>137</v>
      </c>
      <c r="J85" s="188" t="s">
        <v>120</v>
      </c>
      <c r="K85" s="189" t="s">
        <v>138</v>
      </c>
      <c r="L85" s="190"/>
      <c r="M85" s="92" t="s">
        <v>19</v>
      </c>
      <c r="N85" s="93" t="s">
        <v>42</v>
      </c>
      <c r="O85" s="93" t="s">
        <v>139</v>
      </c>
      <c r="P85" s="93" t="s">
        <v>140</v>
      </c>
      <c r="Q85" s="93" t="s">
        <v>141</v>
      </c>
      <c r="R85" s="93" t="s">
        <v>142</v>
      </c>
      <c r="S85" s="93" t="s">
        <v>143</v>
      </c>
      <c r="T85" s="94" t="s">
        <v>144</v>
      </c>
      <c r="U85" s="185"/>
      <c r="V85" s="185"/>
      <c r="W85" s="185"/>
      <c r="X85" s="185"/>
      <c r="Y85" s="185"/>
      <c r="Z85" s="185"/>
      <c r="AA85" s="185"/>
      <c r="AB85" s="185"/>
      <c r="AC85" s="185"/>
      <c r="AD85" s="185"/>
      <c r="AE85" s="185"/>
    </row>
    <row r="86" s="2" customFormat="1" ht="22.8" customHeight="1">
      <c r="A86" s="38"/>
      <c r="B86" s="39"/>
      <c r="C86" s="99" t="s">
        <v>145</v>
      </c>
      <c r="D86" s="40"/>
      <c r="E86" s="40"/>
      <c r="F86" s="40"/>
      <c r="G86" s="40"/>
      <c r="H86" s="40"/>
      <c r="I86" s="40"/>
      <c r="J86" s="191">
        <f>BK86</f>
        <v>0</v>
      </c>
      <c r="K86" s="40"/>
      <c r="L86" s="44"/>
      <c r="M86" s="95"/>
      <c r="N86" s="192"/>
      <c r="O86" s="96"/>
      <c r="P86" s="193">
        <f>P87</f>
        <v>0</v>
      </c>
      <c r="Q86" s="96"/>
      <c r="R86" s="193">
        <f>R87</f>
        <v>0</v>
      </c>
      <c r="S86" s="96"/>
      <c r="T86" s="194">
        <f>T87</f>
        <v>0</v>
      </c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T86" s="17" t="s">
        <v>71</v>
      </c>
      <c r="AU86" s="17" t="s">
        <v>121</v>
      </c>
      <c r="BK86" s="195">
        <f>BK87</f>
        <v>0</v>
      </c>
    </row>
    <row r="87" s="12" customFormat="1" ht="25.92" customHeight="1">
      <c r="A87" s="12"/>
      <c r="B87" s="196"/>
      <c r="C87" s="197"/>
      <c r="D87" s="198" t="s">
        <v>71</v>
      </c>
      <c r="E87" s="199" t="s">
        <v>545</v>
      </c>
      <c r="F87" s="199" t="s">
        <v>546</v>
      </c>
      <c r="G87" s="197"/>
      <c r="H87" s="197"/>
      <c r="I87" s="200"/>
      <c r="J87" s="201">
        <f>BK87</f>
        <v>0</v>
      </c>
      <c r="K87" s="197"/>
      <c r="L87" s="202"/>
      <c r="M87" s="203"/>
      <c r="N87" s="204"/>
      <c r="O87" s="204"/>
      <c r="P87" s="205">
        <f>SUM(P88:P95)</f>
        <v>0</v>
      </c>
      <c r="Q87" s="204"/>
      <c r="R87" s="205">
        <f>SUM(R88:R95)</f>
        <v>0</v>
      </c>
      <c r="S87" s="204"/>
      <c r="T87" s="206">
        <f>SUM(T88:T95)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7" t="s">
        <v>178</v>
      </c>
      <c r="AT87" s="208" t="s">
        <v>71</v>
      </c>
      <c r="AU87" s="208" t="s">
        <v>72</v>
      </c>
      <c r="AY87" s="207" t="s">
        <v>148</v>
      </c>
      <c r="BK87" s="209">
        <f>SUM(BK88:BK95)</f>
        <v>0</v>
      </c>
    </row>
    <row r="88" s="2" customFormat="1" ht="16.5" customHeight="1">
      <c r="A88" s="38"/>
      <c r="B88" s="39"/>
      <c r="C88" s="212" t="s">
        <v>78</v>
      </c>
      <c r="D88" s="212" t="s">
        <v>150</v>
      </c>
      <c r="E88" s="213" t="s">
        <v>547</v>
      </c>
      <c r="F88" s="214" t="s">
        <v>548</v>
      </c>
      <c r="G88" s="215" t="s">
        <v>549</v>
      </c>
      <c r="H88" s="216">
        <v>2</v>
      </c>
      <c r="I88" s="217"/>
      <c r="J88" s="218">
        <f>ROUND(I88*H88,2)</f>
        <v>0</v>
      </c>
      <c r="K88" s="214" t="s">
        <v>19</v>
      </c>
      <c r="L88" s="44"/>
      <c r="M88" s="219" t="s">
        <v>19</v>
      </c>
      <c r="N88" s="220" t="s">
        <v>43</v>
      </c>
      <c r="O88" s="84"/>
      <c r="P88" s="221">
        <f>O88*H88</f>
        <v>0</v>
      </c>
      <c r="Q88" s="221">
        <v>0</v>
      </c>
      <c r="R88" s="221">
        <f>Q88*H88</f>
        <v>0</v>
      </c>
      <c r="S88" s="221">
        <v>0</v>
      </c>
      <c r="T88" s="222">
        <f>S88*H88</f>
        <v>0</v>
      </c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R88" s="223" t="s">
        <v>155</v>
      </c>
      <c r="AT88" s="223" t="s">
        <v>150</v>
      </c>
      <c r="AU88" s="223" t="s">
        <v>78</v>
      </c>
      <c r="AY88" s="17" t="s">
        <v>148</v>
      </c>
      <c r="BE88" s="224">
        <f>IF(N88="základní",J88,0)</f>
        <v>0</v>
      </c>
      <c r="BF88" s="224">
        <f>IF(N88="snížená",J88,0)</f>
        <v>0</v>
      </c>
      <c r="BG88" s="224">
        <f>IF(N88="zákl. přenesená",J88,0)</f>
        <v>0</v>
      </c>
      <c r="BH88" s="224">
        <f>IF(N88="sníž. přenesená",J88,0)</f>
        <v>0</v>
      </c>
      <c r="BI88" s="224">
        <f>IF(N88="nulová",J88,0)</f>
        <v>0</v>
      </c>
      <c r="BJ88" s="17" t="s">
        <v>78</v>
      </c>
      <c r="BK88" s="224">
        <f>ROUND(I88*H88,2)</f>
        <v>0</v>
      </c>
      <c r="BL88" s="17" t="s">
        <v>155</v>
      </c>
      <c r="BM88" s="223" t="s">
        <v>550</v>
      </c>
    </row>
    <row r="89" s="2" customFormat="1" ht="16.5" customHeight="1">
      <c r="A89" s="38"/>
      <c r="B89" s="39"/>
      <c r="C89" s="212" t="s">
        <v>80</v>
      </c>
      <c r="D89" s="212" t="s">
        <v>150</v>
      </c>
      <c r="E89" s="213" t="s">
        <v>551</v>
      </c>
      <c r="F89" s="214" t="s">
        <v>552</v>
      </c>
      <c r="G89" s="215" t="s">
        <v>549</v>
      </c>
      <c r="H89" s="216">
        <v>1</v>
      </c>
      <c r="I89" s="217"/>
      <c r="J89" s="218">
        <f>ROUND(I89*H89,2)</f>
        <v>0</v>
      </c>
      <c r="K89" s="214" t="s">
        <v>19</v>
      </c>
      <c r="L89" s="44"/>
      <c r="M89" s="219" t="s">
        <v>19</v>
      </c>
      <c r="N89" s="220" t="s">
        <v>43</v>
      </c>
      <c r="O89" s="84"/>
      <c r="P89" s="221">
        <f>O89*H89</f>
        <v>0</v>
      </c>
      <c r="Q89" s="221">
        <v>0</v>
      </c>
      <c r="R89" s="221">
        <f>Q89*H89</f>
        <v>0</v>
      </c>
      <c r="S89" s="221">
        <v>0</v>
      </c>
      <c r="T89" s="222">
        <f>S89*H89</f>
        <v>0</v>
      </c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R89" s="223" t="s">
        <v>553</v>
      </c>
      <c r="AT89" s="223" t="s">
        <v>150</v>
      </c>
      <c r="AU89" s="223" t="s">
        <v>78</v>
      </c>
      <c r="AY89" s="17" t="s">
        <v>148</v>
      </c>
      <c r="BE89" s="224">
        <f>IF(N89="základní",J89,0)</f>
        <v>0</v>
      </c>
      <c r="BF89" s="224">
        <f>IF(N89="snížená",J89,0)</f>
        <v>0</v>
      </c>
      <c r="BG89" s="224">
        <f>IF(N89="zákl. přenesená",J89,0)</f>
        <v>0</v>
      </c>
      <c r="BH89" s="224">
        <f>IF(N89="sníž. přenesená",J89,0)</f>
        <v>0</v>
      </c>
      <c r="BI89" s="224">
        <f>IF(N89="nulová",J89,0)</f>
        <v>0</v>
      </c>
      <c r="BJ89" s="17" t="s">
        <v>78</v>
      </c>
      <c r="BK89" s="224">
        <f>ROUND(I89*H89,2)</f>
        <v>0</v>
      </c>
      <c r="BL89" s="17" t="s">
        <v>553</v>
      </c>
      <c r="BM89" s="223" t="s">
        <v>554</v>
      </c>
    </row>
    <row r="90" s="2" customFormat="1" ht="16.5" customHeight="1">
      <c r="A90" s="38"/>
      <c r="B90" s="39"/>
      <c r="C90" s="212" t="s">
        <v>167</v>
      </c>
      <c r="D90" s="212" t="s">
        <v>150</v>
      </c>
      <c r="E90" s="213" t="s">
        <v>555</v>
      </c>
      <c r="F90" s="214" t="s">
        <v>556</v>
      </c>
      <c r="G90" s="215" t="s">
        <v>549</v>
      </c>
      <c r="H90" s="216">
        <v>1</v>
      </c>
      <c r="I90" s="217"/>
      <c r="J90" s="218">
        <f>ROUND(I90*H90,2)</f>
        <v>0</v>
      </c>
      <c r="K90" s="214" t="s">
        <v>19</v>
      </c>
      <c r="L90" s="44"/>
      <c r="M90" s="219" t="s">
        <v>19</v>
      </c>
      <c r="N90" s="220" t="s">
        <v>43</v>
      </c>
      <c r="O90" s="84"/>
      <c r="P90" s="221">
        <f>O90*H90</f>
        <v>0</v>
      </c>
      <c r="Q90" s="221">
        <v>0</v>
      </c>
      <c r="R90" s="221">
        <f>Q90*H90</f>
        <v>0</v>
      </c>
      <c r="S90" s="221">
        <v>0</v>
      </c>
      <c r="T90" s="222">
        <f>S90*H90</f>
        <v>0</v>
      </c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R90" s="223" t="s">
        <v>553</v>
      </c>
      <c r="AT90" s="223" t="s">
        <v>150</v>
      </c>
      <c r="AU90" s="223" t="s">
        <v>78</v>
      </c>
      <c r="AY90" s="17" t="s">
        <v>148</v>
      </c>
      <c r="BE90" s="224">
        <f>IF(N90="základní",J90,0)</f>
        <v>0</v>
      </c>
      <c r="BF90" s="224">
        <f>IF(N90="snížená",J90,0)</f>
        <v>0</v>
      </c>
      <c r="BG90" s="224">
        <f>IF(N90="zákl. přenesená",J90,0)</f>
        <v>0</v>
      </c>
      <c r="BH90" s="224">
        <f>IF(N90="sníž. přenesená",J90,0)</f>
        <v>0</v>
      </c>
      <c r="BI90" s="224">
        <f>IF(N90="nulová",J90,0)</f>
        <v>0</v>
      </c>
      <c r="BJ90" s="17" t="s">
        <v>78</v>
      </c>
      <c r="BK90" s="224">
        <f>ROUND(I90*H90,2)</f>
        <v>0</v>
      </c>
      <c r="BL90" s="17" t="s">
        <v>553</v>
      </c>
      <c r="BM90" s="223" t="s">
        <v>557</v>
      </c>
    </row>
    <row r="91" s="2" customFormat="1" ht="16.5" customHeight="1">
      <c r="A91" s="38"/>
      <c r="B91" s="39"/>
      <c r="C91" s="212" t="s">
        <v>155</v>
      </c>
      <c r="D91" s="212" t="s">
        <v>150</v>
      </c>
      <c r="E91" s="213" t="s">
        <v>558</v>
      </c>
      <c r="F91" s="214" t="s">
        <v>559</v>
      </c>
      <c r="G91" s="215" t="s">
        <v>549</v>
      </c>
      <c r="H91" s="216">
        <v>1</v>
      </c>
      <c r="I91" s="217"/>
      <c r="J91" s="218">
        <f>ROUND(I91*H91,2)</f>
        <v>0</v>
      </c>
      <c r="K91" s="214" t="s">
        <v>19</v>
      </c>
      <c r="L91" s="44"/>
      <c r="M91" s="219" t="s">
        <v>19</v>
      </c>
      <c r="N91" s="220" t="s">
        <v>43</v>
      </c>
      <c r="O91" s="84"/>
      <c r="P91" s="221">
        <f>O91*H91</f>
        <v>0</v>
      </c>
      <c r="Q91" s="221">
        <v>0</v>
      </c>
      <c r="R91" s="221">
        <f>Q91*H91</f>
        <v>0</v>
      </c>
      <c r="S91" s="221">
        <v>0</v>
      </c>
      <c r="T91" s="222">
        <f>S91*H91</f>
        <v>0</v>
      </c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R91" s="223" t="s">
        <v>553</v>
      </c>
      <c r="AT91" s="223" t="s">
        <v>150</v>
      </c>
      <c r="AU91" s="223" t="s">
        <v>78</v>
      </c>
      <c r="AY91" s="17" t="s">
        <v>148</v>
      </c>
      <c r="BE91" s="224">
        <f>IF(N91="základní",J91,0)</f>
        <v>0</v>
      </c>
      <c r="BF91" s="224">
        <f>IF(N91="snížená",J91,0)</f>
        <v>0</v>
      </c>
      <c r="BG91" s="224">
        <f>IF(N91="zákl. přenesená",J91,0)</f>
        <v>0</v>
      </c>
      <c r="BH91" s="224">
        <f>IF(N91="sníž. přenesená",J91,0)</f>
        <v>0</v>
      </c>
      <c r="BI91" s="224">
        <f>IF(N91="nulová",J91,0)</f>
        <v>0</v>
      </c>
      <c r="BJ91" s="17" t="s">
        <v>78</v>
      </c>
      <c r="BK91" s="224">
        <f>ROUND(I91*H91,2)</f>
        <v>0</v>
      </c>
      <c r="BL91" s="17" t="s">
        <v>553</v>
      </c>
      <c r="BM91" s="223" t="s">
        <v>560</v>
      </c>
    </row>
    <row r="92" s="2" customFormat="1" ht="16.5" customHeight="1">
      <c r="A92" s="38"/>
      <c r="B92" s="39"/>
      <c r="C92" s="212" t="s">
        <v>178</v>
      </c>
      <c r="D92" s="212" t="s">
        <v>150</v>
      </c>
      <c r="E92" s="213" t="s">
        <v>561</v>
      </c>
      <c r="F92" s="214" t="s">
        <v>562</v>
      </c>
      <c r="G92" s="215" t="s">
        <v>549</v>
      </c>
      <c r="H92" s="216">
        <v>1</v>
      </c>
      <c r="I92" s="217"/>
      <c r="J92" s="218">
        <f>ROUND(I92*H92,2)</f>
        <v>0</v>
      </c>
      <c r="K92" s="214" t="s">
        <v>19</v>
      </c>
      <c r="L92" s="44"/>
      <c r="M92" s="219" t="s">
        <v>19</v>
      </c>
      <c r="N92" s="220" t="s">
        <v>43</v>
      </c>
      <c r="O92" s="84"/>
      <c r="P92" s="221">
        <f>O92*H92</f>
        <v>0</v>
      </c>
      <c r="Q92" s="221">
        <v>0</v>
      </c>
      <c r="R92" s="221">
        <f>Q92*H92</f>
        <v>0</v>
      </c>
      <c r="S92" s="221">
        <v>0</v>
      </c>
      <c r="T92" s="222">
        <f>S92*H92</f>
        <v>0</v>
      </c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R92" s="223" t="s">
        <v>553</v>
      </c>
      <c r="AT92" s="223" t="s">
        <v>150</v>
      </c>
      <c r="AU92" s="223" t="s">
        <v>78</v>
      </c>
      <c r="AY92" s="17" t="s">
        <v>148</v>
      </c>
      <c r="BE92" s="224">
        <f>IF(N92="základní",J92,0)</f>
        <v>0</v>
      </c>
      <c r="BF92" s="224">
        <f>IF(N92="snížená",J92,0)</f>
        <v>0</v>
      </c>
      <c r="BG92" s="224">
        <f>IF(N92="zákl. přenesená",J92,0)</f>
        <v>0</v>
      </c>
      <c r="BH92" s="224">
        <f>IF(N92="sníž. přenesená",J92,0)</f>
        <v>0</v>
      </c>
      <c r="BI92" s="224">
        <f>IF(N92="nulová",J92,0)</f>
        <v>0</v>
      </c>
      <c r="BJ92" s="17" t="s">
        <v>78</v>
      </c>
      <c r="BK92" s="224">
        <f>ROUND(I92*H92,2)</f>
        <v>0</v>
      </c>
      <c r="BL92" s="17" t="s">
        <v>553</v>
      </c>
      <c r="BM92" s="223" t="s">
        <v>563</v>
      </c>
    </row>
    <row r="93" s="2" customFormat="1">
      <c r="A93" s="38"/>
      <c r="B93" s="39"/>
      <c r="C93" s="40"/>
      <c r="D93" s="232" t="s">
        <v>301</v>
      </c>
      <c r="E93" s="40"/>
      <c r="F93" s="273" t="s">
        <v>564</v>
      </c>
      <c r="G93" s="40"/>
      <c r="H93" s="40"/>
      <c r="I93" s="227"/>
      <c r="J93" s="40"/>
      <c r="K93" s="40"/>
      <c r="L93" s="44"/>
      <c r="M93" s="228"/>
      <c r="N93" s="229"/>
      <c r="O93" s="84"/>
      <c r="P93" s="84"/>
      <c r="Q93" s="84"/>
      <c r="R93" s="84"/>
      <c r="S93" s="84"/>
      <c r="T93" s="85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T93" s="17" t="s">
        <v>301</v>
      </c>
      <c r="AU93" s="17" t="s">
        <v>78</v>
      </c>
    </row>
    <row r="94" s="2" customFormat="1" ht="16.5" customHeight="1">
      <c r="A94" s="38"/>
      <c r="B94" s="39"/>
      <c r="C94" s="212" t="s">
        <v>184</v>
      </c>
      <c r="D94" s="212" t="s">
        <v>150</v>
      </c>
      <c r="E94" s="213" t="s">
        <v>565</v>
      </c>
      <c r="F94" s="214" t="s">
        <v>566</v>
      </c>
      <c r="G94" s="215" t="s">
        <v>549</v>
      </c>
      <c r="H94" s="216">
        <v>1</v>
      </c>
      <c r="I94" s="217"/>
      <c r="J94" s="218">
        <f>ROUND(I94*H94,2)</f>
        <v>0</v>
      </c>
      <c r="K94" s="214" t="s">
        <v>19</v>
      </c>
      <c r="L94" s="44"/>
      <c r="M94" s="219" t="s">
        <v>19</v>
      </c>
      <c r="N94" s="220" t="s">
        <v>43</v>
      </c>
      <c r="O94" s="84"/>
      <c r="P94" s="221">
        <f>O94*H94</f>
        <v>0</v>
      </c>
      <c r="Q94" s="221">
        <v>0</v>
      </c>
      <c r="R94" s="221">
        <f>Q94*H94</f>
        <v>0</v>
      </c>
      <c r="S94" s="221">
        <v>0</v>
      </c>
      <c r="T94" s="222">
        <f>S94*H94</f>
        <v>0</v>
      </c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R94" s="223" t="s">
        <v>553</v>
      </c>
      <c r="AT94" s="223" t="s">
        <v>150</v>
      </c>
      <c r="AU94" s="223" t="s">
        <v>78</v>
      </c>
      <c r="AY94" s="17" t="s">
        <v>148</v>
      </c>
      <c r="BE94" s="224">
        <f>IF(N94="základní",J94,0)</f>
        <v>0</v>
      </c>
      <c r="BF94" s="224">
        <f>IF(N94="snížená",J94,0)</f>
        <v>0</v>
      </c>
      <c r="BG94" s="224">
        <f>IF(N94="zákl. přenesená",J94,0)</f>
        <v>0</v>
      </c>
      <c r="BH94" s="224">
        <f>IF(N94="sníž. přenesená",J94,0)</f>
        <v>0</v>
      </c>
      <c r="BI94" s="224">
        <f>IF(N94="nulová",J94,0)</f>
        <v>0</v>
      </c>
      <c r="BJ94" s="17" t="s">
        <v>78</v>
      </c>
      <c r="BK94" s="224">
        <f>ROUND(I94*H94,2)</f>
        <v>0</v>
      </c>
      <c r="BL94" s="17" t="s">
        <v>553</v>
      </c>
      <c r="BM94" s="223" t="s">
        <v>567</v>
      </c>
    </row>
    <row r="95" s="2" customFormat="1" ht="16.5" customHeight="1">
      <c r="A95" s="38"/>
      <c r="B95" s="39"/>
      <c r="C95" s="212" t="s">
        <v>189</v>
      </c>
      <c r="D95" s="212" t="s">
        <v>150</v>
      </c>
      <c r="E95" s="213" t="s">
        <v>568</v>
      </c>
      <c r="F95" s="214" t="s">
        <v>569</v>
      </c>
      <c r="G95" s="215" t="s">
        <v>395</v>
      </c>
      <c r="H95" s="216">
        <v>5</v>
      </c>
      <c r="I95" s="217"/>
      <c r="J95" s="218">
        <f>ROUND(I95*H95,2)</f>
        <v>0</v>
      </c>
      <c r="K95" s="214" t="s">
        <v>19</v>
      </c>
      <c r="L95" s="44"/>
      <c r="M95" s="277" t="s">
        <v>19</v>
      </c>
      <c r="N95" s="278" t="s">
        <v>43</v>
      </c>
      <c r="O95" s="279"/>
      <c r="P95" s="280">
        <f>O95*H95</f>
        <v>0</v>
      </c>
      <c r="Q95" s="280">
        <v>0</v>
      </c>
      <c r="R95" s="280">
        <f>Q95*H95</f>
        <v>0</v>
      </c>
      <c r="S95" s="280">
        <v>0</v>
      </c>
      <c r="T95" s="281">
        <f>S95*H95</f>
        <v>0</v>
      </c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R95" s="223" t="s">
        <v>553</v>
      </c>
      <c r="AT95" s="223" t="s">
        <v>150</v>
      </c>
      <c r="AU95" s="223" t="s">
        <v>78</v>
      </c>
      <c r="AY95" s="17" t="s">
        <v>148</v>
      </c>
      <c r="BE95" s="224">
        <f>IF(N95="základní",J95,0)</f>
        <v>0</v>
      </c>
      <c r="BF95" s="224">
        <f>IF(N95="snížená",J95,0)</f>
        <v>0</v>
      </c>
      <c r="BG95" s="224">
        <f>IF(N95="zákl. přenesená",J95,0)</f>
        <v>0</v>
      </c>
      <c r="BH95" s="224">
        <f>IF(N95="sníž. přenesená",J95,0)</f>
        <v>0</v>
      </c>
      <c r="BI95" s="224">
        <f>IF(N95="nulová",J95,0)</f>
        <v>0</v>
      </c>
      <c r="BJ95" s="17" t="s">
        <v>78</v>
      </c>
      <c r="BK95" s="224">
        <f>ROUND(I95*H95,2)</f>
        <v>0</v>
      </c>
      <c r="BL95" s="17" t="s">
        <v>553</v>
      </c>
      <c r="BM95" s="223" t="s">
        <v>570</v>
      </c>
    </row>
    <row r="96" s="2" customFormat="1" ht="6.96" customHeight="1">
      <c r="A96" s="38"/>
      <c r="B96" s="59"/>
      <c r="C96" s="60"/>
      <c r="D96" s="60"/>
      <c r="E96" s="60"/>
      <c r="F96" s="60"/>
      <c r="G96" s="60"/>
      <c r="H96" s="60"/>
      <c r="I96" s="60"/>
      <c r="J96" s="60"/>
      <c r="K96" s="60"/>
      <c r="L96" s="44"/>
      <c r="M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</sheetData>
  <sheetProtection sheet="1" autoFilter="0" formatColumns="0" formatRows="0" objects="1" scenarios="1" spinCount="100000" saltValue="yfkOO8zg8hPs9xvn5MavusuT2YQqTCXqs3mTAoCpMJt9X3zNgUJFiQezWRTUU/6c+3jQeGql3e9lGpL6fL8MRg==" hashValue="bpOu8dmSNzMuejR8KC12AQ4+j4gQ70yLcWaQQeVjljZ1iFTXcrRvkO8CPkIkGpyfI7AZf+y/EHPF7DIer8n7gA==" algorithmName="SHA-512" password="CC35"/>
  <autoFilter ref="C85:K95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4:H74"/>
    <mergeCell ref="E76:H76"/>
    <mergeCell ref="E78:H78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109</v>
      </c>
    </row>
    <row r="3" hidden="1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0"/>
      <c r="AT3" s="17" t="s">
        <v>80</v>
      </c>
    </row>
    <row r="4" hidden="1" s="1" customFormat="1" ht="24.96" customHeight="1">
      <c r="B4" s="20"/>
      <c r="D4" s="140" t="s">
        <v>113</v>
      </c>
      <c r="L4" s="20"/>
      <c r="M4" s="141" t="s">
        <v>10</v>
      </c>
      <c r="AT4" s="17" t="s">
        <v>4</v>
      </c>
    </row>
    <row r="5" hidden="1" s="1" customFormat="1" ht="6.96" customHeight="1">
      <c r="B5" s="20"/>
      <c r="L5" s="20"/>
    </row>
    <row r="6" hidden="1" s="1" customFormat="1" ht="12" customHeight="1">
      <c r="B6" s="20"/>
      <c r="D6" s="142" t="s">
        <v>16</v>
      </c>
      <c r="L6" s="20"/>
    </row>
    <row r="7" hidden="1" s="1" customFormat="1" ht="16.5" customHeight="1">
      <c r="B7" s="20"/>
      <c r="E7" s="143" t="str">
        <f>'Rekapitulace stavby'!K6</f>
        <v>REKONSTRUKCE MÍSTNÍCH KOMUNIKACÍ V OBCI ŽELÉNKY</v>
      </c>
      <c r="F7" s="142"/>
      <c r="G7" s="142"/>
      <c r="H7" s="142"/>
      <c r="L7" s="20"/>
    </row>
    <row r="8" hidden="1" s="1" customFormat="1" ht="12" customHeight="1">
      <c r="B8" s="20"/>
      <c r="D8" s="142" t="s">
        <v>114</v>
      </c>
      <c r="L8" s="20"/>
    </row>
    <row r="9" hidden="1" s="2" customFormat="1" ht="16.5" customHeight="1">
      <c r="A9" s="38"/>
      <c r="B9" s="44"/>
      <c r="C9" s="38"/>
      <c r="D9" s="38"/>
      <c r="E9" s="143" t="s">
        <v>727</v>
      </c>
      <c r="F9" s="38"/>
      <c r="G9" s="38"/>
      <c r="H9" s="38"/>
      <c r="I9" s="38"/>
      <c r="J9" s="38"/>
      <c r="K9" s="38"/>
      <c r="L9" s="14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hidden="1" s="2" customFormat="1" ht="12" customHeight="1">
      <c r="A10" s="38"/>
      <c r="B10" s="44"/>
      <c r="C10" s="38"/>
      <c r="D10" s="142" t="s">
        <v>116</v>
      </c>
      <c r="E10" s="38"/>
      <c r="F10" s="38"/>
      <c r="G10" s="38"/>
      <c r="H10" s="38"/>
      <c r="I10" s="38"/>
      <c r="J10" s="38"/>
      <c r="K10" s="38"/>
      <c r="L10" s="14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hidden="1" s="2" customFormat="1" ht="16.5" customHeight="1">
      <c r="A11" s="38"/>
      <c r="B11" s="44"/>
      <c r="C11" s="38"/>
      <c r="D11" s="38"/>
      <c r="E11" s="145" t="s">
        <v>728</v>
      </c>
      <c r="F11" s="38"/>
      <c r="G11" s="38"/>
      <c r="H11" s="38"/>
      <c r="I11" s="38"/>
      <c r="J11" s="38"/>
      <c r="K11" s="38"/>
      <c r="L11" s="14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hidden="1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14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hidden="1" s="2" customFormat="1" ht="12" customHeight="1">
      <c r="A13" s="38"/>
      <c r="B13" s="44"/>
      <c r="C13" s="38"/>
      <c r="D13" s="142" t="s">
        <v>18</v>
      </c>
      <c r="E13" s="38"/>
      <c r="F13" s="133" t="s">
        <v>19</v>
      </c>
      <c r="G13" s="38"/>
      <c r="H13" s="38"/>
      <c r="I13" s="142" t="s">
        <v>20</v>
      </c>
      <c r="J13" s="133" t="s">
        <v>19</v>
      </c>
      <c r="K13" s="38"/>
      <c r="L13" s="14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hidden="1" s="2" customFormat="1" ht="12" customHeight="1">
      <c r="A14" s="38"/>
      <c r="B14" s="44"/>
      <c r="C14" s="38"/>
      <c r="D14" s="142" t="s">
        <v>21</v>
      </c>
      <c r="E14" s="38"/>
      <c r="F14" s="133" t="s">
        <v>22</v>
      </c>
      <c r="G14" s="38"/>
      <c r="H14" s="38"/>
      <c r="I14" s="142" t="s">
        <v>23</v>
      </c>
      <c r="J14" s="146" t="str">
        <f>'Rekapitulace stavby'!AN8</f>
        <v>4. 8. 2025</v>
      </c>
      <c r="K14" s="38"/>
      <c r="L14" s="14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hidden="1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14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hidden="1" s="2" customFormat="1" ht="12" customHeight="1">
      <c r="A16" s="38"/>
      <c r="B16" s="44"/>
      <c r="C16" s="38"/>
      <c r="D16" s="142" t="s">
        <v>25</v>
      </c>
      <c r="E16" s="38"/>
      <c r="F16" s="38"/>
      <c r="G16" s="38"/>
      <c r="H16" s="38"/>
      <c r="I16" s="142" t="s">
        <v>26</v>
      </c>
      <c r="J16" s="133" t="s">
        <v>19</v>
      </c>
      <c r="K16" s="38"/>
      <c r="L16" s="14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hidden="1" s="2" customFormat="1" ht="18" customHeight="1">
      <c r="A17" s="38"/>
      <c r="B17" s="44"/>
      <c r="C17" s="38"/>
      <c r="D17" s="38"/>
      <c r="E17" s="133" t="s">
        <v>27</v>
      </c>
      <c r="F17" s="38"/>
      <c r="G17" s="38"/>
      <c r="H17" s="38"/>
      <c r="I17" s="142" t="s">
        <v>28</v>
      </c>
      <c r="J17" s="133" t="s">
        <v>19</v>
      </c>
      <c r="K17" s="38"/>
      <c r="L17" s="14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hidden="1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14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hidden="1" s="2" customFormat="1" ht="12" customHeight="1">
      <c r="A19" s="38"/>
      <c r="B19" s="44"/>
      <c r="C19" s="38"/>
      <c r="D19" s="142" t="s">
        <v>29</v>
      </c>
      <c r="E19" s="38"/>
      <c r="F19" s="38"/>
      <c r="G19" s="38"/>
      <c r="H19" s="38"/>
      <c r="I19" s="142" t="s">
        <v>26</v>
      </c>
      <c r="J19" s="33" t="str">
        <f>'Rekapitulace stavby'!AN13</f>
        <v>Vyplň údaj</v>
      </c>
      <c r="K19" s="38"/>
      <c r="L19" s="14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hidden="1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33"/>
      <c r="G20" s="133"/>
      <c r="H20" s="133"/>
      <c r="I20" s="142" t="s">
        <v>28</v>
      </c>
      <c r="J20" s="33" t="str">
        <f>'Rekapitulace stavby'!AN14</f>
        <v>Vyplň údaj</v>
      </c>
      <c r="K20" s="38"/>
      <c r="L20" s="14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hidden="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14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hidden="1" s="2" customFormat="1" ht="12" customHeight="1">
      <c r="A22" s="38"/>
      <c r="B22" s="44"/>
      <c r="C22" s="38"/>
      <c r="D22" s="142" t="s">
        <v>31</v>
      </c>
      <c r="E22" s="38"/>
      <c r="F22" s="38"/>
      <c r="G22" s="38"/>
      <c r="H22" s="38"/>
      <c r="I22" s="142" t="s">
        <v>26</v>
      </c>
      <c r="J22" s="133" t="s">
        <v>19</v>
      </c>
      <c r="K22" s="38"/>
      <c r="L22" s="14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hidden="1" s="2" customFormat="1" ht="18" customHeight="1">
      <c r="A23" s="38"/>
      <c r="B23" s="44"/>
      <c r="C23" s="38"/>
      <c r="D23" s="38"/>
      <c r="E23" s="133" t="s">
        <v>32</v>
      </c>
      <c r="F23" s="38"/>
      <c r="G23" s="38"/>
      <c r="H23" s="38"/>
      <c r="I23" s="142" t="s">
        <v>28</v>
      </c>
      <c r="J23" s="133" t="s">
        <v>19</v>
      </c>
      <c r="K23" s="38"/>
      <c r="L23" s="14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hidden="1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14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hidden="1" s="2" customFormat="1" ht="12" customHeight="1">
      <c r="A25" s="38"/>
      <c r="B25" s="44"/>
      <c r="C25" s="38"/>
      <c r="D25" s="142" t="s">
        <v>34</v>
      </c>
      <c r="E25" s="38"/>
      <c r="F25" s="38"/>
      <c r="G25" s="38"/>
      <c r="H25" s="38"/>
      <c r="I25" s="142" t="s">
        <v>26</v>
      </c>
      <c r="J25" s="133" t="s">
        <v>19</v>
      </c>
      <c r="K25" s="38"/>
      <c r="L25" s="14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hidden="1" s="2" customFormat="1" ht="18" customHeight="1">
      <c r="A26" s="38"/>
      <c r="B26" s="44"/>
      <c r="C26" s="38"/>
      <c r="D26" s="38"/>
      <c r="E26" s="133" t="s">
        <v>35</v>
      </c>
      <c r="F26" s="38"/>
      <c r="G26" s="38"/>
      <c r="H26" s="38"/>
      <c r="I26" s="142" t="s">
        <v>28</v>
      </c>
      <c r="J26" s="133" t="s">
        <v>19</v>
      </c>
      <c r="K26" s="38"/>
      <c r="L26" s="14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hidden="1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144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hidden="1" s="2" customFormat="1" ht="12" customHeight="1">
      <c r="A28" s="38"/>
      <c r="B28" s="44"/>
      <c r="C28" s="38"/>
      <c r="D28" s="142" t="s">
        <v>36</v>
      </c>
      <c r="E28" s="38"/>
      <c r="F28" s="38"/>
      <c r="G28" s="38"/>
      <c r="H28" s="38"/>
      <c r="I28" s="38"/>
      <c r="J28" s="38"/>
      <c r="K28" s="38"/>
      <c r="L28" s="14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hidden="1" s="8" customFormat="1" ht="16.5" customHeight="1">
      <c r="A29" s="147"/>
      <c r="B29" s="148"/>
      <c r="C29" s="147"/>
      <c r="D29" s="147"/>
      <c r="E29" s="149" t="s">
        <v>19</v>
      </c>
      <c r="F29" s="149"/>
      <c r="G29" s="149"/>
      <c r="H29" s="149"/>
      <c r="I29" s="147"/>
      <c r="J29" s="147"/>
      <c r="K29" s="147"/>
      <c r="L29" s="150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</row>
    <row r="30" hidden="1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14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hidden="1" s="2" customFormat="1" ht="6.96" customHeight="1">
      <c r="A31" s="38"/>
      <c r="B31" s="44"/>
      <c r="C31" s="38"/>
      <c r="D31" s="151"/>
      <c r="E31" s="151"/>
      <c r="F31" s="151"/>
      <c r="G31" s="151"/>
      <c r="H31" s="151"/>
      <c r="I31" s="151"/>
      <c r="J31" s="151"/>
      <c r="K31" s="151"/>
      <c r="L31" s="14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hidden="1" s="2" customFormat="1" ht="25.44" customHeight="1">
      <c r="A32" s="38"/>
      <c r="B32" s="44"/>
      <c r="C32" s="38"/>
      <c r="D32" s="152" t="s">
        <v>38</v>
      </c>
      <c r="E32" s="38"/>
      <c r="F32" s="38"/>
      <c r="G32" s="38"/>
      <c r="H32" s="38"/>
      <c r="I32" s="38"/>
      <c r="J32" s="153">
        <f>ROUND(J94, 2)</f>
        <v>0</v>
      </c>
      <c r="K32" s="38"/>
      <c r="L32" s="14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6.96" customHeight="1">
      <c r="A33" s="38"/>
      <c r="B33" s="44"/>
      <c r="C33" s="38"/>
      <c r="D33" s="151"/>
      <c r="E33" s="151"/>
      <c r="F33" s="151"/>
      <c r="G33" s="151"/>
      <c r="H33" s="151"/>
      <c r="I33" s="151"/>
      <c r="J33" s="151"/>
      <c r="K33" s="151"/>
      <c r="L33" s="14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38"/>
      <c r="F34" s="154" t="s">
        <v>40</v>
      </c>
      <c r="G34" s="38"/>
      <c r="H34" s="38"/>
      <c r="I34" s="154" t="s">
        <v>39</v>
      </c>
      <c r="J34" s="154" t="s">
        <v>41</v>
      </c>
      <c r="K34" s="38"/>
      <c r="L34" s="14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155" t="s">
        <v>42</v>
      </c>
      <c r="E35" s="142" t="s">
        <v>43</v>
      </c>
      <c r="F35" s="156">
        <f>ROUND((SUM(BE94:BE258)),  2)</f>
        <v>0</v>
      </c>
      <c r="G35" s="38"/>
      <c r="H35" s="38"/>
      <c r="I35" s="157">
        <v>0.20999999999999999</v>
      </c>
      <c r="J35" s="156">
        <f>ROUND(((SUM(BE94:BE258))*I35),  2)</f>
        <v>0</v>
      </c>
      <c r="K35" s="38"/>
      <c r="L35" s="14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2" t="s">
        <v>44</v>
      </c>
      <c r="F36" s="156">
        <f>ROUND((SUM(BF94:BF258)),  2)</f>
        <v>0</v>
      </c>
      <c r="G36" s="38"/>
      <c r="H36" s="38"/>
      <c r="I36" s="157">
        <v>0.12</v>
      </c>
      <c r="J36" s="156">
        <f>ROUND(((SUM(BF94:BF258))*I36),  2)</f>
        <v>0</v>
      </c>
      <c r="K36" s="38"/>
      <c r="L36" s="14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2" t="s">
        <v>45</v>
      </c>
      <c r="F37" s="156">
        <f>ROUND((SUM(BG94:BG258)),  2)</f>
        <v>0</v>
      </c>
      <c r="G37" s="38"/>
      <c r="H37" s="38"/>
      <c r="I37" s="157">
        <v>0.20999999999999999</v>
      </c>
      <c r="J37" s="156">
        <f>0</f>
        <v>0</v>
      </c>
      <c r="K37" s="38"/>
      <c r="L37" s="14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42" t="s">
        <v>46</v>
      </c>
      <c r="F38" s="156">
        <f>ROUND((SUM(BH94:BH258)),  2)</f>
        <v>0</v>
      </c>
      <c r="G38" s="38"/>
      <c r="H38" s="38"/>
      <c r="I38" s="157">
        <v>0.12</v>
      </c>
      <c r="J38" s="156">
        <f>0</f>
        <v>0</v>
      </c>
      <c r="K38" s="38"/>
      <c r="L38" s="14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42" t="s">
        <v>47</v>
      </c>
      <c r="F39" s="156">
        <f>ROUND((SUM(BI94:BI258)),  2)</f>
        <v>0</v>
      </c>
      <c r="G39" s="38"/>
      <c r="H39" s="38"/>
      <c r="I39" s="157">
        <v>0</v>
      </c>
      <c r="J39" s="156">
        <f>0</f>
        <v>0</v>
      </c>
      <c r="K39" s="38"/>
      <c r="L39" s="14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hidden="1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14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hidden="1" s="2" customFormat="1" ht="25.44" customHeight="1">
      <c r="A41" s="38"/>
      <c r="B41" s="44"/>
      <c r="C41" s="158"/>
      <c r="D41" s="159" t="s">
        <v>48</v>
      </c>
      <c r="E41" s="160"/>
      <c r="F41" s="160"/>
      <c r="G41" s="161" t="s">
        <v>49</v>
      </c>
      <c r="H41" s="162" t="s">
        <v>50</v>
      </c>
      <c r="I41" s="160"/>
      <c r="J41" s="163">
        <f>SUM(J32:J39)</f>
        <v>0</v>
      </c>
      <c r="K41" s="164"/>
      <c r="L41" s="144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hidden="1" s="2" customFormat="1" ht="14.4" customHeight="1">
      <c r="A42" s="38"/>
      <c r="B42" s="165"/>
      <c r="C42" s="166"/>
      <c r="D42" s="166"/>
      <c r="E42" s="166"/>
      <c r="F42" s="166"/>
      <c r="G42" s="166"/>
      <c r="H42" s="166"/>
      <c r="I42" s="166"/>
      <c r="J42" s="166"/>
      <c r="K42" s="166"/>
      <c r="L42" s="144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hidden="1"/>
    <row r="44" hidden="1"/>
    <row r="45" hidden="1"/>
    <row r="46" hidden="1" s="2" customFormat="1" ht="6.96" customHeight="1">
      <c r="A46" s="38"/>
      <c r="B46" s="167"/>
      <c r="C46" s="168"/>
      <c r="D46" s="168"/>
      <c r="E46" s="168"/>
      <c r="F46" s="168"/>
      <c r="G46" s="168"/>
      <c r="H46" s="168"/>
      <c r="I46" s="168"/>
      <c r="J46" s="168"/>
      <c r="K46" s="168"/>
      <c r="L46" s="14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hidden="1" s="2" customFormat="1" ht="24.96" customHeight="1">
      <c r="A47" s="38"/>
      <c r="B47" s="39"/>
      <c r="C47" s="23" t="s">
        <v>118</v>
      </c>
      <c r="D47" s="40"/>
      <c r="E47" s="40"/>
      <c r="F47" s="40"/>
      <c r="G47" s="40"/>
      <c r="H47" s="40"/>
      <c r="I47" s="40"/>
      <c r="J47" s="40"/>
      <c r="K47" s="40"/>
      <c r="L47" s="14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hidden="1" s="2" customFormat="1" ht="6.96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14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hidden="1" s="2" customFormat="1" ht="12" customHeight="1">
      <c r="A49" s="38"/>
      <c r="B49" s="39"/>
      <c r="C49" s="32" t="s">
        <v>16</v>
      </c>
      <c r="D49" s="40"/>
      <c r="E49" s="40"/>
      <c r="F49" s="40"/>
      <c r="G49" s="40"/>
      <c r="H49" s="40"/>
      <c r="I49" s="40"/>
      <c r="J49" s="40"/>
      <c r="K49" s="40"/>
      <c r="L49" s="14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hidden="1" s="2" customFormat="1" ht="16.5" customHeight="1">
      <c r="A50" s="38"/>
      <c r="B50" s="39"/>
      <c r="C50" s="40"/>
      <c r="D50" s="40"/>
      <c r="E50" s="169" t="str">
        <f>E7</f>
        <v>REKONSTRUKCE MÍSTNÍCH KOMUNIKACÍ V OBCI ŽELÉNKY</v>
      </c>
      <c r="F50" s="32"/>
      <c r="G50" s="32"/>
      <c r="H50" s="32"/>
      <c r="I50" s="40"/>
      <c r="J50" s="40"/>
      <c r="K50" s="40"/>
      <c r="L50" s="14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hidden="1" s="1" customFormat="1" ht="12" customHeight="1">
      <c r="B51" s="21"/>
      <c r="C51" s="32" t="s">
        <v>114</v>
      </c>
      <c r="D51" s="22"/>
      <c r="E51" s="22"/>
      <c r="F51" s="22"/>
      <c r="G51" s="22"/>
      <c r="H51" s="22"/>
      <c r="I51" s="22"/>
      <c r="J51" s="22"/>
      <c r="K51" s="22"/>
      <c r="L51" s="20"/>
    </row>
    <row r="52" hidden="1" s="2" customFormat="1" ht="16.5" customHeight="1">
      <c r="A52" s="38"/>
      <c r="B52" s="39"/>
      <c r="C52" s="40"/>
      <c r="D52" s="40"/>
      <c r="E52" s="169" t="s">
        <v>727</v>
      </c>
      <c r="F52" s="40"/>
      <c r="G52" s="40"/>
      <c r="H52" s="40"/>
      <c r="I52" s="40"/>
      <c r="J52" s="40"/>
      <c r="K52" s="40"/>
      <c r="L52" s="14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hidden="1" s="2" customFormat="1" ht="12" customHeight="1">
      <c r="A53" s="38"/>
      <c r="B53" s="39"/>
      <c r="C53" s="32" t="s">
        <v>116</v>
      </c>
      <c r="D53" s="40"/>
      <c r="E53" s="40"/>
      <c r="F53" s="40"/>
      <c r="G53" s="40"/>
      <c r="H53" s="40"/>
      <c r="I53" s="40"/>
      <c r="J53" s="40"/>
      <c r="K53" s="40"/>
      <c r="L53" s="14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hidden="1" s="2" customFormat="1" ht="16.5" customHeight="1">
      <c r="A54" s="38"/>
      <c r="B54" s="39"/>
      <c r="C54" s="40"/>
      <c r="D54" s="40"/>
      <c r="E54" s="69" t="str">
        <f>E11</f>
        <v>SO 05 - Objekt SO 05</v>
      </c>
      <c r="F54" s="40"/>
      <c r="G54" s="40"/>
      <c r="H54" s="40"/>
      <c r="I54" s="40"/>
      <c r="J54" s="40"/>
      <c r="K54" s="40"/>
      <c r="L54" s="14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hidden="1" s="2" customFormat="1" ht="6.96" customHeight="1">
      <c r="A55" s="38"/>
      <c r="B55" s="39"/>
      <c r="C55" s="40"/>
      <c r="D55" s="40"/>
      <c r="E55" s="40"/>
      <c r="F55" s="40"/>
      <c r="G55" s="40"/>
      <c r="H55" s="40"/>
      <c r="I55" s="40"/>
      <c r="J55" s="40"/>
      <c r="K55" s="40"/>
      <c r="L55" s="14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hidden="1" s="2" customFormat="1" ht="12" customHeight="1">
      <c r="A56" s="38"/>
      <c r="B56" s="39"/>
      <c r="C56" s="32" t="s">
        <v>21</v>
      </c>
      <c r="D56" s="40"/>
      <c r="E56" s="40"/>
      <c r="F56" s="27" t="str">
        <f>F14</f>
        <v xml:space="preserve"> </v>
      </c>
      <c r="G56" s="40"/>
      <c r="H56" s="40"/>
      <c r="I56" s="32" t="s">
        <v>23</v>
      </c>
      <c r="J56" s="72" t="str">
        <f>IF(J14="","",J14)</f>
        <v>4. 8. 2025</v>
      </c>
      <c r="K56" s="40"/>
      <c r="L56" s="14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hidden="1" s="2" customFormat="1" ht="6.96" customHeight="1">
      <c r="A57" s="38"/>
      <c r="B57" s="39"/>
      <c r="C57" s="40"/>
      <c r="D57" s="40"/>
      <c r="E57" s="40"/>
      <c r="F57" s="40"/>
      <c r="G57" s="40"/>
      <c r="H57" s="40"/>
      <c r="I57" s="40"/>
      <c r="J57" s="40"/>
      <c r="K57" s="40"/>
      <c r="L57" s="14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hidden="1" s="2" customFormat="1" ht="15.15" customHeight="1">
      <c r="A58" s="38"/>
      <c r="B58" s="39"/>
      <c r="C58" s="32" t="s">
        <v>25</v>
      </c>
      <c r="D58" s="40"/>
      <c r="E58" s="40"/>
      <c r="F58" s="27" t="str">
        <f>E17</f>
        <v>Obec Zabrušany</v>
      </c>
      <c r="G58" s="40"/>
      <c r="H58" s="40"/>
      <c r="I58" s="32" t="s">
        <v>31</v>
      </c>
      <c r="J58" s="36" t="str">
        <f>E23</f>
        <v>Ing. Michal Urbanský</v>
      </c>
      <c r="K58" s="40"/>
      <c r="L58" s="14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hidden="1" s="2" customFormat="1" ht="25.65" customHeight="1">
      <c r="A59" s="38"/>
      <c r="B59" s="39"/>
      <c r="C59" s="32" t="s">
        <v>29</v>
      </c>
      <c r="D59" s="40"/>
      <c r="E59" s="40"/>
      <c r="F59" s="27" t="str">
        <f>IF(E20="","",E20)</f>
        <v>Vyplň údaj</v>
      </c>
      <c r="G59" s="40"/>
      <c r="H59" s="40"/>
      <c r="I59" s="32" t="s">
        <v>34</v>
      </c>
      <c r="J59" s="36" t="str">
        <f>E26</f>
        <v xml:space="preserve">Dopravně-inženýrská projekční kancelář </v>
      </c>
      <c r="K59" s="40"/>
      <c r="L59" s="14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</row>
    <row r="60" hidden="1" s="2" customFormat="1" ht="10.32" customHeight="1">
      <c r="A60" s="38"/>
      <c r="B60" s="39"/>
      <c r="C60" s="40"/>
      <c r="D60" s="40"/>
      <c r="E60" s="40"/>
      <c r="F60" s="40"/>
      <c r="G60" s="40"/>
      <c r="H60" s="40"/>
      <c r="I60" s="40"/>
      <c r="J60" s="40"/>
      <c r="K60" s="40"/>
      <c r="L60" s="144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</row>
    <row r="61" hidden="1" s="2" customFormat="1" ht="29.28" customHeight="1">
      <c r="A61" s="38"/>
      <c r="B61" s="39"/>
      <c r="C61" s="170" t="s">
        <v>119</v>
      </c>
      <c r="D61" s="171"/>
      <c r="E61" s="171"/>
      <c r="F61" s="171"/>
      <c r="G61" s="171"/>
      <c r="H61" s="171"/>
      <c r="I61" s="171"/>
      <c r="J61" s="172" t="s">
        <v>120</v>
      </c>
      <c r="K61" s="171"/>
      <c r="L61" s="144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hidden="1" s="2" customFormat="1" ht="10.32" customHeight="1">
      <c r="A62" s="38"/>
      <c r="B62" s="39"/>
      <c r="C62" s="40"/>
      <c r="D62" s="40"/>
      <c r="E62" s="40"/>
      <c r="F62" s="40"/>
      <c r="G62" s="40"/>
      <c r="H62" s="40"/>
      <c r="I62" s="40"/>
      <c r="J62" s="40"/>
      <c r="K62" s="40"/>
      <c r="L62" s="144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</row>
    <row r="63" hidden="1" s="2" customFormat="1" ht="22.8" customHeight="1">
      <c r="A63" s="38"/>
      <c r="B63" s="39"/>
      <c r="C63" s="173" t="s">
        <v>70</v>
      </c>
      <c r="D63" s="40"/>
      <c r="E63" s="40"/>
      <c r="F63" s="40"/>
      <c r="G63" s="40"/>
      <c r="H63" s="40"/>
      <c r="I63" s="40"/>
      <c r="J63" s="102">
        <f>J94</f>
        <v>0</v>
      </c>
      <c r="K63" s="40"/>
      <c r="L63" s="144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U63" s="17" t="s">
        <v>121</v>
      </c>
    </row>
    <row r="64" hidden="1" s="9" customFormat="1" ht="24.96" customHeight="1">
      <c r="A64" s="9"/>
      <c r="B64" s="174"/>
      <c r="C64" s="175"/>
      <c r="D64" s="176" t="s">
        <v>122</v>
      </c>
      <c r="E64" s="177"/>
      <c r="F64" s="177"/>
      <c r="G64" s="177"/>
      <c r="H64" s="177"/>
      <c r="I64" s="177"/>
      <c r="J64" s="178">
        <f>J95</f>
        <v>0</v>
      </c>
      <c r="K64" s="175"/>
      <c r="L64" s="17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hidden="1" s="10" customFormat="1" ht="19.92" customHeight="1">
      <c r="A65" s="10"/>
      <c r="B65" s="180"/>
      <c r="C65" s="125"/>
      <c r="D65" s="181" t="s">
        <v>123</v>
      </c>
      <c r="E65" s="182"/>
      <c r="F65" s="182"/>
      <c r="G65" s="182"/>
      <c r="H65" s="182"/>
      <c r="I65" s="182"/>
      <c r="J65" s="183">
        <f>J96</f>
        <v>0</v>
      </c>
      <c r="K65" s="125"/>
      <c r="L65" s="184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hidden="1" s="10" customFormat="1" ht="19.92" customHeight="1">
      <c r="A66" s="10"/>
      <c r="B66" s="180"/>
      <c r="C66" s="125"/>
      <c r="D66" s="181" t="s">
        <v>126</v>
      </c>
      <c r="E66" s="182"/>
      <c r="F66" s="182"/>
      <c r="G66" s="182"/>
      <c r="H66" s="182"/>
      <c r="I66" s="182"/>
      <c r="J66" s="183">
        <f>J149</f>
        <v>0</v>
      </c>
      <c r="K66" s="125"/>
      <c r="L66" s="184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hidden="1" s="10" customFormat="1" ht="19.92" customHeight="1">
      <c r="A67" s="10"/>
      <c r="B67" s="180"/>
      <c r="C67" s="125"/>
      <c r="D67" s="181" t="s">
        <v>127</v>
      </c>
      <c r="E67" s="182"/>
      <c r="F67" s="182"/>
      <c r="G67" s="182"/>
      <c r="H67" s="182"/>
      <c r="I67" s="182"/>
      <c r="J67" s="183">
        <f>J186</f>
        <v>0</v>
      </c>
      <c r="K67" s="125"/>
      <c r="L67" s="184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hidden="1" s="10" customFormat="1" ht="19.92" customHeight="1">
      <c r="A68" s="10"/>
      <c r="B68" s="180"/>
      <c r="C68" s="125"/>
      <c r="D68" s="181" t="s">
        <v>128</v>
      </c>
      <c r="E68" s="182"/>
      <c r="F68" s="182"/>
      <c r="G68" s="182"/>
      <c r="H68" s="182"/>
      <c r="I68" s="182"/>
      <c r="J68" s="183">
        <f>J189</f>
        <v>0</v>
      </c>
      <c r="K68" s="125"/>
      <c r="L68" s="184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hidden="1" s="10" customFormat="1" ht="19.92" customHeight="1">
      <c r="A69" s="10"/>
      <c r="B69" s="180"/>
      <c r="C69" s="125"/>
      <c r="D69" s="181" t="s">
        <v>129</v>
      </c>
      <c r="E69" s="182"/>
      <c r="F69" s="182"/>
      <c r="G69" s="182"/>
      <c r="H69" s="182"/>
      <c r="I69" s="182"/>
      <c r="J69" s="183">
        <f>J235</f>
        <v>0</v>
      </c>
      <c r="K69" s="125"/>
      <c r="L69" s="184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hidden="1" s="10" customFormat="1" ht="19.92" customHeight="1">
      <c r="A70" s="10"/>
      <c r="B70" s="180"/>
      <c r="C70" s="125"/>
      <c r="D70" s="181" t="s">
        <v>130</v>
      </c>
      <c r="E70" s="182"/>
      <c r="F70" s="182"/>
      <c r="G70" s="182"/>
      <c r="H70" s="182"/>
      <c r="I70" s="182"/>
      <c r="J70" s="183">
        <f>J247</f>
        <v>0</v>
      </c>
      <c r="K70" s="125"/>
      <c r="L70" s="184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hidden="1" s="9" customFormat="1" ht="24.96" customHeight="1">
      <c r="A71" s="9"/>
      <c r="B71" s="174"/>
      <c r="C71" s="175"/>
      <c r="D71" s="176" t="s">
        <v>131</v>
      </c>
      <c r="E71" s="177"/>
      <c r="F71" s="177"/>
      <c r="G71" s="177"/>
      <c r="H71" s="177"/>
      <c r="I71" s="177"/>
      <c r="J71" s="178">
        <f>J250</f>
        <v>0</v>
      </c>
      <c r="K71" s="175"/>
      <c r="L71" s="17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hidden="1" s="10" customFormat="1" ht="19.92" customHeight="1">
      <c r="A72" s="10"/>
      <c r="B72" s="180"/>
      <c r="C72" s="125"/>
      <c r="D72" s="181" t="s">
        <v>132</v>
      </c>
      <c r="E72" s="182"/>
      <c r="F72" s="182"/>
      <c r="G72" s="182"/>
      <c r="H72" s="182"/>
      <c r="I72" s="182"/>
      <c r="J72" s="183">
        <f>J251</f>
        <v>0</v>
      </c>
      <c r="K72" s="125"/>
      <c r="L72" s="184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hidden="1" s="2" customFormat="1" ht="21.84" customHeight="1">
      <c r="A73" s="38"/>
      <c r="B73" s="39"/>
      <c r="C73" s="40"/>
      <c r="D73" s="40"/>
      <c r="E73" s="40"/>
      <c r="F73" s="40"/>
      <c r="G73" s="40"/>
      <c r="H73" s="40"/>
      <c r="I73" s="40"/>
      <c r="J73" s="40"/>
      <c r="K73" s="40"/>
      <c r="L73" s="14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hidden="1" s="2" customFormat="1" ht="6.96" customHeight="1">
      <c r="A74" s="38"/>
      <c r="B74" s="59"/>
      <c r="C74" s="60"/>
      <c r="D74" s="60"/>
      <c r="E74" s="60"/>
      <c r="F74" s="60"/>
      <c r="G74" s="60"/>
      <c r="H74" s="60"/>
      <c r="I74" s="60"/>
      <c r="J74" s="60"/>
      <c r="K74" s="60"/>
      <c r="L74" s="14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hidden="1"/>
    <row r="76" hidden="1"/>
    <row r="77" hidden="1"/>
    <row r="78" s="2" customFormat="1" ht="6.96" customHeight="1">
      <c r="A78" s="38"/>
      <c r="B78" s="61"/>
      <c r="C78" s="62"/>
      <c r="D78" s="62"/>
      <c r="E78" s="62"/>
      <c r="F78" s="62"/>
      <c r="G78" s="62"/>
      <c r="H78" s="62"/>
      <c r="I78" s="62"/>
      <c r="J78" s="62"/>
      <c r="K78" s="62"/>
      <c r="L78" s="14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24.96" customHeight="1">
      <c r="A79" s="38"/>
      <c r="B79" s="39"/>
      <c r="C79" s="23" t="s">
        <v>133</v>
      </c>
      <c r="D79" s="40"/>
      <c r="E79" s="40"/>
      <c r="F79" s="40"/>
      <c r="G79" s="40"/>
      <c r="H79" s="40"/>
      <c r="I79" s="40"/>
      <c r="J79" s="40"/>
      <c r="K79" s="40"/>
      <c r="L79" s="14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6.96" customHeight="1">
      <c r="A80" s="38"/>
      <c r="B80" s="39"/>
      <c r="C80" s="40"/>
      <c r="D80" s="40"/>
      <c r="E80" s="40"/>
      <c r="F80" s="40"/>
      <c r="G80" s="40"/>
      <c r="H80" s="40"/>
      <c r="I80" s="40"/>
      <c r="J80" s="40"/>
      <c r="K80" s="40"/>
      <c r="L80" s="14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12" customHeight="1">
      <c r="A81" s="38"/>
      <c r="B81" s="39"/>
      <c r="C81" s="32" t="s">
        <v>16</v>
      </c>
      <c r="D81" s="40"/>
      <c r="E81" s="40"/>
      <c r="F81" s="40"/>
      <c r="G81" s="40"/>
      <c r="H81" s="40"/>
      <c r="I81" s="40"/>
      <c r="J81" s="40"/>
      <c r="K81" s="40"/>
      <c r="L81" s="14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16.5" customHeight="1">
      <c r="A82" s="38"/>
      <c r="B82" s="39"/>
      <c r="C82" s="40"/>
      <c r="D82" s="40"/>
      <c r="E82" s="169" t="str">
        <f>E7</f>
        <v>REKONSTRUKCE MÍSTNÍCH KOMUNIKACÍ V OBCI ŽELÉNKY</v>
      </c>
      <c r="F82" s="32"/>
      <c r="G82" s="32"/>
      <c r="H82" s="32"/>
      <c r="I82" s="40"/>
      <c r="J82" s="40"/>
      <c r="K82" s="40"/>
      <c r="L82" s="14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1" customFormat="1" ht="12" customHeight="1">
      <c r="B83" s="21"/>
      <c r="C83" s="32" t="s">
        <v>114</v>
      </c>
      <c r="D83" s="22"/>
      <c r="E83" s="22"/>
      <c r="F83" s="22"/>
      <c r="G83" s="22"/>
      <c r="H83" s="22"/>
      <c r="I83" s="22"/>
      <c r="J83" s="22"/>
      <c r="K83" s="22"/>
      <c r="L83" s="20"/>
    </row>
    <row r="84" s="2" customFormat="1" ht="16.5" customHeight="1">
      <c r="A84" s="38"/>
      <c r="B84" s="39"/>
      <c r="C84" s="40"/>
      <c r="D84" s="40"/>
      <c r="E84" s="169" t="s">
        <v>727</v>
      </c>
      <c r="F84" s="40"/>
      <c r="G84" s="40"/>
      <c r="H84" s="40"/>
      <c r="I84" s="40"/>
      <c r="J84" s="40"/>
      <c r="K84" s="40"/>
      <c r="L84" s="144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2" customHeight="1">
      <c r="A85" s="38"/>
      <c r="B85" s="39"/>
      <c r="C85" s="32" t="s">
        <v>116</v>
      </c>
      <c r="D85" s="40"/>
      <c r="E85" s="40"/>
      <c r="F85" s="40"/>
      <c r="G85" s="40"/>
      <c r="H85" s="40"/>
      <c r="I85" s="40"/>
      <c r="J85" s="40"/>
      <c r="K85" s="40"/>
      <c r="L85" s="144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6.5" customHeight="1">
      <c r="A86" s="38"/>
      <c r="B86" s="39"/>
      <c r="C86" s="40"/>
      <c r="D86" s="40"/>
      <c r="E86" s="69" t="str">
        <f>E11</f>
        <v>SO 05 - Objekt SO 05</v>
      </c>
      <c r="F86" s="40"/>
      <c r="G86" s="40"/>
      <c r="H86" s="40"/>
      <c r="I86" s="40"/>
      <c r="J86" s="40"/>
      <c r="K86" s="40"/>
      <c r="L86" s="144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6.96" customHeight="1">
      <c r="A87" s="38"/>
      <c r="B87" s="39"/>
      <c r="C87" s="40"/>
      <c r="D87" s="40"/>
      <c r="E87" s="40"/>
      <c r="F87" s="40"/>
      <c r="G87" s="40"/>
      <c r="H87" s="40"/>
      <c r="I87" s="40"/>
      <c r="J87" s="40"/>
      <c r="K87" s="40"/>
      <c r="L87" s="144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21</v>
      </c>
      <c r="D88" s="40"/>
      <c r="E88" s="40"/>
      <c r="F88" s="27" t="str">
        <f>F14</f>
        <v xml:space="preserve"> </v>
      </c>
      <c r="G88" s="40"/>
      <c r="H88" s="40"/>
      <c r="I88" s="32" t="s">
        <v>23</v>
      </c>
      <c r="J88" s="72" t="str">
        <f>IF(J14="","",J14)</f>
        <v>4. 8. 2025</v>
      </c>
      <c r="K88" s="40"/>
      <c r="L88" s="144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6.96" customHeight="1">
      <c r="A89" s="38"/>
      <c r="B89" s="39"/>
      <c r="C89" s="40"/>
      <c r="D89" s="40"/>
      <c r="E89" s="40"/>
      <c r="F89" s="40"/>
      <c r="G89" s="40"/>
      <c r="H89" s="40"/>
      <c r="I89" s="40"/>
      <c r="J89" s="40"/>
      <c r="K89" s="40"/>
      <c r="L89" s="144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15.15" customHeight="1">
      <c r="A90" s="38"/>
      <c r="B90" s="39"/>
      <c r="C90" s="32" t="s">
        <v>25</v>
      </c>
      <c r="D90" s="40"/>
      <c r="E90" s="40"/>
      <c r="F90" s="27" t="str">
        <f>E17</f>
        <v>Obec Zabrušany</v>
      </c>
      <c r="G90" s="40"/>
      <c r="H90" s="40"/>
      <c r="I90" s="32" t="s">
        <v>31</v>
      </c>
      <c r="J90" s="36" t="str">
        <f>E23</f>
        <v>Ing. Michal Urbanský</v>
      </c>
      <c r="K90" s="40"/>
      <c r="L90" s="144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29</v>
      </c>
      <c r="D91" s="40"/>
      <c r="E91" s="40"/>
      <c r="F91" s="27" t="str">
        <f>IF(E20="","",E20)</f>
        <v>Vyplň údaj</v>
      </c>
      <c r="G91" s="40"/>
      <c r="H91" s="40"/>
      <c r="I91" s="32" t="s">
        <v>34</v>
      </c>
      <c r="J91" s="36" t="str">
        <f>E26</f>
        <v xml:space="preserve">Dopravně-inženýrská projekční kancelář </v>
      </c>
      <c r="K91" s="40"/>
      <c r="L91" s="144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0.32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144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11" customFormat="1" ht="29.28" customHeight="1">
      <c r="A93" s="185"/>
      <c r="B93" s="186"/>
      <c r="C93" s="187" t="s">
        <v>134</v>
      </c>
      <c r="D93" s="188" t="s">
        <v>57</v>
      </c>
      <c r="E93" s="188" t="s">
        <v>53</v>
      </c>
      <c r="F93" s="188" t="s">
        <v>54</v>
      </c>
      <c r="G93" s="188" t="s">
        <v>135</v>
      </c>
      <c r="H93" s="188" t="s">
        <v>136</v>
      </c>
      <c r="I93" s="188" t="s">
        <v>137</v>
      </c>
      <c r="J93" s="188" t="s">
        <v>120</v>
      </c>
      <c r="K93" s="189" t="s">
        <v>138</v>
      </c>
      <c r="L93" s="190"/>
      <c r="M93" s="92" t="s">
        <v>19</v>
      </c>
      <c r="N93" s="93" t="s">
        <v>42</v>
      </c>
      <c r="O93" s="93" t="s">
        <v>139</v>
      </c>
      <c r="P93" s="93" t="s">
        <v>140</v>
      </c>
      <c r="Q93" s="93" t="s">
        <v>141</v>
      </c>
      <c r="R93" s="93" t="s">
        <v>142</v>
      </c>
      <c r="S93" s="93" t="s">
        <v>143</v>
      </c>
      <c r="T93" s="94" t="s">
        <v>144</v>
      </c>
      <c r="U93" s="185"/>
      <c r="V93" s="185"/>
      <c r="W93" s="185"/>
      <c r="X93" s="185"/>
      <c r="Y93" s="185"/>
      <c r="Z93" s="185"/>
      <c r="AA93" s="185"/>
      <c r="AB93" s="185"/>
      <c r="AC93" s="185"/>
      <c r="AD93" s="185"/>
      <c r="AE93" s="185"/>
    </row>
    <row r="94" s="2" customFormat="1" ht="22.8" customHeight="1">
      <c r="A94" s="38"/>
      <c r="B94" s="39"/>
      <c r="C94" s="99" t="s">
        <v>145</v>
      </c>
      <c r="D94" s="40"/>
      <c r="E94" s="40"/>
      <c r="F94" s="40"/>
      <c r="G94" s="40"/>
      <c r="H94" s="40"/>
      <c r="I94" s="40"/>
      <c r="J94" s="191">
        <f>BK94</f>
        <v>0</v>
      </c>
      <c r="K94" s="40"/>
      <c r="L94" s="44"/>
      <c r="M94" s="95"/>
      <c r="N94" s="192"/>
      <c r="O94" s="96"/>
      <c r="P94" s="193">
        <f>P95+P250</f>
        <v>0</v>
      </c>
      <c r="Q94" s="96"/>
      <c r="R94" s="193">
        <f>R95+R250</f>
        <v>158.28391139999999</v>
      </c>
      <c r="S94" s="96"/>
      <c r="T94" s="194">
        <f>T95+T250</f>
        <v>896.49000000000001</v>
      </c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T94" s="17" t="s">
        <v>71</v>
      </c>
      <c r="AU94" s="17" t="s">
        <v>121</v>
      </c>
      <c r="BK94" s="195">
        <f>BK95+BK250</f>
        <v>0</v>
      </c>
    </row>
    <row r="95" s="12" customFormat="1" ht="25.92" customHeight="1">
      <c r="A95" s="12"/>
      <c r="B95" s="196"/>
      <c r="C95" s="197"/>
      <c r="D95" s="198" t="s">
        <v>71</v>
      </c>
      <c r="E95" s="199" t="s">
        <v>146</v>
      </c>
      <c r="F95" s="199" t="s">
        <v>147</v>
      </c>
      <c r="G95" s="197"/>
      <c r="H95" s="197"/>
      <c r="I95" s="200"/>
      <c r="J95" s="201">
        <f>BK95</f>
        <v>0</v>
      </c>
      <c r="K95" s="197"/>
      <c r="L95" s="202"/>
      <c r="M95" s="203"/>
      <c r="N95" s="204"/>
      <c r="O95" s="204"/>
      <c r="P95" s="205">
        <f>P96+P149+P186+P189+P235+P247</f>
        <v>0</v>
      </c>
      <c r="Q95" s="204"/>
      <c r="R95" s="205">
        <f>R96+R149+R186+R189+R235+R247</f>
        <v>158.28391139999999</v>
      </c>
      <c r="S95" s="204"/>
      <c r="T95" s="206">
        <f>T96+T149+T186+T189+T235+T247</f>
        <v>896.49000000000001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7" t="s">
        <v>78</v>
      </c>
      <c r="AT95" s="208" t="s">
        <v>71</v>
      </c>
      <c r="AU95" s="208" t="s">
        <v>72</v>
      </c>
      <c r="AY95" s="207" t="s">
        <v>148</v>
      </c>
      <c r="BK95" s="209">
        <f>BK96+BK149+BK186+BK189+BK235+BK247</f>
        <v>0</v>
      </c>
    </row>
    <row r="96" s="12" customFormat="1" ht="22.8" customHeight="1">
      <c r="A96" s="12"/>
      <c r="B96" s="196"/>
      <c r="C96" s="197"/>
      <c r="D96" s="198" t="s">
        <v>71</v>
      </c>
      <c r="E96" s="210" t="s">
        <v>78</v>
      </c>
      <c r="F96" s="210" t="s">
        <v>149</v>
      </c>
      <c r="G96" s="197"/>
      <c r="H96" s="197"/>
      <c r="I96" s="200"/>
      <c r="J96" s="211">
        <f>BK96</f>
        <v>0</v>
      </c>
      <c r="K96" s="197"/>
      <c r="L96" s="202"/>
      <c r="M96" s="203"/>
      <c r="N96" s="204"/>
      <c r="O96" s="204"/>
      <c r="P96" s="205">
        <f>SUM(P97:P148)</f>
        <v>0</v>
      </c>
      <c r="Q96" s="204"/>
      <c r="R96" s="205">
        <f>SUM(R97:R148)</f>
        <v>0.020632999999999999</v>
      </c>
      <c r="S96" s="204"/>
      <c r="T96" s="206">
        <f>SUM(T97:T148)</f>
        <v>884.09000000000003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7" t="s">
        <v>78</v>
      </c>
      <c r="AT96" s="208" t="s">
        <v>71</v>
      </c>
      <c r="AU96" s="208" t="s">
        <v>78</v>
      </c>
      <c r="AY96" s="207" t="s">
        <v>148</v>
      </c>
      <c r="BK96" s="209">
        <f>SUM(BK97:BK148)</f>
        <v>0</v>
      </c>
    </row>
    <row r="97" s="2" customFormat="1" ht="24.15" customHeight="1">
      <c r="A97" s="38"/>
      <c r="B97" s="39"/>
      <c r="C97" s="212" t="s">
        <v>78</v>
      </c>
      <c r="D97" s="212" t="s">
        <v>150</v>
      </c>
      <c r="E97" s="213" t="s">
        <v>573</v>
      </c>
      <c r="F97" s="214" t="s">
        <v>574</v>
      </c>
      <c r="G97" s="215" t="s">
        <v>153</v>
      </c>
      <c r="H97" s="216">
        <v>100</v>
      </c>
      <c r="I97" s="217"/>
      <c r="J97" s="218">
        <f>ROUND(I97*H97,2)</f>
        <v>0</v>
      </c>
      <c r="K97" s="214" t="s">
        <v>154</v>
      </c>
      <c r="L97" s="44"/>
      <c r="M97" s="219" t="s">
        <v>19</v>
      </c>
      <c r="N97" s="220" t="s">
        <v>43</v>
      </c>
      <c r="O97" s="84"/>
      <c r="P97" s="221">
        <f>O97*H97</f>
        <v>0</v>
      </c>
      <c r="Q97" s="221">
        <v>0</v>
      </c>
      <c r="R97" s="221">
        <f>Q97*H97</f>
        <v>0</v>
      </c>
      <c r="S97" s="221">
        <v>0</v>
      </c>
      <c r="T97" s="222">
        <f>S97*H97</f>
        <v>0</v>
      </c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R97" s="223" t="s">
        <v>155</v>
      </c>
      <c r="AT97" s="223" t="s">
        <v>150</v>
      </c>
      <c r="AU97" s="223" t="s">
        <v>80</v>
      </c>
      <c r="AY97" s="17" t="s">
        <v>148</v>
      </c>
      <c r="BE97" s="224">
        <f>IF(N97="základní",J97,0)</f>
        <v>0</v>
      </c>
      <c r="BF97" s="224">
        <f>IF(N97="snížená",J97,0)</f>
        <v>0</v>
      </c>
      <c r="BG97" s="224">
        <f>IF(N97="zákl. přenesená",J97,0)</f>
        <v>0</v>
      </c>
      <c r="BH97" s="224">
        <f>IF(N97="sníž. přenesená",J97,0)</f>
        <v>0</v>
      </c>
      <c r="BI97" s="224">
        <f>IF(N97="nulová",J97,0)</f>
        <v>0</v>
      </c>
      <c r="BJ97" s="17" t="s">
        <v>78</v>
      </c>
      <c r="BK97" s="224">
        <f>ROUND(I97*H97,2)</f>
        <v>0</v>
      </c>
      <c r="BL97" s="17" t="s">
        <v>155</v>
      </c>
      <c r="BM97" s="223" t="s">
        <v>575</v>
      </c>
    </row>
    <row r="98" s="2" customFormat="1">
      <c r="A98" s="38"/>
      <c r="B98" s="39"/>
      <c r="C98" s="40"/>
      <c r="D98" s="225" t="s">
        <v>157</v>
      </c>
      <c r="E98" s="40"/>
      <c r="F98" s="226" t="s">
        <v>576</v>
      </c>
      <c r="G98" s="40"/>
      <c r="H98" s="40"/>
      <c r="I98" s="227"/>
      <c r="J98" s="40"/>
      <c r="K98" s="40"/>
      <c r="L98" s="44"/>
      <c r="M98" s="228"/>
      <c r="N98" s="229"/>
      <c r="O98" s="84"/>
      <c r="P98" s="84"/>
      <c r="Q98" s="84"/>
      <c r="R98" s="84"/>
      <c r="S98" s="84"/>
      <c r="T98" s="85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T98" s="17" t="s">
        <v>157</v>
      </c>
      <c r="AU98" s="17" t="s">
        <v>80</v>
      </c>
    </row>
    <row r="99" s="2" customFormat="1" ht="37.8" customHeight="1">
      <c r="A99" s="38"/>
      <c r="B99" s="39"/>
      <c r="C99" s="212" t="s">
        <v>80</v>
      </c>
      <c r="D99" s="212" t="s">
        <v>150</v>
      </c>
      <c r="E99" s="213" t="s">
        <v>729</v>
      </c>
      <c r="F99" s="214" t="s">
        <v>730</v>
      </c>
      <c r="G99" s="215" t="s">
        <v>153</v>
      </c>
      <c r="H99" s="216">
        <v>105</v>
      </c>
      <c r="I99" s="217"/>
      <c r="J99" s="218">
        <f>ROUND(I99*H99,2)</f>
        <v>0</v>
      </c>
      <c r="K99" s="214" t="s">
        <v>154</v>
      </c>
      <c r="L99" s="44"/>
      <c r="M99" s="219" t="s">
        <v>19</v>
      </c>
      <c r="N99" s="220" t="s">
        <v>43</v>
      </c>
      <c r="O99" s="84"/>
      <c r="P99" s="221">
        <f>O99*H99</f>
        <v>0</v>
      </c>
      <c r="Q99" s="221">
        <v>0</v>
      </c>
      <c r="R99" s="221">
        <f>Q99*H99</f>
        <v>0</v>
      </c>
      <c r="S99" s="221">
        <v>0.26000000000000001</v>
      </c>
      <c r="T99" s="222">
        <f>S99*H99</f>
        <v>27.300000000000001</v>
      </c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R99" s="223" t="s">
        <v>155</v>
      </c>
      <c r="AT99" s="223" t="s">
        <v>150</v>
      </c>
      <c r="AU99" s="223" t="s">
        <v>80</v>
      </c>
      <c r="AY99" s="17" t="s">
        <v>148</v>
      </c>
      <c r="BE99" s="224">
        <f>IF(N99="základní",J99,0)</f>
        <v>0</v>
      </c>
      <c r="BF99" s="224">
        <f>IF(N99="snížená",J99,0)</f>
        <v>0</v>
      </c>
      <c r="BG99" s="224">
        <f>IF(N99="zákl. přenesená",J99,0)</f>
        <v>0</v>
      </c>
      <c r="BH99" s="224">
        <f>IF(N99="sníž. přenesená",J99,0)</f>
        <v>0</v>
      </c>
      <c r="BI99" s="224">
        <f>IF(N99="nulová",J99,0)</f>
        <v>0</v>
      </c>
      <c r="BJ99" s="17" t="s">
        <v>78</v>
      </c>
      <c r="BK99" s="224">
        <f>ROUND(I99*H99,2)</f>
        <v>0</v>
      </c>
      <c r="BL99" s="17" t="s">
        <v>155</v>
      </c>
      <c r="BM99" s="223" t="s">
        <v>731</v>
      </c>
    </row>
    <row r="100" s="2" customFormat="1">
      <c r="A100" s="38"/>
      <c r="B100" s="39"/>
      <c r="C100" s="40"/>
      <c r="D100" s="225" t="s">
        <v>157</v>
      </c>
      <c r="E100" s="40"/>
      <c r="F100" s="226" t="s">
        <v>732</v>
      </c>
      <c r="G100" s="40"/>
      <c r="H100" s="40"/>
      <c r="I100" s="227"/>
      <c r="J100" s="40"/>
      <c r="K100" s="40"/>
      <c r="L100" s="44"/>
      <c r="M100" s="228"/>
      <c r="N100" s="229"/>
      <c r="O100" s="84"/>
      <c r="P100" s="84"/>
      <c r="Q100" s="84"/>
      <c r="R100" s="84"/>
      <c r="S100" s="84"/>
      <c r="T100" s="85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T100" s="17" t="s">
        <v>157</v>
      </c>
      <c r="AU100" s="17" t="s">
        <v>80</v>
      </c>
    </row>
    <row r="101" s="13" customFormat="1">
      <c r="A101" s="13"/>
      <c r="B101" s="230"/>
      <c r="C101" s="231"/>
      <c r="D101" s="232" t="s">
        <v>159</v>
      </c>
      <c r="E101" s="233" t="s">
        <v>19</v>
      </c>
      <c r="F101" s="234" t="s">
        <v>733</v>
      </c>
      <c r="G101" s="231"/>
      <c r="H101" s="235">
        <v>105</v>
      </c>
      <c r="I101" s="236"/>
      <c r="J101" s="231"/>
      <c r="K101" s="231"/>
      <c r="L101" s="237"/>
      <c r="M101" s="238"/>
      <c r="N101" s="239"/>
      <c r="O101" s="239"/>
      <c r="P101" s="239"/>
      <c r="Q101" s="239"/>
      <c r="R101" s="239"/>
      <c r="S101" s="239"/>
      <c r="T101" s="240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41" t="s">
        <v>159</v>
      </c>
      <c r="AU101" s="241" t="s">
        <v>80</v>
      </c>
      <c r="AV101" s="13" t="s">
        <v>80</v>
      </c>
      <c r="AW101" s="13" t="s">
        <v>33</v>
      </c>
      <c r="AX101" s="13" t="s">
        <v>78</v>
      </c>
      <c r="AY101" s="241" t="s">
        <v>148</v>
      </c>
    </row>
    <row r="102" s="2" customFormat="1" ht="37.8" customHeight="1">
      <c r="A102" s="38"/>
      <c r="B102" s="39"/>
      <c r="C102" s="212" t="s">
        <v>167</v>
      </c>
      <c r="D102" s="212" t="s">
        <v>150</v>
      </c>
      <c r="E102" s="213" t="s">
        <v>734</v>
      </c>
      <c r="F102" s="214" t="s">
        <v>735</v>
      </c>
      <c r="G102" s="215" t="s">
        <v>153</v>
      </c>
      <c r="H102" s="216">
        <v>105</v>
      </c>
      <c r="I102" s="217"/>
      <c r="J102" s="218">
        <f>ROUND(I102*H102,2)</f>
        <v>0</v>
      </c>
      <c r="K102" s="214" t="s">
        <v>154</v>
      </c>
      <c r="L102" s="44"/>
      <c r="M102" s="219" t="s">
        <v>19</v>
      </c>
      <c r="N102" s="220" t="s">
        <v>43</v>
      </c>
      <c r="O102" s="84"/>
      <c r="P102" s="221">
        <f>O102*H102</f>
        <v>0</v>
      </c>
      <c r="Q102" s="221">
        <v>0</v>
      </c>
      <c r="R102" s="221">
        <f>Q102*H102</f>
        <v>0</v>
      </c>
      <c r="S102" s="221">
        <v>0.28999999999999998</v>
      </c>
      <c r="T102" s="222">
        <f>S102*H102</f>
        <v>30.449999999999999</v>
      </c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R102" s="223" t="s">
        <v>155</v>
      </c>
      <c r="AT102" s="223" t="s">
        <v>150</v>
      </c>
      <c r="AU102" s="223" t="s">
        <v>80</v>
      </c>
      <c r="AY102" s="17" t="s">
        <v>148</v>
      </c>
      <c r="BE102" s="224">
        <f>IF(N102="základní",J102,0)</f>
        <v>0</v>
      </c>
      <c r="BF102" s="224">
        <f>IF(N102="snížená",J102,0)</f>
        <v>0</v>
      </c>
      <c r="BG102" s="224">
        <f>IF(N102="zákl. přenesená",J102,0)</f>
        <v>0</v>
      </c>
      <c r="BH102" s="224">
        <f>IF(N102="sníž. přenesená",J102,0)</f>
        <v>0</v>
      </c>
      <c r="BI102" s="224">
        <f>IF(N102="nulová",J102,0)</f>
        <v>0</v>
      </c>
      <c r="BJ102" s="17" t="s">
        <v>78</v>
      </c>
      <c r="BK102" s="224">
        <f>ROUND(I102*H102,2)</f>
        <v>0</v>
      </c>
      <c r="BL102" s="17" t="s">
        <v>155</v>
      </c>
      <c r="BM102" s="223" t="s">
        <v>736</v>
      </c>
    </row>
    <row r="103" s="2" customFormat="1">
      <c r="A103" s="38"/>
      <c r="B103" s="39"/>
      <c r="C103" s="40"/>
      <c r="D103" s="225" t="s">
        <v>157</v>
      </c>
      <c r="E103" s="40"/>
      <c r="F103" s="226" t="s">
        <v>737</v>
      </c>
      <c r="G103" s="40"/>
      <c r="H103" s="40"/>
      <c r="I103" s="227"/>
      <c r="J103" s="40"/>
      <c r="K103" s="40"/>
      <c r="L103" s="44"/>
      <c r="M103" s="228"/>
      <c r="N103" s="229"/>
      <c r="O103" s="84"/>
      <c r="P103" s="84"/>
      <c r="Q103" s="84"/>
      <c r="R103" s="84"/>
      <c r="S103" s="84"/>
      <c r="T103" s="85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T103" s="17" t="s">
        <v>157</v>
      </c>
      <c r="AU103" s="17" t="s">
        <v>80</v>
      </c>
    </row>
    <row r="104" s="13" customFormat="1">
      <c r="A104" s="13"/>
      <c r="B104" s="230"/>
      <c r="C104" s="231"/>
      <c r="D104" s="232" t="s">
        <v>159</v>
      </c>
      <c r="E104" s="233" t="s">
        <v>19</v>
      </c>
      <c r="F104" s="234" t="s">
        <v>738</v>
      </c>
      <c r="G104" s="231"/>
      <c r="H104" s="235">
        <v>105</v>
      </c>
      <c r="I104" s="236"/>
      <c r="J104" s="231"/>
      <c r="K104" s="231"/>
      <c r="L104" s="237"/>
      <c r="M104" s="238"/>
      <c r="N104" s="239"/>
      <c r="O104" s="239"/>
      <c r="P104" s="239"/>
      <c r="Q104" s="239"/>
      <c r="R104" s="239"/>
      <c r="S104" s="239"/>
      <c r="T104" s="240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41" t="s">
        <v>159</v>
      </c>
      <c r="AU104" s="241" t="s">
        <v>80</v>
      </c>
      <c r="AV104" s="13" t="s">
        <v>80</v>
      </c>
      <c r="AW104" s="13" t="s">
        <v>33</v>
      </c>
      <c r="AX104" s="13" t="s">
        <v>78</v>
      </c>
      <c r="AY104" s="241" t="s">
        <v>148</v>
      </c>
    </row>
    <row r="105" s="2" customFormat="1" ht="37.8" customHeight="1">
      <c r="A105" s="38"/>
      <c r="B105" s="39"/>
      <c r="C105" s="212" t="s">
        <v>155</v>
      </c>
      <c r="D105" s="212" t="s">
        <v>150</v>
      </c>
      <c r="E105" s="213" t="s">
        <v>739</v>
      </c>
      <c r="F105" s="214" t="s">
        <v>740</v>
      </c>
      <c r="G105" s="215" t="s">
        <v>153</v>
      </c>
      <c r="H105" s="216">
        <v>300</v>
      </c>
      <c r="I105" s="217"/>
      <c r="J105" s="218">
        <f>ROUND(I105*H105,2)</f>
        <v>0</v>
      </c>
      <c r="K105" s="214" t="s">
        <v>154</v>
      </c>
      <c r="L105" s="44"/>
      <c r="M105" s="219" t="s">
        <v>19</v>
      </c>
      <c r="N105" s="220" t="s">
        <v>43</v>
      </c>
      <c r="O105" s="84"/>
      <c r="P105" s="221">
        <f>O105*H105</f>
        <v>0</v>
      </c>
      <c r="Q105" s="221">
        <v>0</v>
      </c>
      <c r="R105" s="221">
        <f>Q105*H105</f>
        <v>0</v>
      </c>
      <c r="S105" s="221">
        <v>0.625</v>
      </c>
      <c r="T105" s="222">
        <f>S105*H105</f>
        <v>187.5</v>
      </c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R105" s="223" t="s">
        <v>155</v>
      </c>
      <c r="AT105" s="223" t="s">
        <v>150</v>
      </c>
      <c r="AU105" s="223" t="s">
        <v>80</v>
      </c>
      <c r="AY105" s="17" t="s">
        <v>148</v>
      </c>
      <c r="BE105" s="224">
        <f>IF(N105="základní",J105,0)</f>
        <v>0</v>
      </c>
      <c r="BF105" s="224">
        <f>IF(N105="snížená",J105,0)</f>
        <v>0</v>
      </c>
      <c r="BG105" s="224">
        <f>IF(N105="zákl. přenesená",J105,0)</f>
        <v>0</v>
      </c>
      <c r="BH105" s="224">
        <f>IF(N105="sníž. přenesená",J105,0)</f>
        <v>0</v>
      </c>
      <c r="BI105" s="224">
        <f>IF(N105="nulová",J105,0)</f>
        <v>0</v>
      </c>
      <c r="BJ105" s="17" t="s">
        <v>78</v>
      </c>
      <c r="BK105" s="224">
        <f>ROUND(I105*H105,2)</f>
        <v>0</v>
      </c>
      <c r="BL105" s="17" t="s">
        <v>155</v>
      </c>
      <c r="BM105" s="223" t="s">
        <v>741</v>
      </c>
    </row>
    <row r="106" s="2" customFormat="1">
      <c r="A106" s="38"/>
      <c r="B106" s="39"/>
      <c r="C106" s="40"/>
      <c r="D106" s="225" t="s">
        <v>157</v>
      </c>
      <c r="E106" s="40"/>
      <c r="F106" s="226" t="s">
        <v>742</v>
      </c>
      <c r="G106" s="40"/>
      <c r="H106" s="40"/>
      <c r="I106" s="227"/>
      <c r="J106" s="40"/>
      <c r="K106" s="40"/>
      <c r="L106" s="44"/>
      <c r="M106" s="228"/>
      <c r="N106" s="229"/>
      <c r="O106" s="84"/>
      <c r="P106" s="84"/>
      <c r="Q106" s="84"/>
      <c r="R106" s="84"/>
      <c r="S106" s="84"/>
      <c r="T106" s="85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T106" s="17" t="s">
        <v>157</v>
      </c>
      <c r="AU106" s="17" t="s">
        <v>80</v>
      </c>
    </row>
    <row r="107" s="13" customFormat="1">
      <c r="A107" s="13"/>
      <c r="B107" s="230"/>
      <c r="C107" s="231"/>
      <c r="D107" s="232" t="s">
        <v>159</v>
      </c>
      <c r="E107" s="233" t="s">
        <v>19</v>
      </c>
      <c r="F107" s="234" t="s">
        <v>743</v>
      </c>
      <c r="G107" s="231"/>
      <c r="H107" s="235">
        <v>300</v>
      </c>
      <c r="I107" s="236"/>
      <c r="J107" s="231"/>
      <c r="K107" s="231"/>
      <c r="L107" s="237"/>
      <c r="M107" s="238"/>
      <c r="N107" s="239"/>
      <c r="O107" s="239"/>
      <c r="P107" s="239"/>
      <c r="Q107" s="239"/>
      <c r="R107" s="239"/>
      <c r="S107" s="239"/>
      <c r="T107" s="240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1" t="s">
        <v>159</v>
      </c>
      <c r="AU107" s="241" t="s">
        <v>80</v>
      </c>
      <c r="AV107" s="13" t="s">
        <v>80</v>
      </c>
      <c r="AW107" s="13" t="s">
        <v>33</v>
      </c>
      <c r="AX107" s="13" t="s">
        <v>78</v>
      </c>
      <c r="AY107" s="241" t="s">
        <v>148</v>
      </c>
    </row>
    <row r="108" s="2" customFormat="1" ht="33" customHeight="1">
      <c r="A108" s="38"/>
      <c r="B108" s="39"/>
      <c r="C108" s="212" t="s">
        <v>178</v>
      </c>
      <c r="D108" s="212" t="s">
        <v>150</v>
      </c>
      <c r="E108" s="213" t="s">
        <v>163</v>
      </c>
      <c r="F108" s="214" t="s">
        <v>164</v>
      </c>
      <c r="G108" s="215" t="s">
        <v>153</v>
      </c>
      <c r="H108" s="216">
        <v>2833</v>
      </c>
      <c r="I108" s="217"/>
      <c r="J108" s="218">
        <f>ROUND(I108*H108,2)</f>
        <v>0</v>
      </c>
      <c r="K108" s="214" t="s">
        <v>154</v>
      </c>
      <c r="L108" s="44"/>
      <c r="M108" s="219" t="s">
        <v>19</v>
      </c>
      <c r="N108" s="220" t="s">
        <v>43</v>
      </c>
      <c r="O108" s="84"/>
      <c r="P108" s="221">
        <f>O108*H108</f>
        <v>0</v>
      </c>
      <c r="Q108" s="221">
        <v>0</v>
      </c>
      <c r="R108" s="221">
        <f>Q108*H108</f>
        <v>0</v>
      </c>
      <c r="S108" s="221">
        <v>0.22</v>
      </c>
      <c r="T108" s="222">
        <f>S108*H108</f>
        <v>623.25999999999999</v>
      </c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R108" s="223" t="s">
        <v>155</v>
      </c>
      <c r="AT108" s="223" t="s">
        <v>150</v>
      </c>
      <c r="AU108" s="223" t="s">
        <v>80</v>
      </c>
      <c r="AY108" s="17" t="s">
        <v>148</v>
      </c>
      <c r="BE108" s="224">
        <f>IF(N108="základní",J108,0)</f>
        <v>0</v>
      </c>
      <c r="BF108" s="224">
        <f>IF(N108="snížená",J108,0)</f>
        <v>0</v>
      </c>
      <c r="BG108" s="224">
        <f>IF(N108="zákl. přenesená",J108,0)</f>
        <v>0</v>
      </c>
      <c r="BH108" s="224">
        <f>IF(N108="sníž. přenesená",J108,0)</f>
        <v>0</v>
      </c>
      <c r="BI108" s="224">
        <f>IF(N108="nulová",J108,0)</f>
        <v>0</v>
      </c>
      <c r="BJ108" s="17" t="s">
        <v>78</v>
      </c>
      <c r="BK108" s="224">
        <f>ROUND(I108*H108,2)</f>
        <v>0</v>
      </c>
      <c r="BL108" s="17" t="s">
        <v>155</v>
      </c>
      <c r="BM108" s="223" t="s">
        <v>744</v>
      </c>
    </row>
    <row r="109" s="2" customFormat="1">
      <c r="A109" s="38"/>
      <c r="B109" s="39"/>
      <c r="C109" s="40"/>
      <c r="D109" s="225" t="s">
        <v>157</v>
      </c>
      <c r="E109" s="40"/>
      <c r="F109" s="226" t="s">
        <v>166</v>
      </c>
      <c r="G109" s="40"/>
      <c r="H109" s="40"/>
      <c r="I109" s="227"/>
      <c r="J109" s="40"/>
      <c r="K109" s="40"/>
      <c r="L109" s="44"/>
      <c r="M109" s="228"/>
      <c r="N109" s="229"/>
      <c r="O109" s="84"/>
      <c r="P109" s="84"/>
      <c r="Q109" s="84"/>
      <c r="R109" s="84"/>
      <c r="S109" s="84"/>
      <c r="T109" s="85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T109" s="17" t="s">
        <v>157</v>
      </c>
      <c r="AU109" s="17" t="s">
        <v>80</v>
      </c>
    </row>
    <row r="110" s="13" customFormat="1">
      <c r="A110" s="13"/>
      <c r="B110" s="230"/>
      <c r="C110" s="231"/>
      <c r="D110" s="232" t="s">
        <v>159</v>
      </c>
      <c r="E110" s="233" t="s">
        <v>19</v>
      </c>
      <c r="F110" s="234" t="s">
        <v>745</v>
      </c>
      <c r="G110" s="231"/>
      <c r="H110" s="235">
        <v>2833</v>
      </c>
      <c r="I110" s="236"/>
      <c r="J110" s="231"/>
      <c r="K110" s="231"/>
      <c r="L110" s="237"/>
      <c r="M110" s="238"/>
      <c r="N110" s="239"/>
      <c r="O110" s="239"/>
      <c r="P110" s="239"/>
      <c r="Q110" s="239"/>
      <c r="R110" s="239"/>
      <c r="S110" s="239"/>
      <c r="T110" s="240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1" t="s">
        <v>159</v>
      </c>
      <c r="AU110" s="241" t="s">
        <v>80</v>
      </c>
      <c r="AV110" s="13" t="s">
        <v>80</v>
      </c>
      <c r="AW110" s="13" t="s">
        <v>33</v>
      </c>
      <c r="AX110" s="13" t="s">
        <v>78</v>
      </c>
      <c r="AY110" s="241" t="s">
        <v>148</v>
      </c>
    </row>
    <row r="111" s="2" customFormat="1" ht="24.15" customHeight="1">
      <c r="A111" s="38"/>
      <c r="B111" s="39"/>
      <c r="C111" s="212" t="s">
        <v>184</v>
      </c>
      <c r="D111" s="212" t="s">
        <v>150</v>
      </c>
      <c r="E111" s="213" t="s">
        <v>179</v>
      </c>
      <c r="F111" s="214" t="s">
        <v>180</v>
      </c>
      <c r="G111" s="215" t="s">
        <v>181</v>
      </c>
      <c r="H111" s="216">
        <v>76</v>
      </c>
      <c r="I111" s="217"/>
      <c r="J111" s="218">
        <f>ROUND(I111*H111,2)</f>
        <v>0</v>
      </c>
      <c r="K111" s="214" t="s">
        <v>154</v>
      </c>
      <c r="L111" s="44"/>
      <c r="M111" s="219" t="s">
        <v>19</v>
      </c>
      <c r="N111" s="220" t="s">
        <v>43</v>
      </c>
      <c r="O111" s="84"/>
      <c r="P111" s="221">
        <f>O111*H111</f>
        <v>0</v>
      </c>
      <c r="Q111" s="221">
        <v>0</v>
      </c>
      <c r="R111" s="221">
        <f>Q111*H111</f>
        <v>0</v>
      </c>
      <c r="S111" s="221">
        <v>0.20499999999999999</v>
      </c>
      <c r="T111" s="222">
        <f>S111*H111</f>
        <v>15.579999999999998</v>
      </c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R111" s="223" t="s">
        <v>155</v>
      </c>
      <c r="AT111" s="223" t="s">
        <v>150</v>
      </c>
      <c r="AU111" s="223" t="s">
        <v>80</v>
      </c>
      <c r="AY111" s="17" t="s">
        <v>148</v>
      </c>
      <c r="BE111" s="224">
        <f>IF(N111="základní",J111,0)</f>
        <v>0</v>
      </c>
      <c r="BF111" s="224">
        <f>IF(N111="snížená",J111,0)</f>
        <v>0</v>
      </c>
      <c r="BG111" s="224">
        <f>IF(N111="zákl. přenesená",J111,0)</f>
        <v>0</v>
      </c>
      <c r="BH111" s="224">
        <f>IF(N111="sníž. přenesená",J111,0)</f>
        <v>0</v>
      </c>
      <c r="BI111" s="224">
        <f>IF(N111="nulová",J111,0)</f>
        <v>0</v>
      </c>
      <c r="BJ111" s="17" t="s">
        <v>78</v>
      </c>
      <c r="BK111" s="224">
        <f>ROUND(I111*H111,2)</f>
        <v>0</v>
      </c>
      <c r="BL111" s="17" t="s">
        <v>155</v>
      </c>
      <c r="BM111" s="223" t="s">
        <v>182</v>
      </c>
    </row>
    <row r="112" s="2" customFormat="1">
      <c r="A112" s="38"/>
      <c r="B112" s="39"/>
      <c r="C112" s="40"/>
      <c r="D112" s="225" t="s">
        <v>157</v>
      </c>
      <c r="E112" s="40"/>
      <c r="F112" s="226" t="s">
        <v>183</v>
      </c>
      <c r="G112" s="40"/>
      <c r="H112" s="40"/>
      <c r="I112" s="227"/>
      <c r="J112" s="40"/>
      <c r="K112" s="40"/>
      <c r="L112" s="44"/>
      <c r="M112" s="228"/>
      <c r="N112" s="229"/>
      <c r="O112" s="84"/>
      <c r="P112" s="84"/>
      <c r="Q112" s="84"/>
      <c r="R112" s="84"/>
      <c r="S112" s="84"/>
      <c r="T112" s="85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T112" s="17" t="s">
        <v>157</v>
      </c>
      <c r="AU112" s="17" t="s">
        <v>80</v>
      </c>
    </row>
    <row r="113" s="2" customFormat="1" ht="16.5" customHeight="1">
      <c r="A113" s="38"/>
      <c r="B113" s="39"/>
      <c r="C113" s="212" t="s">
        <v>189</v>
      </c>
      <c r="D113" s="212" t="s">
        <v>150</v>
      </c>
      <c r="E113" s="213" t="s">
        <v>680</v>
      </c>
      <c r="F113" s="214" t="s">
        <v>681</v>
      </c>
      <c r="G113" s="215" t="s">
        <v>153</v>
      </c>
      <c r="H113" s="216">
        <v>185</v>
      </c>
      <c r="I113" s="217"/>
      <c r="J113" s="218">
        <f>ROUND(I113*H113,2)</f>
        <v>0</v>
      </c>
      <c r="K113" s="214" t="s">
        <v>154</v>
      </c>
      <c r="L113" s="44"/>
      <c r="M113" s="219" t="s">
        <v>19</v>
      </c>
      <c r="N113" s="220" t="s">
        <v>43</v>
      </c>
      <c r="O113" s="84"/>
      <c r="P113" s="221">
        <f>O113*H113</f>
        <v>0</v>
      </c>
      <c r="Q113" s="221">
        <v>0</v>
      </c>
      <c r="R113" s="221">
        <f>Q113*H113</f>
        <v>0</v>
      </c>
      <c r="S113" s="221">
        <v>0</v>
      </c>
      <c r="T113" s="222">
        <f>S113*H113</f>
        <v>0</v>
      </c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R113" s="223" t="s">
        <v>155</v>
      </c>
      <c r="AT113" s="223" t="s">
        <v>150</v>
      </c>
      <c r="AU113" s="223" t="s">
        <v>80</v>
      </c>
      <c r="AY113" s="17" t="s">
        <v>148</v>
      </c>
      <c r="BE113" s="224">
        <f>IF(N113="základní",J113,0)</f>
        <v>0</v>
      </c>
      <c r="BF113" s="224">
        <f>IF(N113="snížená",J113,0)</f>
        <v>0</v>
      </c>
      <c r="BG113" s="224">
        <f>IF(N113="zákl. přenesená",J113,0)</f>
        <v>0</v>
      </c>
      <c r="BH113" s="224">
        <f>IF(N113="sníž. přenesená",J113,0)</f>
        <v>0</v>
      </c>
      <c r="BI113" s="224">
        <f>IF(N113="nulová",J113,0)</f>
        <v>0</v>
      </c>
      <c r="BJ113" s="17" t="s">
        <v>78</v>
      </c>
      <c r="BK113" s="224">
        <f>ROUND(I113*H113,2)</f>
        <v>0</v>
      </c>
      <c r="BL113" s="17" t="s">
        <v>155</v>
      </c>
      <c r="BM113" s="223" t="s">
        <v>746</v>
      </c>
    </row>
    <row r="114" s="2" customFormat="1">
      <c r="A114" s="38"/>
      <c r="B114" s="39"/>
      <c r="C114" s="40"/>
      <c r="D114" s="225" t="s">
        <v>157</v>
      </c>
      <c r="E114" s="40"/>
      <c r="F114" s="226" t="s">
        <v>683</v>
      </c>
      <c r="G114" s="40"/>
      <c r="H114" s="40"/>
      <c r="I114" s="227"/>
      <c r="J114" s="40"/>
      <c r="K114" s="40"/>
      <c r="L114" s="44"/>
      <c r="M114" s="228"/>
      <c r="N114" s="229"/>
      <c r="O114" s="84"/>
      <c r="P114" s="84"/>
      <c r="Q114" s="84"/>
      <c r="R114" s="84"/>
      <c r="S114" s="84"/>
      <c r="T114" s="85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T114" s="17" t="s">
        <v>157</v>
      </c>
      <c r="AU114" s="17" t="s">
        <v>80</v>
      </c>
    </row>
    <row r="115" s="13" customFormat="1">
      <c r="A115" s="13"/>
      <c r="B115" s="230"/>
      <c r="C115" s="231"/>
      <c r="D115" s="232" t="s">
        <v>159</v>
      </c>
      <c r="E115" s="233" t="s">
        <v>19</v>
      </c>
      <c r="F115" s="234" t="s">
        <v>747</v>
      </c>
      <c r="G115" s="231"/>
      <c r="H115" s="235">
        <v>185</v>
      </c>
      <c r="I115" s="236"/>
      <c r="J115" s="231"/>
      <c r="K115" s="231"/>
      <c r="L115" s="237"/>
      <c r="M115" s="238"/>
      <c r="N115" s="239"/>
      <c r="O115" s="239"/>
      <c r="P115" s="239"/>
      <c r="Q115" s="239"/>
      <c r="R115" s="239"/>
      <c r="S115" s="239"/>
      <c r="T115" s="240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41" t="s">
        <v>159</v>
      </c>
      <c r="AU115" s="241" t="s">
        <v>80</v>
      </c>
      <c r="AV115" s="13" t="s">
        <v>80</v>
      </c>
      <c r="AW115" s="13" t="s">
        <v>33</v>
      </c>
      <c r="AX115" s="13" t="s">
        <v>78</v>
      </c>
      <c r="AY115" s="241" t="s">
        <v>148</v>
      </c>
    </row>
    <row r="116" s="2" customFormat="1" ht="21.75" customHeight="1">
      <c r="A116" s="38"/>
      <c r="B116" s="39"/>
      <c r="C116" s="212" t="s">
        <v>195</v>
      </c>
      <c r="D116" s="212" t="s">
        <v>150</v>
      </c>
      <c r="E116" s="213" t="s">
        <v>748</v>
      </c>
      <c r="F116" s="214" t="s">
        <v>749</v>
      </c>
      <c r="G116" s="215" t="s">
        <v>192</v>
      </c>
      <c r="H116" s="216">
        <v>859</v>
      </c>
      <c r="I116" s="217"/>
      <c r="J116" s="218">
        <f>ROUND(I116*H116,2)</f>
        <v>0</v>
      </c>
      <c r="K116" s="214" t="s">
        <v>154</v>
      </c>
      <c r="L116" s="44"/>
      <c r="M116" s="219" t="s">
        <v>19</v>
      </c>
      <c r="N116" s="220" t="s">
        <v>43</v>
      </c>
      <c r="O116" s="84"/>
      <c r="P116" s="221">
        <f>O116*H116</f>
        <v>0</v>
      </c>
      <c r="Q116" s="221">
        <v>0</v>
      </c>
      <c r="R116" s="221">
        <f>Q116*H116</f>
        <v>0</v>
      </c>
      <c r="S116" s="221">
        <v>0</v>
      </c>
      <c r="T116" s="222">
        <f>S116*H116</f>
        <v>0</v>
      </c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R116" s="223" t="s">
        <v>155</v>
      </c>
      <c r="AT116" s="223" t="s">
        <v>150</v>
      </c>
      <c r="AU116" s="223" t="s">
        <v>80</v>
      </c>
      <c r="AY116" s="17" t="s">
        <v>148</v>
      </c>
      <c r="BE116" s="224">
        <f>IF(N116="základní",J116,0)</f>
        <v>0</v>
      </c>
      <c r="BF116" s="224">
        <f>IF(N116="snížená",J116,0)</f>
        <v>0</v>
      </c>
      <c r="BG116" s="224">
        <f>IF(N116="zákl. přenesená",J116,0)</f>
        <v>0</v>
      </c>
      <c r="BH116" s="224">
        <f>IF(N116="sníž. přenesená",J116,0)</f>
        <v>0</v>
      </c>
      <c r="BI116" s="224">
        <f>IF(N116="nulová",J116,0)</f>
        <v>0</v>
      </c>
      <c r="BJ116" s="17" t="s">
        <v>78</v>
      </c>
      <c r="BK116" s="224">
        <f>ROUND(I116*H116,2)</f>
        <v>0</v>
      </c>
      <c r="BL116" s="17" t="s">
        <v>155</v>
      </c>
      <c r="BM116" s="223" t="s">
        <v>584</v>
      </c>
    </row>
    <row r="117" s="2" customFormat="1">
      <c r="A117" s="38"/>
      <c r="B117" s="39"/>
      <c r="C117" s="40"/>
      <c r="D117" s="225" t="s">
        <v>157</v>
      </c>
      <c r="E117" s="40"/>
      <c r="F117" s="226" t="s">
        <v>750</v>
      </c>
      <c r="G117" s="40"/>
      <c r="H117" s="40"/>
      <c r="I117" s="227"/>
      <c r="J117" s="40"/>
      <c r="K117" s="40"/>
      <c r="L117" s="44"/>
      <c r="M117" s="228"/>
      <c r="N117" s="229"/>
      <c r="O117" s="84"/>
      <c r="P117" s="84"/>
      <c r="Q117" s="84"/>
      <c r="R117" s="84"/>
      <c r="S117" s="84"/>
      <c r="T117" s="85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T117" s="17" t="s">
        <v>157</v>
      </c>
      <c r="AU117" s="17" t="s">
        <v>80</v>
      </c>
    </row>
    <row r="118" s="2" customFormat="1" ht="37.8" customHeight="1">
      <c r="A118" s="38"/>
      <c r="B118" s="39"/>
      <c r="C118" s="212" t="s">
        <v>202</v>
      </c>
      <c r="D118" s="212" t="s">
        <v>150</v>
      </c>
      <c r="E118" s="213" t="s">
        <v>219</v>
      </c>
      <c r="F118" s="214" t="s">
        <v>220</v>
      </c>
      <c r="G118" s="215" t="s">
        <v>192</v>
      </c>
      <c r="H118" s="216">
        <v>859</v>
      </c>
      <c r="I118" s="217"/>
      <c r="J118" s="218">
        <f>ROUND(I118*H118,2)</f>
        <v>0</v>
      </c>
      <c r="K118" s="214" t="s">
        <v>154</v>
      </c>
      <c r="L118" s="44"/>
      <c r="M118" s="219" t="s">
        <v>19</v>
      </c>
      <c r="N118" s="220" t="s">
        <v>43</v>
      </c>
      <c r="O118" s="84"/>
      <c r="P118" s="221">
        <f>O118*H118</f>
        <v>0</v>
      </c>
      <c r="Q118" s="221">
        <v>0</v>
      </c>
      <c r="R118" s="221">
        <f>Q118*H118</f>
        <v>0</v>
      </c>
      <c r="S118" s="221">
        <v>0</v>
      </c>
      <c r="T118" s="222">
        <f>S118*H118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R118" s="223" t="s">
        <v>155</v>
      </c>
      <c r="AT118" s="223" t="s">
        <v>150</v>
      </c>
      <c r="AU118" s="223" t="s">
        <v>80</v>
      </c>
      <c r="AY118" s="17" t="s">
        <v>148</v>
      </c>
      <c r="BE118" s="224">
        <f>IF(N118="základní",J118,0)</f>
        <v>0</v>
      </c>
      <c r="BF118" s="224">
        <f>IF(N118="snížená",J118,0)</f>
        <v>0</v>
      </c>
      <c r="BG118" s="224">
        <f>IF(N118="zákl. přenesená",J118,0)</f>
        <v>0</v>
      </c>
      <c r="BH118" s="224">
        <f>IF(N118="sníž. přenesená",J118,0)</f>
        <v>0</v>
      </c>
      <c r="BI118" s="224">
        <f>IF(N118="nulová",J118,0)</f>
        <v>0</v>
      </c>
      <c r="BJ118" s="17" t="s">
        <v>78</v>
      </c>
      <c r="BK118" s="224">
        <f>ROUND(I118*H118,2)</f>
        <v>0</v>
      </c>
      <c r="BL118" s="17" t="s">
        <v>155</v>
      </c>
      <c r="BM118" s="223" t="s">
        <v>221</v>
      </c>
    </row>
    <row r="119" s="2" customFormat="1">
      <c r="A119" s="38"/>
      <c r="B119" s="39"/>
      <c r="C119" s="40"/>
      <c r="D119" s="225" t="s">
        <v>157</v>
      </c>
      <c r="E119" s="40"/>
      <c r="F119" s="226" t="s">
        <v>222</v>
      </c>
      <c r="G119" s="40"/>
      <c r="H119" s="40"/>
      <c r="I119" s="227"/>
      <c r="J119" s="40"/>
      <c r="K119" s="40"/>
      <c r="L119" s="44"/>
      <c r="M119" s="228"/>
      <c r="N119" s="229"/>
      <c r="O119" s="84"/>
      <c r="P119" s="84"/>
      <c r="Q119" s="84"/>
      <c r="R119" s="84"/>
      <c r="S119" s="84"/>
      <c r="T119" s="85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17" t="s">
        <v>157</v>
      </c>
      <c r="AU119" s="17" t="s">
        <v>80</v>
      </c>
    </row>
    <row r="120" s="13" customFormat="1">
      <c r="A120" s="13"/>
      <c r="B120" s="230"/>
      <c r="C120" s="231"/>
      <c r="D120" s="232" t="s">
        <v>159</v>
      </c>
      <c r="E120" s="233" t="s">
        <v>19</v>
      </c>
      <c r="F120" s="234" t="s">
        <v>751</v>
      </c>
      <c r="G120" s="231"/>
      <c r="H120" s="235">
        <v>859</v>
      </c>
      <c r="I120" s="236"/>
      <c r="J120" s="231"/>
      <c r="K120" s="231"/>
      <c r="L120" s="237"/>
      <c r="M120" s="238"/>
      <c r="N120" s="239"/>
      <c r="O120" s="239"/>
      <c r="P120" s="239"/>
      <c r="Q120" s="239"/>
      <c r="R120" s="239"/>
      <c r="S120" s="239"/>
      <c r="T120" s="240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41" t="s">
        <v>159</v>
      </c>
      <c r="AU120" s="241" t="s">
        <v>80</v>
      </c>
      <c r="AV120" s="13" t="s">
        <v>80</v>
      </c>
      <c r="AW120" s="13" t="s">
        <v>33</v>
      </c>
      <c r="AX120" s="13" t="s">
        <v>78</v>
      </c>
      <c r="AY120" s="241" t="s">
        <v>148</v>
      </c>
    </row>
    <row r="121" s="2" customFormat="1" ht="37.8" customHeight="1">
      <c r="A121" s="38"/>
      <c r="B121" s="39"/>
      <c r="C121" s="212" t="s">
        <v>208</v>
      </c>
      <c r="D121" s="212" t="s">
        <v>150</v>
      </c>
      <c r="E121" s="213" t="s">
        <v>226</v>
      </c>
      <c r="F121" s="214" t="s">
        <v>227</v>
      </c>
      <c r="G121" s="215" t="s">
        <v>192</v>
      </c>
      <c r="H121" s="216">
        <v>12026</v>
      </c>
      <c r="I121" s="217"/>
      <c r="J121" s="218">
        <f>ROUND(I121*H121,2)</f>
        <v>0</v>
      </c>
      <c r="K121" s="214" t="s">
        <v>154</v>
      </c>
      <c r="L121" s="44"/>
      <c r="M121" s="219" t="s">
        <v>19</v>
      </c>
      <c r="N121" s="220" t="s">
        <v>43</v>
      </c>
      <c r="O121" s="84"/>
      <c r="P121" s="221">
        <f>O121*H121</f>
        <v>0</v>
      </c>
      <c r="Q121" s="221">
        <v>0</v>
      </c>
      <c r="R121" s="221">
        <f>Q121*H121</f>
        <v>0</v>
      </c>
      <c r="S121" s="221">
        <v>0</v>
      </c>
      <c r="T121" s="222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23" t="s">
        <v>155</v>
      </c>
      <c r="AT121" s="223" t="s">
        <v>150</v>
      </c>
      <c r="AU121" s="223" t="s">
        <v>80</v>
      </c>
      <c r="AY121" s="17" t="s">
        <v>148</v>
      </c>
      <c r="BE121" s="224">
        <f>IF(N121="základní",J121,0)</f>
        <v>0</v>
      </c>
      <c r="BF121" s="224">
        <f>IF(N121="snížená",J121,0)</f>
        <v>0</v>
      </c>
      <c r="BG121" s="224">
        <f>IF(N121="zákl. přenesená",J121,0)</f>
        <v>0</v>
      </c>
      <c r="BH121" s="224">
        <f>IF(N121="sníž. přenesená",J121,0)</f>
        <v>0</v>
      </c>
      <c r="BI121" s="224">
        <f>IF(N121="nulová",J121,0)</f>
        <v>0</v>
      </c>
      <c r="BJ121" s="17" t="s">
        <v>78</v>
      </c>
      <c r="BK121" s="224">
        <f>ROUND(I121*H121,2)</f>
        <v>0</v>
      </c>
      <c r="BL121" s="17" t="s">
        <v>155</v>
      </c>
      <c r="BM121" s="223" t="s">
        <v>228</v>
      </c>
    </row>
    <row r="122" s="2" customFormat="1">
      <c r="A122" s="38"/>
      <c r="B122" s="39"/>
      <c r="C122" s="40"/>
      <c r="D122" s="225" t="s">
        <v>157</v>
      </c>
      <c r="E122" s="40"/>
      <c r="F122" s="226" t="s">
        <v>229</v>
      </c>
      <c r="G122" s="40"/>
      <c r="H122" s="40"/>
      <c r="I122" s="227"/>
      <c r="J122" s="40"/>
      <c r="K122" s="40"/>
      <c r="L122" s="44"/>
      <c r="M122" s="228"/>
      <c r="N122" s="229"/>
      <c r="O122" s="84"/>
      <c r="P122" s="84"/>
      <c r="Q122" s="84"/>
      <c r="R122" s="84"/>
      <c r="S122" s="84"/>
      <c r="T122" s="85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157</v>
      </c>
      <c r="AU122" s="17" t="s">
        <v>80</v>
      </c>
    </row>
    <row r="123" s="15" customFormat="1">
      <c r="A123" s="15"/>
      <c r="B123" s="253"/>
      <c r="C123" s="254"/>
      <c r="D123" s="232" t="s">
        <v>159</v>
      </c>
      <c r="E123" s="255" t="s">
        <v>19</v>
      </c>
      <c r="F123" s="256" t="s">
        <v>230</v>
      </c>
      <c r="G123" s="254"/>
      <c r="H123" s="255" t="s">
        <v>19</v>
      </c>
      <c r="I123" s="257"/>
      <c r="J123" s="254"/>
      <c r="K123" s="254"/>
      <c r="L123" s="258"/>
      <c r="M123" s="259"/>
      <c r="N123" s="260"/>
      <c r="O123" s="260"/>
      <c r="P123" s="260"/>
      <c r="Q123" s="260"/>
      <c r="R123" s="260"/>
      <c r="S123" s="260"/>
      <c r="T123" s="261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T123" s="262" t="s">
        <v>159</v>
      </c>
      <c r="AU123" s="262" t="s">
        <v>80</v>
      </c>
      <c r="AV123" s="15" t="s">
        <v>78</v>
      </c>
      <c r="AW123" s="15" t="s">
        <v>33</v>
      </c>
      <c r="AX123" s="15" t="s">
        <v>72</v>
      </c>
      <c r="AY123" s="262" t="s">
        <v>148</v>
      </c>
    </row>
    <row r="124" s="13" customFormat="1">
      <c r="A124" s="13"/>
      <c r="B124" s="230"/>
      <c r="C124" s="231"/>
      <c r="D124" s="232" t="s">
        <v>159</v>
      </c>
      <c r="E124" s="233" t="s">
        <v>19</v>
      </c>
      <c r="F124" s="234" t="s">
        <v>751</v>
      </c>
      <c r="G124" s="231"/>
      <c r="H124" s="235">
        <v>859</v>
      </c>
      <c r="I124" s="236"/>
      <c r="J124" s="231"/>
      <c r="K124" s="231"/>
      <c r="L124" s="237"/>
      <c r="M124" s="238"/>
      <c r="N124" s="239"/>
      <c r="O124" s="239"/>
      <c r="P124" s="239"/>
      <c r="Q124" s="239"/>
      <c r="R124" s="239"/>
      <c r="S124" s="239"/>
      <c r="T124" s="240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1" t="s">
        <v>159</v>
      </c>
      <c r="AU124" s="241" t="s">
        <v>80</v>
      </c>
      <c r="AV124" s="13" t="s">
        <v>80</v>
      </c>
      <c r="AW124" s="13" t="s">
        <v>33</v>
      </c>
      <c r="AX124" s="13" t="s">
        <v>78</v>
      </c>
      <c r="AY124" s="241" t="s">
        <v>148</v>
      </c>
    </row>
    <row r="125" s="13" customFormat="1">
      <c r="A125" s="13"/>
      <c r="B125" s="230"/>
      <c r="C125" s="231"/>
      <c r="D125" s="232" t="s">
        <v>159</v>
      </c>
      <c r="E125" s="231"/>
      <c r="F125" s="234" t="s">
        <v>752</v>
      </c>
      <c r="G125" s="231"/>
      <c r="H125" s="235">
        <v>12026</v>
      </c>
      <c r="I125" s="236"/>
      <c r="J125" s="231"/>
      <c r="K125" s="231"/>
      <c r="L125" s="237"/>
      <c r="M125" s="238"/>
      <c r="N125" s="239"/>
      <c r="O125" s="239"/>
      <c r="P125" s="239"/>
      <c r="Q125" s="239"/>
      <c r="R125" s="239"/>
      <c r="S125" s="239"/>
      <c r="T125" s="240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1" t="s">
        <v>159</v>
      </c>
      <c r="AU125" s="241" t="s">
        <v>80</v>
      </c>
      <c r="AV125" s="13" t="s">
        <v>80</v>
      </c>
      <c r="AW125" s="13" t="s">
        <v>4</v>
      </c>
      <c r="AX125" s="13" t="s">
        <v>78</v>
      </c>
      <c r="AY125" s="241" t="s">
        <v>148</v>
      </c>
    </row>
    <row r="126" s="2" customFormat="1" ht="24.15" customHeight="1">
      <c r="A126" s="38"/>
      <c r="B126" s="39"/>
      <c r="C126" s="212" t="s">
        <v>214</v>
      </c>
      <c r="D126" s="212" t="s">
        <v>150</v>
      </c>
      <c r="E126" s="213" t="s">
        <v>233</v>
      </c>
      <c r="F126" s="214" t="s">
        <v>234</v>
      </c>
      <c r="G126" s="215" t="s">
        <v>192</v>
      </c>
      <c r="H126" s="216">
        <v>140</v>
      </c>
      <c r="I126" s="217"/>
      <c r="J126" s="218">
        <f>ROUND(I126*H126,2)</f>
        <v>0</v>
      </c>
      <c r="K126" s="214" t="s">
        <v>154</v>
      </c>
      <c r="L126" s="44"/>
      <c r="M126" s="219" t="s">
        <v>19</v>
      </c>
      <c r="N126" s="220" t="s">
        <v>43</v>
      </c>
      <c r="O126" s="84"/>
      <c r="P126" s="221">
        <f>O126*H126</f>
        <v>0</v>
      </c>
      <c r="Q126" s="221">
        <v>0</v>
      </c>
      <c r="R126" s="221">
        <f>Q126*H126</f>
        <v>0</v>
      </c>
      <c r="S126" s="221">
        <v>0</v>
      </c>
      <c r="T126" s="222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23" t="s">
        <v>155</v>
      </c>
      <c r="AT126" s="223" t="s">
        <v>150</v>
      </c>
      <c r="AU126" s="223" t="s">
        <v>80</v>
      </c>
      <c r="AY126" s="17" t="s">
        <v>148</v>
      </c>
      <c r="BE126" s="224">
        <f>IF(N126="základní",J126,0)</f>
        <v>0</v>
      </c>
      <c r="BF126" s="224">
        <f>IF(N126="snížená",J126,0)</f>
        <v>0</v>
      </c>
      <c r="BG126" s="224">
        <f>IF(N126="zákl. přenesená",J126,0)</f>
        <v>0</v>
      </c>
      <c r="BH126" s="224">
        <f>IF(N126="sníž. přenesená",J126,0)</f>
        <v>0</v>
      </c>
      <c r="BI126" s="224">
        <f>IF(N126="nulová",J126,0)</f>
        <v>0</v>
      </c>
      <c r="BJ126" s="17" t="s">
        <v>78</v>
      </c>
      <c r="BK126" s="224">
        <f>ROUND(I126*H126,2)</f>
        <v>0</v>
      </c>
      <c r="BL126" s="17" t="s">
        <v>155</v>
      </c>
      <c r="BM126" s="223" t="s">
        <v>235</v>
      </c>
    </row>
    <row r="127" s="2" customFormat="1">
      <c r="A127" s="38"/>
      <c r="B127" s="39"/>
      <c r="C127" s="40"/>
      <c r="D127" s="225" t="s">
        <v>157</v>
      </c>
      <c r="E127" s="40"/>
      <c r="F127" s="226" t="s">
        <v>236</v>
      </c>
      <c r="G127" s="40"/>
      <c r="H127" s="40"/>
      <c r="I127" s="227"/>
      <c r="J127" s="40"/>
      <c r="K127" s="40"/>
      <c r="L127" s="44"/>
      <c r="M127" s="228"/>
      <c r="N127" s="229"/>
      <c r="O127" s="84"/>
      <c r="P127" s="84"/>
      <c r="Q127" s="84"/>
      <c r="R127" s="84"/>
      <c r="S127" s="84"/>
      <c r="T127" s="85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157</v>
      </c>
      <c r="AU127" s="17" t="s">
        <v>80</v>
      </c>
    </row>
    <row r="128" s="15" customFormat="1">
      <c r="A128" s="15"/>
      <c r="B128" s="253"/>
      <c r="C128" s="254"/>
      <c r="D128" s="232" t="s">
        <v>159</v>
      </c>
      <c r="E128" s="255" t="s">
        <v>19</v>
      </c>
      <c r="F128" s="256" t="s">
        <v>237</v>
      </c>
      <c r="G128" s="254"/>
      <c r="H128" s="255" t="s">
        <v>19</v>
      </c>
      <c r="I128" s="257"/>
      <c r="J128" s="254"/>
      <c r="K128" s="254"/>
      <c r="L128" s="258"/>
      <c r="M128" s="259"/>
      <c r="N128" s="260"/>
      <c r="O128" s="260"/>
      <c r="P128" s="260"/>
      <c r="Q128" s="260"/>
      <c r="R128" s="260"/>
      <c r="S128" s="260"/>
      <c r="T128" s="261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T128" s="262" t="s">
        <v>159</v>
      </c>
      <c r="AU128" s="262" t="s">
        <v>80</v>
      </c>
      <c r="AV128" s="15" t="s">
        <v>78</v>
      </c>
      <c r="AW128" s="15" t="s">
        <v>33</v>
      </c>
      <c r="AX128" s="15" t="s">
        <v>72</v>
      </c>
      <c r="AY128" s="262" t="s">
        <v>148</v>
      </c>
    </row>
    <row r="129" s="13" customFormat="1">
      <c r="A129" s="13"/>
      <c r="B129" s="230"/>
      <c r="C129" s="231"/>
      <c r="D129" s="232" t="s">
        <v>159</v>
      </c>
      <c r="E129" s="233" t="s">
        <v>19</v>
      </c>
      <c r="F129" s="234" t="s">
        <v>753</v>
      </c>
      <c r="G129" s="231"/>
      <c r="H129" s="235">
        <v>140</v>
      </c>
      <c r="I129" s="236"/>
      <c r="J129" s="231"/>
      <c r="K129" s="231"/>
      <c r="L129" s="237"/>
      <c r="M129" s="238"/>
      <c r="N129" s="239"/>
      <c r="O129" s="239"/>
      <c r="P129" s="239"/>
      <c r="Q129" s="239"/>
      <c r="R129" s="239"/>
      <c r="S129" s="239"/>
      <c r="T129" s="240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1" t="s">
        <v>159</v>
      </c>
      <c r="AU129" s="241" t="s">
        <v>80</v>
      </c>
      <c r="AV129" s="13" t="s">
        <v>80</v>
      </c>
      <c r="AW129" s="13" t="s">
        <v>33</v>
      </c>
      <c r="AX129" s="13" t="s">
        <v>78</v>
      </c>
      <c r="AY129" s="241" t="s">
        <v>148</v>
      </c>
    </row>
    <row r="130" s="2" customFormat="1" ht="16.5" customHeight="1">
      <c r="A130" s="38"/>
      <c r="B130" s="39"/>
      <c r="C130" s="263" t="s">
        <v>8</v>
      </c>
      <c r="D130" s="263" t="s">
        <v>240</v>
      </c>
      <c r="E130" s="264" t="s">
        <v>241</v>
      </c>
      <c r="F130" s="265" t="s">
        <v>242</v>
      </c>
      <c r="G130" s="266" t="s">
        <v>243</v>
      </c>
      <c r="H130" s="267">
        <v>252</v>
      </c>
      <c r="I130" s="268"/>
      <c r="J130" s="269">
        <f>ROUND(I130*H130,2)</f>
        <v>0</v>
      </c>
      <c r="K130" s="265" t="s">
        <v>154</v>
      </c>
      <c r="L130" s="270"/>
      <c r="M130" s="271" t="s">
        <v>19</v>
      </c>
      <c r="N130" s="272" t="s">
        <v>43</v>
      </c>
      <c r="O130" s="84"/>
      <c r="P130" s="221">
        <f>O130*H130</f>
        <v>0</v>
      </c>
      <c r="Q130" s="221">
        <v>0</v>
      </c>
      <c r="R130" s="221">
        <f>Q130*H130</f>
        <v>0</v>
      </c>
      <c r="S130" s="221">
        <v>0</v>
      </c>
      <c r="T130" s="222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23" t="s">
        <v>195</v>
      </c>
      <c r="AT130" s="223" t="s">
        <v>240</v>
      </c>
      <c r="AU130" s="223" t="s">
        <v>80</v>
      </c>
      <c r="AY130" s="17" t="s">
        <v>148</v>
      </c>
      <c r="BE130" s="224">
        <f>IF(N130="základní",J130,0)</f>
        <v>0</v>
      </c>
      <c r="BF130" s="224">
        <f>IF(N130="snížená",J130,0)</f>
        <v>0</v>
      </c>
      <c r="BG130" s="224">
        <f>IF(N130="zákl. přenesená",J130,0)</f>
        <v>0</v>
      </c>
      <c r="BH130" s="224">
        <f>IF(N130="sníž. přenesená",J130,0)</f>
        <v>0</v>
      </c>
      <c r="BI130" s="224">
        <f>IF(N130="nulová",J130,0)</f>
        <v>0</v>
      </c>
      <c r="BJ130" s="17" t="s">
        <v>78</v>
      </c>
      <c r="BK130" s="224">
        <f>ROUND(I130*H130,2)</f>
        <v>0</v>
      </c>
      <c r="BL130" s="17" t="s">
        <v>155</v>
      </c>
      <c r="BM130" s="223" t="s">
        <v>244</v>
      </c>
    </row>
    <row r="131" s="13" customFormat="1">
      <c r="A131" s="13"/>
      <c r="B131" s="230"/>
      <c r="C131" s="231"/>
      <c r="D131" s="232" t="s">
        <v>159</v>
      </c>
      <c r="E131" s="231"/>
      <c r="F131" s="234" t="s">
        <v>754</v>
      </c>
      <c r="G131" s="231"/>
      <c r="H131" s="235">
        <v>252</v>
      </c>
      <c r="I131" s="236"/>
      <c r="J131" s="231"/>
      <c r="K131" s="231"/>
      <c r="L131" s="237"/>
      <c r="M131" s="238"/>
      <c r="N131" s="239"/>
      <c r="O131" s="239"/>
      <c r="P131" s="239"/>
      <c r="Q131" s="239"/>
      <c r="R131" s="239"/>
      <c r="S131" s="239"/>
      <c r="T131" s="240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1" t="s">
        <v>159</v>
      </c>
      <c r="AU131" s="241" t="s">
        <v>80</v>
      </c>
      <c r="AV131" s="13" t="s">
        <v>80</v>
      </c>
      <c r="AW131" s="13" t="s">
        <v>4</v>
      </c>
      <c r="AX131" s="13" t="s">
        <v>78</v>
      </c>
      <c r="AY131" s="241" t="s">
        <v>148</v>
      </c>
    </row>
    <row r="132" s="2" customFormat="1" ht="24.15" customHeight="1">
      <c r="A132" s="38"/>
      <c r="B132" s="39"/>
      <c r="C132" s="212" t="s">
        <v>225</v>
      </c>
      <c r="D132" s="212" t="s">
        <v>150</v>
      </c>
      <c r="E132" s="213" t="s">
        <v>247</v>
      </c>
      <c r="F132" s="214" t="s">
        <v>248</v>
      </c>
      <c r="G132" s="215" t="s">
        <v>243</v>
      </c>
      <c r="H132" s="216">
        <v>1546.2000000000001</v>
      </c>
      <c r="I132" s="217"/>
      <c r="J132" s="218">
        <f>ROUND(I132*H132,2)</f>
        <v>0</v>
      </c>
      <c r="K132" s="214" t="s">
        <v>154</v>
      </c>
      <c r="L132" s="44"/>
      <c r="M132" s="219" t="s">
        <v>19</v>
      </c>
      <c r="N132" s="220" t="s">
        <v>43</v>
      </c>
      <c r="O132" s="84"/>
      <c r="P132" s="221">
        <f>O132*H132</f>
        <v>0</v>
      </c>
      <c r="Q132" s="221">
        <v>0</v>
      </c>
      <c r="R132" s="221">
        <f>Q132*H132</f>
        <v>0</v>
      </c>
      <c r="S132" s="221">
        <v>0</v>
      </c>
      <c r="T132" s="222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3" t="s">
        <v>155</v>
      </c>
      <c r="AT132" s="223" t="s">
        <v>150</v>
      </c>
      <c r="AU132" s="223" t="s">
        <v>80</v>
      </c>
      <c r="AY132" s="17" t="s">
        <v>148</v>
      </c>
      <c r="BE132" s="224">
        <f>IF(N132="základní",J132,0)</f>
        <v>0</v>
      </c>
      <c r="BF132" s="224">
        <f>IF(N132="snížená",J132,0)</f>
        <v>0</v>
      </c>
      <c r="BG132" s="224">
        <f>IF(N132="zákl. přenesená",J132,0)</f>
        <v>0</v>
      </c>
      <c r="BH132" s="224">
        <f>IF(N132="sníž. přenesená",J132,0)</f>
        <v>0</v>
      </c>
      <c r="BI132" s="224">
        <f>IF(N132="nulová",J132,0)</f>
        <v>0</v>
      </c>
      <c r="BJ132" s="17" t="s">
        <v>78</v>
      </c>
      <c r="BK132" s="224">
        <f>ROUND(I132*H132,2)</f>
        <v>0</v>
      </c>
      <c r="BL132" s="17" t="s">
        <v>155</v>
      </c>
      <c r="BM132" s="223" t="s">
        <v>755</v>
      </c>
    </row>
    <row r="133" s="2" customFormat="1">
      <c r="A133" s="38"/>
      <c r="B133" s="39"/>
      <c r="C133" s="40"/>
      <c r="D133" s="225" t="s">
        <v>157</v>
      </c>
      <c r="E133" s="40"/>
      <c r="F133" s="226" t="s">
        <v>250</v>
      </c>
      <c r="G133" s="40"/>
      <c r="H133" s="40"/>
      <c r="I133" s="227"/>
      <c r="J133" s="40"/>
      <c r="K133" s="40"/>
      <c r="L133" s="44"/>
      <c r="M133" s="228"/>
      <c r="N133" s="229"/>
      <c r="O133" s="84"/>
      <c r="P133" s="84"/>
      <c r="Q133" s="84"/>
      <c r="R133" s="84"/>
      <c r="S133" s="84"/>
      <c r="T133" s="85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157</v>
      </c>
      <c r="AU133" s="17" t="s">
        <v>80</v>
      </c>
    </row>
    <row r="134" s="13" customFormat="1">
      <c r="A134" s="13"/>
      <c r="B134" s="230"/>
      <c r="C134" s="231"/>
      <c r="D134" s="232" t="s">
        <v>159</v>
      </c>
      <c r="E134" s="233" t="s">
        <v>19</v>
      </c>
      <c r="F134" s="234" t="s">
        <v>751</v>
      </c>
      <c r="G134" s="231"/>
      <c r="H134" s="235">
        <v>859</v>
      </c>
      <c r="I134" s="236"/>
      <c r="J134" s="231"/>
      <c r="K134" s="231"/>
      <c r="L134" s="237"/>
      <c r="M134" s="238"/>
      <c r="N134" s="239"/>
      <c r="O134" s="239"/>
      <c r="P134" s="239"/>
      <c r="Q134" s="239"/>
      <c r="R134" s="239"/>
      <c r="S134" s="239"/>
      <c r="T134" s="240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1" t="s">
        <v>159</v>
      </c>
      <c r="AU134" s="241" t="s">
        <v>80</v>
      </c>
      <c r="AV134" s="13" t="s">
        <v>80</v>
      </c>
      <c r="AW134" s="13" t="s">
        <v>33</v>
      </c>
      <c r="AX134" s="13" t="s">
        <v>78</v>
      </c>
      <c r="AY134" s="241" t="s">
        <v>148</v>
      </c>
    </row>
    <row r="135" s="13" customFormat="1">
      <c r="A135" s="13"/>
      <c r="B135" s="230"/>
      <c r="C135" s="231"/>
      <c r="D135" s="232" t="s">
        <v>159</v>
      </c>
      <c r="E135" s="231"/>
      <c r="F135" s="234" t="s">
        <v>756</v>
      </c>
      <c r="G135" s="231"/>
      <c r="H135" s="235">
        <v>1546.2000000000001</v>
      </c>
      <c r="I135" s="236"/>
      <c r="J135" s="231"/>
      <c r="K135" s="231"/>
      <c r="L135" s="237"/>
      <c r="M135" s="238"/>
      <c r="N135" s="239"/>
      <c r="O135" s="239"/>
      <c r="P135" s="239"/>
      <c r="Q135" s="239"/>
      <c r="R135" s="239"/>
      <c r="S135" s="239"/>
      <c r="T135" s="240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1" t="s">
        <v>159</v>
      </c>
      <c r="AU135" s="241" t="s">
        <v>80</v>
      </c>
      <c r="AV135" s="13" t="s">
        <v>80</v>
      </c>
      <c r="AW135" s="13" t="s">
        <v>4</v>
      </c>
      <c r="AX135" s="13" t="s">
        <v>78</v>
      </c>
      <c r="AY135" s="241" t="s">
        <v>148</v>
      </c>
    </row>
    <row r="136" s="2" customFormat="1" ht="24.15" customHeight="1">
      <c r="A136" s="38"/>
      <c r="B136" s="39"/>
      <c r="C136" s="212" t="s">
        <v>232</v>
      </c>
      <c r="D136" s="212" t="s">
        <v>150</v>
      </c>
      <c r="E136" s="213" t="s">
        <v>757</v>
      </c>
      <c r="F136" s="214" t="s">
        <v>758</v>
      </c>
      <c r="G136" s="215" t="s">
        <v>153</v>
      </c>
      <c r="H136" s="216">
        <v>655</v>
      </c>
      <c r="I136" s="217"/>
      <c r="J136" s="218">
        <f>ROUND(I136*H136,2)</f>
        <v>0</v>
      </c>
      <c r="K136" s="214" t="s">
        <v>154</v>
      </c>
      <c r="L136" s="44"/>
      <c r="M136" s="219" t="s">
        <v>19</v>
      </c>
      <c r="N136" s="220" t="s">
        <v>43</v>
      </c>
      <c r="O136" s="84"/>
      <c r="P136" s="221">
        <f>O136*H136</f>
        <v>0</v>
      </c>
      <c r="Q136" s="221">
        <v>0</v>
      </c>
      <c r="R136" s="221">
        <f>Q136*H136</f>
        <v>0</v>
      </c>
      <c r="S136" s="221">
        <v>0</v>
      </c>
      <c r="T136" s="222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3" t="s">
        <v>155</v>
      </c>
      <c r="AT136" s="223" t="s">
        <v>150</v>
      </c>
      <c r="AU136" s="223" t="s">
        <v>80</v>
      </c>
      <c r="AY136" s="17" t="s">
        <v>148</v>
      </c>
      <c r="BE136" s="224">
        <f>IF(N136="základní",J136,0)</f>
        <v>0</v>
      </c>
      <c r="BF136" s="224">
        <f>IF(N136="snížená",J136,0)</f>
        <v>0</v>
      </c>
      <c r="BG136" s="224">
        <f>IF(N136="zákl. přenesená",J136,0)</f>
        <v>0</v>
      </c>
      <c r="BH136" s="224">
        <f>IF(N136="sníž. přenesená",J136,0)</f>
        <v>0</v>
      </c>
      <c r="BI136" s="224">
        <f>IF(N136="nulová",J136,0)</f>
        <v>0</v>
      </c>
      <c r="BJ136" s="17" t="s">
        <v>78</v>
      </c>
      <c r="BK136" s="224">
        <f>ROUND(I136*H136,2)</f>
        <v>0</v>
      </c>
      <c r="BL136" s="17" t="s">
        <v>155</v>
      </c>
      <c r="BM136" s="223" t="s">
        <v>759</v>
      </c>
    </row>
    <row r="137" s="2" customFormat="1">
      <c r="A137" s="38"/>
      <c r="B137" s="39"/>
      <c r="C137" s="40"/>
      <c r="D137" s="225" t="s">
        <v>157</v>
      </c>
      <c r="E137" s="40"/>
      <c r="F137" s="226" t="s">
        <v>760</v>
      </c>
      <c r="G137" s="40"/>
      <c r="H137" s="40"/>
      <c r="I137" s="227"/>
      <c r="J137" s="40"/>
      <c r="K137" s="40"/>
      <c r="L137" s="44"/>
      <c r="M137" s="228"/>
      <c r="N137" s="229"/>
      <c r="O137" s="84"/>
      <c r="P137" s="84"/>
      <c r="Q137" s="84"/>
      <c r="R137" s="84"/>
      <c r="S137" s="84"/>
      <c r="T137" s="85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157</v>
      </c>
      <c r="AU137" s="17" t="s">
        <v>80</v>
      </c>
    </row>
    <row r="138" s="2" customFormat="1" ht="16.5" customHeight="1">
      <c r="A138" s="38"/>
      <c r="B138" s="39"/>
      <c r="C138" s="263" t="s">
        <v>239</v>
      </c>
      <c r="D138" s="263" t="s">
        <v>240</v>
      </c>
      <c r="E138" s="264" t="s">
        <v>274</v>
      </c>
      <c r="F138" s="265" t="s">
        <v>275</v>
      </c>
      <c r="G138" s="266" t="s">
        <v>243</v>
      </c>
      <c r="H138" s="267">
        <v>75.200000000000003</v>
      </c>
      <c r="I138" s="268"/>
      <c r="J138" s="269">
        <f>ROUND(I138*H138,2)</f>
        <v>0</v>
      </c>
      <c r="K138" s="265" t="s">
        <v>154</v>
      </c>
      <c r="L138" s="270"/>
      <c r="M138" s="271" t="s">
        <v>19</v>
      </c>
      <c r="N138" s="272" t="s">
        <v>43</v>
      </c>
      <c r="O138" s="84"/>
      <c r="P138" s="221">
        <f>O138*H138</f>
        <v>0</v>
      </c>
      <c r="Q138" s="221">
        <v>0</v>
      </c>
      <c r="R138" s="221">
        <f>Q138*H138</f>
        <v>0</v>
      </c>
      <c r="S138" s="221">
        <v>0</v>
      </c>
      <c r="T138" s="222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3" t="s">
        <v>195</v>
      </c>
      <c r="AT138" s="223" t="s">
        <v>240</v>
      </c>
      <c r="AU138" s="223" t="s">
        <v>80</v>
      </c>
      <c r="AY138" s="17" t="s">
        <v>148</v>
      </c>
      <c r="BE138" s="224">
        <f>IF(N138="základní",J138,0)</f>
        <v>0</v>
      </c>
      <c r="BF138" s="224">
        <f>IF(N138="snížená",J138,0)</f>
        <v>0</v>
      </c>
      <c r="BG138" s="224">
        <f>IF(N138="zákl. přenesená",J138,0)</f>
        <v>0</v>
      </c>
      <c r="BH138" s="224">
        <f>IF(N138="sníž. přenesená",J138,0)</f>
        <v>0</v>
      </c>
      <c r="BI138" s="224">
        <f>IF(N138="nulová",J138,0)</f>
        <v>0</v>
      </c>
      <c r="BJ138" s="17" t="s">
        <v>78</v>
      </c>
      <c r="BK138" s="224">
        <f>ROUND(I138*H138,2)</f>
        <v>0</v>
      </c>
      <c r="BL138" s="17" t="s">
        <v>155</v>
      </c>
      <c r="BM138" s="223" t="s">
        <v>276</v>
      </c>
    </row>
    <row r="139" s="13" customFormat="1">
      <c r="A139" s="13"/>
      <c r="B139" s="230"/>
      <c r="C139" s="231"/>
      <c r="D139" s="232" t="s">
        <v>159</v>
      </c>
      <c r="E139" s="233" t="s">
        <v>19</v>
      </c>
      <c r="F139" s="234" t="s">
        <v>761</v>
      </c>
      <c r="G139" s="231"/>
      <c r="H139" s="235">
        <v>47</v>
      </c>
      <c r="I139" s="236"/>
      <c r="J139" s="231"/>
      <c r="K139" s="231"/>
      <c r="L139" s="237"/>
      <c r="M139" s="238"/>
      <c r="N139" s="239"/>
      <c r="O139" s="239"/>
      <c r="P139" s="239"/>
      <c r="Q139" s="239"/>
      <c r="R139" s="239"/>
      <c r="S139" s="239"/>
      <c r="T139" s="240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1" t="s">
        <v>159</v>
      </c>
      <c r="AU139" s="241" t="s">
        <v>80</v>
      </c>
      <c r="AV139" s="13" t="s">
        <v>80</v>
      </c>
      <c r="AW139" s="13" t="s">
        <v>33</v>
      </c>
      <c r="AX139" s="13" t="s">
        <v>78</v>
      </c>
      <c r="AY139" s="241" t="s">
        <v>148</v>
      </c>
    </row>
    <row r="140" s="13" customFormat="1">
      <c r="A140" s="13"/>
      <c r="B140" s="230"/>
      <c r="C140" s="231"/>
      <c r="D140" s="232" t="s">
        <v>159</v>
      </c>
      <c r="E140" s="231"/>
      <c r="F140" s="234" t="s">
        <v>762</v>
      </c>
      <c r="G140" s="231"/>
      <c r="H140" s="235">
        <v>75.200000000000003</v>
      </c>
      <c r="I140" s="236"/>
      <c r="J140" s="231"/>
      <c r="K140" s="231"/>
      <c r="L140" s="237"/>
      <c r="M140" s="238"/>
      <c r="N140" s="239"/>
      <c r="O140" s="239"/>
      <c r="P140" s="239"/>
      <c r="Q140" s="239"/>
      <c r="R140" s="239"/>
      <c r="S140" s="239"/>
      <c r="T140" s="240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1" t="s">
        <v>159</v>
      </c>
      <c r="AU140" s="241" t="s">
        <v>80</v>
      </c>
      <c r="AV140" s="13" t="s">
        <v>80</v>
      </c>
      <c r="AW140" s="13" t="s">
        <v>4</v>
      </c>
      <c r="AX140" s="13" t="s">
        <v>78</v>
      </c>
      <c r="AY140" s="241" t="s">
        <v>148</v>
      </c>
    </row>
    <row r="141" s="2" customFormat="1" ht="24.15" customHeight="1">
      <c r="A141" s="38"/>
      <c r="B141" s="39"/>
      <c r="C141" s="212" t="s">
        <v>246</v>
      </c>
      <c r="D141" s="212" t="s">
        <v>150</v>
      </c>
      <c r="E141" s="213" t="s">
        <v>280</v>
      </c>
      <c r="F141" s="214" t="s">
        <v>281</v>
      </c>
      <c r="G141" s="215" t="s">
        <v>153</v>
      </c>
      <c r="H141" s="216">
        <v>655</v>
      </c>
      <c r="I141" s="217"/>
      <c r="J141" s="218">
        <f>ROUND(I141*H141,2)</f>
        <v>0</v>
      </c>
      <c r="K141" s="214" t="s">
        <v>154</v>
      </c>
      <c r="L141" s="44"/>
      <c r="M141" s="219" t="s">
        <v>19</v>
      </c>
      <c r="N141" s="220" t="s">
        <v>43</v>
      </c>
      <c r="O141" s="84"/>
      <c r="P141" s="221">
        <f>O141*H141</f>
        <v>0</v>
      </c>
      <c r="Q141" s="221">
        <v>0</v>
      </c>
      <c r="R141" s="221">
        <f>Q141*H141</f>
        <v>0</v>
      </c>
      <c r="S141" s="221">
        <v>0</v>
      </c>
      <c r="T141" s="222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3" t="s">
        <v>155</v>
      </c>
      <c r="AT141" s="223" t="s">
        <v>150</v>
      </c>
      <c r="AU141" s="223" t="s">
        <v>80</v>
      </c>
      <c r="AY141" s="17" t="s">
        <v>148</v>
      </c>
      <c r="BE141" s="224">
        <f>IF(N141="základní",J141,0)</f>
        <v>0</v>
      </c>
      <c r="BF141" s="224">
        <f>IF(N141="snížená",J141,0)</f>
        <v>0</v>
      </c>
      <c r="BG141" s="224">
        <f>IF(N141="zákl. přenesená",J141,0)</f>
        <v>0</v>
      </c>
      <c r="BH141" s="224">
        <f>IF(N141="sníž. přenesená",J141,0)</f>
        <v>0</v>
      </c>
      <c r="BI141" s="224">
        <f>IF(N141="nulová",J141,0)</f>
        <v>0</v>
      </c>
      <c r="BJ141" s="17" t="s">
        <v>78</v>
      </c>
      <c r="BK141" s="224">
        <f>ROUND(I141*H141,2)</f>
        <v>0</v>
      </c>
      <c r="BL141" s="17" t="s">
        <v>155</v>
      </c>
      <c r="BM141" s="223" t="s">
        <v>282</v>
      </c>
    </row>
    <row r="142" s="2" customFormat="1">
      <c r="A142" s="38"/>
      <c r="B142" s="39"/>
      <c r="C142" s="40"/>
      <c r="D142" s="225" t="s">
        <v>157</v>
      </c>
      <c r="E142" s="40"/>
      <c r="F142" s="226" t="s">
        <v>283</v>
      </c>
      <c r="G142" s="40"/>
      <c r="H142" s="40"/>
      <c r="I142" s="227"/>
      <c r="J142" s="40"/>
      <c r="K142" s="40"/>
      <c r="L142" s="44"/>
      <c r="M142" s="228"/>
      <c r="N142" s="229"/>
      <c r="O142" s="84"/>
      <c r="P142" s="84"/>
      <c r="Q142" s="84"/>
      <c r="R142" s="84"/>
      <c r="S142" s="84"/>
      <c r="T142" s="85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157</v>
      </c>
      <c r="AU142" s="17" t="s">
        <v>80</v>
      </c>
    </row>
    <row r="143" s="2" customFormat="1" ht="16.5" customHeight="1">
      <c r="A143" s="38"/>
      <c r="B143" s="39"/>
      <c r="C143" s="263" t="s">
        <v>252</v>
      </c>
      <c r="D143" s="263" t="s">
        <v>240</v>
      </c>
      <c r="E143" s="264" t="s">
        <v>285</v>
      </c>
      <c r="F143" s="265" t="s">
        <v>286</v>
      </c>
      <c r="G143" s="266" t="s">
        <v>287</v>
      </c>
      <c r="H143" s="267">
        <v>20.632999999999999</v>
      </c>
      <c r="I143" s="268"/>
      <c r="J143" s="269">
        <f>ROUND(I143*H143,2)</f>
        <v>0</v>
      </c>
      <c r="K143" s="265" t="s">
        <v>154</v>
      </c>
      <c r="L143" s="270"/>
      <c r="M143" s="271" t="s">
        <v>19</v>
      </c>
      <c r="N143" s="272" t="s">
        <v>43</v>
      </c>
      <c r="O143" s="84"/>
      <c r="P143" s="221">
        <f>O143*H143</f>
        <v>0</v>
      </c>
      <c r="Q143" s="221">
        <v>0.001</v>
      </c>
      <c r="R143" s="221">
        <f>Q143*H143</f>
        <v>0.020632999999999999</v>
      </c>
      <c r="S143" s="221">
        <v>0</v>
      </c>
      <c r="T143" s="222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3" t="s">
        <v>195</v>
      </c>
      <c r="AT143" s="223" t="s">
        <v>240</v>
      </c>
      <c r="AU143" s="223" t="s">
        <v>80</v>
      </c>
      <c r="AY143" s="17" t="s">
        <v>148</v>
      </c>
      <c r="BE143" s="224">
        <f>IF(N143="základní",J143,0)</f>
        <v>0</v>
      </c>
      <c r="BF143" s="224">
        <f>IF(N143="snížená",J143,0)</f>
        <v>0</v>
      </c>
      <c r="BG143" s="224">
        <f>IF(N143="zákl. přenesená",J143,0)</f>
        <v>0</v>
      </c>
      <c r="BH143" s="224">
        <f>IF(N143="sníž. přenesená",J143,0)</f>
        <v>0</v>
      </c>
      <c r="BI143" s="224">
        <f>IF(N143="nulová",J143,0)</f>
        <v>0</v>
      </c>
      <c r="BJ143" s="17" t="s">
        <v>78</v>
      </c>
      <c r="BK143" s="224">
        <f>ROUND(I143*H143,2)</f>
        <v>0</v>
      </c>
      <c r="BL143" s="17" t="s">
        <v>155</v>
      </c>
      <c r="BM143" s="223" t="s">
        <v>288</v>
      </c>
    </row>
    <row r="144" s="13" customFormat="1">
      <c r="A144" s="13"/>
      <c r="B144" s="230"/>
      <c r="C144" s="231"/>
      <c r="D144" s="232" t="s">
        <v>159</v>
      </c>
      <c r="E144" s="231"/>
      <c r="F144" s="234" t="s">
        <v>763</v>
      </c>
      <c r="G144" s="231"/>
      <c r="H144" s="235">
        <v>20.632999999999999</v>
      </c>
      <c r="I144" s="236"/>
      <c r="J144" s="231"/>
      <c r="K144" s="231"/>
      <c r="L144" s="237"/>
      <c r="M144" s="238"/>
      <c r="N144" s="239"/>
      <c r="O144" s="239"/>
      <c r="P144" s="239"/>
      <c r="Q144" s="239"/>
      <c r="R144" s="239"/>
      <c r="S144" s="239"/>
      <c r="T144" s="240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1" t="s">
        <v>159</v>
      </c>
      <c r="AU144" s="241" t="s">
        <v>80</v>
      </c>
      <c r="AV144" s="13" t="s">
        <v>80</v>
      </c>
      <c r="AW144" s="13" t="s">
        <v>4</v>
      </c>
      <c r="AX144" s="13" t="s">
        <v>78</v>
      </c>
      <c r="AY144" s="241" t="s">
        <v>148</v>
      </c>
    </row>
    <row r="145" s="2" customFormat="1" ht="21.75" customHeight="1">
      <c r="A145" s="38"/>
      <c r="B145" s="39"/>
      <c r="C145" s="212" t="s">
        <v>258</v>
      </c>
      <c r="D145" s="212" t="s">
        <v>150</v>
      </c>
      <c r="E145" s="213" t="s">
        <v>291</v>
      </c>
      <c r="F145" s="214" t="s">
        <v>292</v>
      </c>
      <c r="G145" s="215" t="s">
        <v>153</v>
      </c>
      <c r="H145" s="216">
        <v>3100</v>
      </c>
      <c r="I145" s="217"/>
      <c r="J145" s="218">
        <f>ROUND(I145*H145,2)</f>
        <v>0</v>
      </c>
      <c r="K145" s="214" t="s">
        <v>154</v>
      </c>
      <c r="L145" s="44"/>
      <c r="M145" s="219" t="s">
        <v>19</v>
      </c>
      <c r="N145" s="220" t="s">
        <v>43</v>
      </c>
      <c r="O145" s="84"/>
      <c r="P145" s="221">
        <f>O145*H145</f>
        <v>0</v>
      </c>
      <c r="Q145" s="221">
        <v>0</v>
      </c>
      <c r="R145" s="221">
        <f>Q145*H145</f>
        <v>0</v>
      </c>
      <c r="S145" s="221">
        <v>0</v>
      </c>
      <c r="T145" s="222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23" t="s">
        <v>155</v>
      </c>
      <c r="AT145" s="223" t="s">
        <v>150</v>
      </c>
      <c r="AU145" s="223" t="s">
        <v>80</v>
      </c>
      <c r="AY145" s="17" t="s">
        <v>148</v>
      </c>
      <c r="BE145" s="224">
        <f>IF(N145="základní",J145,0)</f>
        <v>0</v>
      </c>
      <c r="BF145" s="224">
        <f>IF(N145="snížená",J145,0)</f>
        <v>0</v>
      </c>
      <c r="BG145" s="224">
        <f>IF(N145="zákl. přenesená",J145,0)</f>
        <v>0</v>
      </c>
      <c r="BH145" s="224">
        <f>IF(N145="sníž. přenesená",J145,0)</f>
        <v>0</v>
      </c>
      <c r="BI145" s="224">
        <f>IF(N145="nulová",J145,0)</f>
        <v>0</v>
      </c>
      <c r="BJ145" s="17" t="s">
        <v>78</v>
      </c>
      <c r="BK145" s="224">
        <f>ROUND(I145*H145,2)</f>
        <v>0</v>
      </c>
      <c r="BL145" s="17" t="s">
        <v>155</v>
      </c>
      <c r="BM145" s="223" t="s">
        <v>293</v>
      </c>
    </row>
    <row r="146" s="2" customFormat="1">
      <c r="A146" s="38"/>
      <c r="B146" s="39"/>
      <c r="C146" s="40"/>
      <c r="D146" s="225" t="s">
        <v>157</v>
      </c>
      <c r="E146" s="40"/>
      <c r="F146" s="226" t="s">
        <v>294</v>
      </c>
      <c r="G146" s="40"/>
      <c r="H146" s="40"/>
      <c r="I146" s="227"/>
      <c r="J146" s="40"/>
      <c r="K146" s="40"/>
      <c r="L146" s="44"/>
      <c r="M146" s="228"/>
      <c r="N146" s="229"/>
      <c r="O146" s="84"/>
      <c r="P146" s="84"/>
      <c r="Q146" s="84"/>
      <c r="R146" s="84"/>
      <c r="S146" s="84"/>
      <c r="T146" s="85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157</v>
      </c>
      <c r="AU146" s="17" t="s">
        <v>80</v>
      </c>
    </row>
    <row r="147" s="2" customFormat="1" ht="24.15" customHeight="1">
      <c r="A147" s="38"/>
      <c r="B147" s="39"/>
      <c r="C147" s="212" t="s">
        <v>264</v>
      </c>
      <c r="D147" s="212" t="s">
        <v>150</v>
      </c>
      <c r="E147" s="213" t="s">
        <v>764</v>
      </c>
      <c r="F147" s="214" t="s">
        <v>765</v>
      </c>
      <c r="G147" s="215" t="s">
        <v>153</v>
      </c>
      <c r="H147" s="216">
        <v>160</v>
      </c>
      <c r="I147" s="217"/>
      <c r="J147" s="218">
        <f>ROUND(I147*H147,2)</f>
        <v>0</v>
      </c>
      <c r="K147" s="214" t="s">
        <v>154</v>
      </c>
      <c r="L147" s="44"/>
      <c r="M147" s="219" t="s">
        <v>19</v>
      </c>
      <c r="N147" s="220" t="s">
        <v>43</v>
      </c>
      <c r="O147" s="84"/>
      <c r="P147" s="221">
        <f>O147*H147</f>
        <v>0</v>
      </c>
      <c r="Q147" s="221">
        <v>0</v>
      </c>
      <c r="R147" s="221">
        <f>Q147*H147</f>
        <v>0</v>
      </c>
      <c r="S147" s="221">
        <v>0</v>
      </c>
      <c r="T147" s="222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23" t="s">
        <v>155</v>
      </c>
      <c r="AT147" s="223" t="s">
        <v>150</v>
      </c>
      <c r="AU147" s="223" t="s">
        <v>80</v>
      </c>
      <c r="AY147" s="17" t="s">
        <v>148</v>
      </c>
      <c r="BE147" s="224">
        <f>IF(N147="základní",J147,0)</f>
        <v>0</v>
      </c>
      <c r="BF147" s="224">
        <f>IF(N147="snížená",J147,0)</f>
        <v>0</v>
      </c>
      <c r="BG147" s="224">
        <f>IF(N147="zákl. přenesená",J147,0)</f>
        <v>0</v>
      </c>
      <c r="BH147" s="224">
        <f>IF(N147="sníž. přenesená",J147,0)</f>
        <v>0</v>
      </c>
      <c r="BI147" s="224">
        <f>IF(N147="nulová",J147,0)</f>
        <v>0</v>
      </c>
      <c r="BJ147" s="17" t="s">
        <v>78</v>
      </c>
      <c r="BK147" s="224">
        <f>ROUND(I147*H147,2)</f>
        <v>0</v>
      </c>
      <c r="BL147" s="17" t="s">
        <v>155</v>
      </c>
      <c r="BM147" s="223" t="s">
        <v>766</v>
      </c>
    </row>
    <row r="148" s="2" customFormat="1">
      <c r="A148" s="38"/>
      <c r="B148" s="39"/>
      <c r="C148" s="40"/>
      <c r="D148" s="225" t="s">
        <v>157</v>
      </c>
      <c r="E148" s="40"/>
      <c r="F148" s="226" t="s">
        <v>767</v>
      </c>
      <c r="G148" s="40"/>
      <c r="H148" s="40"/>
      <c r="I148" s="227"/>
      <c r="J148" s="40"/>
      <c r="K148" s="40"/>
      <c r="L148" s="44"/>
      <c r="M148" s="228"/>
      <c r="N148" s="229"/>
      <c r="O148" s="84"/>
      <c r="P148" s="84"/>
      <c r="Q148" s="84"/>
      <c r="R148" s="84"/>
      <c r="S148" s="84"/>
      <c r="T148" s="85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157</v>
      </c>
      <c r="AU148" s="17" t="s">
        <v>80</v>
      </c>
    </row>
    <row r="149" s="12" customFormat="1" ht="22.8" customHeight="1">
      <c r="A149" s="12"/>
      <c r="B149" s="196"/>
      <c r="C149" s="197"/>
      <c r="D149" s="198" t="s">
        <v>71</v>
      </c>
      <c r="E149" s="210" t="s">
        <v>178</v>
      </c>
      <c r="F149" s="210" t="s">
        <v>310</v>
      </c>
      <c r="G149" s="197"/>
      <c r="H149" s="197"/>
      <c r="I149" s="200"/>
      <c r="J149" s="211">
        <f>BK149</f>
        <v>0</v>
      </c>
      <c r="K149" s="197"/>
      <c r="L149" s="202"/>
      <c r="M149" s="203"/>
      <c r="N149" s="204"/>
      <c r="O149" s="204"/>
      <c r="P149" s="205">
        <f>SUM(P150:P185)</f>
        <v>0</v>
      </c>
      <c r="Q149" s="204"/>
      <c r="R149" s="205">
        <f>SUM(R150:R185)</f>
        <v>53.199120000000001</v>
      </c>
      <c r="S149" s="204"/>
      <c r="T149" s="206">
        <f>SUM(T150:T185)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07" t="s">
        <v>78</v>
      </c>
      <c r="AT149" s="208" t="s">
        <v>71</v>
      </c>
      <c r="AU149" s="208" t="s">
        <v>78</v>
      </c>
      <c r="AY149" s="207" t="s">
        <v>148</v>
      </c>
      <c r="BK149" s="209">
        <f>SUM(BK150:BK185)</f>
        <v>0</v>
      </c>
    </row>
    <row r="150" s="2" customFormat="1" ht="21.75" customHeight="1">
      <c r="A150" s="38"/>
      <c r="B150" s="39"/>
      <c r="C150" s="212" t="s">
        <v>269</v>
      </c>
      <c r="D150" s="212" t="s">
        <v>150</v>
      </c>
      <c r="E150" s="213" t="s">
        <v>312</v>
      </c>
      <c r="F150" s="214" t="s">
        <v>313</v>
      </c>
      <c r="G150" s="215" t="s">
        <v>153</v>
      </c>
      <c r="H150" s="216">
        <v>5596</v>
      </c>
      <c r="I150" s="217"/>
      <c r="J150" s="218">
        <f>ROUND(I150*H150,2)</f>
        <v>0</v>
      </c>
      <c r="K150" s="214" t="s">
        <v>154</v>
      </c>
      <c r="L150" s="44"/>
      <c r="M150" s="219" t="s">
        <v>19</v>
      </c>
      <c r="N150" s="220" t="s">
        <v>43</v>
      </c>
      <c r="O150" s="84"/>
      <c r="P150" s="221">
        <f>O150*H150</f>
        <v>0</v>
      </c>
      <c r="Q150" s="221">
        <v>0</v>
      </c>
      <c r="R150" s="221">
        <f>Q150*H150</f>
        <v>0</v>
      </c>
      <c r="S150" s="221">
        <v>0</v>
      </c>
      <c r="T150" s="222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23" t="s">
        <v>155</v>
      </c>
      <c r="AT150" s="223" t="s">
        <v>150</v>
      </c>
      <c r="AU150" s="223" t="s">
        <v>80</v>
      </c>
      <c r="AY150" s="17" t="s">
        <v>148</v>
      </c>
      <c r="BE150" s="224">
        <f>IF(N150="základní",J150,0)</f>
        <v>0</v>
      </c>
      <c r="BF150" s="224">
        <f>IF(N150="snížená",J150,0)</f>
        <v>0</v>
      </c>
      <c r="BG150" s="224">
        <f>IF(N150="zákl. přenesená",J150,0)</f>
        <v>0</v>
      </c>
      <c r="BH150" s="224">
        <f>IF(N150="sníž. přenesená",J150,0)</f>
        <v>0</v>
      </c>
      <c r="BI150" s="224">
        <f>IF(N150="nulová",J150,0)</f>
        <v>0</v>
      </c>
      <c r="BJ150" s="17" t="s">
        <v>78</v>
      </c>
      <c r="BK150" s="224">
        <f>ROUND(I150*H150,2)</f>
        <v>0</v>
      </c>
      <c r="BL150" s="17" t="s">
        <v>155</v>
      </c>
      <c r="BM150" s="223" t="s">
        <v>314</v>
      </c>
    </row>
    <row r="151" s="2" customFormat="1">
      <c r="A151" s="38"/>
      <c r="B151" s="39"/>
      <c r="C151" s="40"/>
      <c r="D151" s="225" t="s">
        <v>157</v>
      </c>
      <c r="E151" s="40"/>
      <c r="F151" s="226" t="s">
        <v>315</v>
      </c>
      <c r="G151" s="40"/>
      <c r="H151" s="40"/>
      <c r="I151" s="227"/>
      <c r="J151" s="40"/>
      <c r="K151" s="40"/>
      <c r="L151" s="44"/>
      <c r="M151" s="228"/>
      <c r="N151" s="229"/>
      <c r="O151" s="84"/>
      <c r="P151" s="84"/>
      <c r="Q151" s="84"/>
      <c r="R151" s="84"/>
      <c r="S151" s="84"/>
      <c r="T151" s="85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157</v>
      </c>
      <c r="AU151" s="17" t="s">
        <v>80</v>
      </c>
    </row>
    <row r="152" s="13" customFormat="1">
      <c r="A152" s="13"/>
      <c r="B152" s="230"/>
      <c r="C152" s="231"/>
      <c r="D152" s="232" t="s">
        <v>159</v>
      </c>
      <c r="E152" s="233" t="s">
        <v>19</v>
      </c>
      <c r="F152" s="234" t="s">
        <v>768</v>
      </c>
      <c r="G152" s="231"/>
      <c r="H152" s="235">
        <v>5440</v>
      </c>
      <c r="I152" s="236"/>
      <c r="J152" s="231"/>
      <c r="K152" s="231"/>
      <c r="L152" s="237"/>
      <c r="M152" s="238"/>
      <c r="N152" s="239"/>
      <c r="O152" s="239"/>
      <c r="P152" s="239"/>
      <c r="Q152" s="239"/>
      <c r="R152" s="239"/>
      <c r="S152" s="239"/>
      <c r="T152" s="240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1" t="s">
        <v>159</v>
      </c>
      <c r="AU152" s="241" t="s">
        <v>80</v>
      </c>
      <c r="AV152" s="13" t="s">
        <v>80</v>
      </c>
      <c r="AW152" s="13" t="s">
        <v>33</v>
      </c>
      <c r="AX152" s="13" t="s">
        <v>72</v>
      </c>
      <c r="AY152" s="241" t="s">
        <v>148</v>
      </c>
    </row>
    <row r="153" s="13" customFormat="1">
      <c r="A153" s="13"/>
      <c r="B153" s="230"/>
      <c r="C153" s="231"/>
      <c r="D153" s="232" t="s">
        <v>159</v>
      </c>
      <c r="E153" s="233" t="s">
        <v>19</v>
      </c>
      <c r="F153" s="234" t="s">
        <v>769</v>
      </c>
      <c r="G153" s="231"/>
      <c r="H153" s="235">
        <v>156</v>
      </c>
      <c r="I153" s="236"/>
      <c r="J153" s="231"/>
      <c r="K153" s="231"/>
      <c r="L153" s="237"/>
      <c r="M153" s="238"/>
      <c r="N153" s="239"/>
      <c r="O153" s="239"/>
      <c r="P153" s="239"/>
      <c r="Q153" s="239"/>
      <c r="R153" s="239"/>
      <c r="S153" s="239"/>
      <c r="T153" s="240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1" t="s">
        <v>159</v>
      </c>
      <c r="AU153" s="241" t="s">
        <v>80</v>
      </c>
      <c r="AV153" s="13" t="s">
        <v>80</v>
      </c>
      <c r="AW153" s="13" t="s">
        <v>33</v>
      </c>
      <c r="AX153" s="13" t="s">
        <v>72</v>
      </c>
      <c r="AY153" s="241" t="s">
        <v>148</v>
      </c>
    </row>
    <row r="154" s="14" customFormat="1">
      <c r="A154" s="14"/>
      <c r="B154" s="242"/>
      <c r="C154" s="243"/>
      <c r="D154" s="232" t="s">
        <v>159</v>
      </c>
      <c r="E154" s="244" t="s">
        <v>19</v>
      </c>
      <c r="F154" s="245" t="s">
        <v>162</v>
      </c>
      <c r="G154" s="243"/>
      <c r="H154" s="246">
        <v>5596</v>
      </c>
      <c r="I154" s="247"/>
      <c r="J154" s="243"/>
      <c r="K154" s="243"/>
      <c r="L154" s="248"/>
      <c r="M154" s="249"/>
      <c r="N154" s="250"/>
      <c r="O154" s="250"/>
      <c r="P154" s="250"/>
      <c r="Q154" s="250"/>
      <c r="R154" s="250"/>
      <c r="S154" s="250"/>
      <c r="T154" s="251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2" t="s">
        <v>159</v>
      </c>
      <c r="AU154" s="252" t="s">
        <v>80</v>
      </c>
      <c r="AV154" s="14" t="s">
        <v>155</v>
      </c>
      <c r="AW154" s="14" t="s">
        <v>33</v>
      </c>
      <c r="AX154" s="14" t="s">
        <v>78</v>
      </c>
      <c r="AY154" s="252" t="s">
        <v>148</v>
      </c>
    </row>
    <row r="155" s="2" customFormat="1" ht="21.75" customHeight="1">
      <c r="A155" s="38"/>
      <c r="B155" s="39"/>
      <c r="C155" s="212" t="s">
        <v>7</v>
      </c>
      <c r="D155" s="212" t="s">
        <v>150</v>
      </c>
      <c r="E155" s="213" t="s">
        <v>322</v>
      </c>
      <c r="F155" s="214" t="s">
        <v>323</v>
      </c>
      <c r="G155" s="215" t="s">
        <v>153</v>
      </c>
      <c r="H155" s="216">
        <v>78</v>
      </c>
      <c r="I155" s="217"/>
      <c r="J155" s="218">
        <f>ROUND(I155*H155,2)</f>
        <v>0</v>
      </c>
      <c r="K155" s="214" t="s">
        <v>154</v>
      </c>
      <c r="L155" s="44"/>
      <c r="M155" s="219" t="s">
        <v>19</v>
      </c>
      <c r="N155" s="220" t="s">
        <v>43</v>
      </c>
      <c r="O155" s="84"/>
      <c r="P155" s="221">
        <f>O155*H155</f>
        <v>0</v>
      </c>
      <c r="Q155" s="221">
        <v>0</v>
      </c>
      <c r="R155" s="221">
        <f>Q155*H155</f>
        <v>0</v>
      </c>
      <c r="S155" s="221">
        <v>0</v>
      </c>
      <c r="T155" s="222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23" t="s">
        <v>155</v>
      </c>
      <c r="AT155" s="223" t="s">
        <v>150</v>
      </c>
      <c r="AU155" s="223" t="s">
        <v>80</v>
      </c>
      <c r="AY155" s="17" t="s">
        <v>148</v>
      </c>
      <c r="BE155" s="224">
        <f>IF(N155="základní",J155,0)</f>
        <v>0</v>
      </c>
      <c r="BF155" s="224">
        <f>IF(N155="snížená",J155,0)</f>
        <v>0</v>
      </c>
      <c r="BG155" s="224">
        <f>IF(N155="zákl. přenesená",J155,0)</f>
        <v>0</v>
      </c>
      <c r="BH155" s="224">
        <f>IF(N155="sníž. přenesená",J155,0)</f>
        <v>0</v>
      </c>
      <c r="BI155" s="224">
        <f>IF(N155="nulová",J155,0)</f>
        <v>0</v>
      </c>
      <c r="BJ155" s="17" t="s">
        <v>78</v>
      </c>
      <c r="BK155" s="224">
        <f>ROUND(I155*H155,2)</f>
        <v>0</v>
      </c>
      <c r="BL155" s="17" t="s">
        <v>155</v>
      </c>
      <c r="BM155" s="223" t="s">
        <v>324</v>
      </c>
    </row>
    <row r="156" s="2" customFormat="1">
      <c r="A156" s="38"/>
      <c r="B156" s="39"/>
      <c r="C156" s="40"/>
      <c r="D156" s="225" t="s">
        <v>157</v>
      </c>
      <c r="E156" s="40"/>
      <c r="F156" s="226" t="s">
        <v>325</v>
      </c>
      <c r="G156" s="40"/>
      <c r="H156" s="40"/>
      <c r="I156" s="227"/>
      <c r="J156" s="40"/>
      <c r="K156" s="40"/>
      <c r="L156" s="44"/>
      <c r="M156" s="228"/>
      <c r="N156" s="229"/>
      <c r="O156" s="84"/>
      <c r="P156" s="84"/>
      <c r="Q156" s="84"/>
      <c r="R156" s="84"/>
      <c r="S156" s="84"/>
      <c r="T156" s="85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157</v>
      </c>
      <c r="AU156" s="17" t="s">
        <v>80</v>
      </c>
    </row>
    <row r="157" s="13" customFormat="1">
      <c r="A157" s="13"/>
      <c r="B157" s="230"/>
      <c r="C157" s="231"/>
      <c r="D157" s="232" t="s">
        <v>159</v>
      </c>
      <c r="E157" s="233" t="s">
        <v>19</v>
      </c>
      <c r="F157" s="234" t="s">
        <v>770</v>
      </c>
      <c r="G157" s="231"/>
      <c r="H157" s="235">
        <v>78</v>
      </c>
      <c r="I157" s="236"/>
      <c r="J157" s="231"/>
      <c r="K157" s="231"/>
      <c r="L157" s="237"/>
      <c r="M157" s="238"/>
      <c r="N157" s="239"/>
      <c r="O157" s="239"/>
      <c r="P157" s="239"/>
      <c r="Q157" s="239"/>
      <c r="R157" s="239"/>
      <c r="S157" s="239"/>
      <c r="T157" s="240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1" t="s">
        <v>159</v>
      </c>
      <c r="AU157" s="241" t="s">
        <v>80</v>
      </c>
      <c r="AV157" s="13" t="s">
        <v>80</v>
      </c>
      <c r="AW157" s="13" t="s">
        <v>33</v>
      </c>
      <c r="AX157" s="13" t="s">
        <v>78</v>
      </c>
      <c r="AY157" s="241" t="s">
        <v>148</v>
      </c>
    </row>
    <row r="158" s="2" customFormat="1" ht="24.15" customHeight="1">
      <c r="A158" s="38"/>
      <c r="B158" s="39"/>
      <c r="C158" s="212" t="s">
        <v>279</v>
      </c>
      <c r="D158" s="212" t="s">
        <v>150</v>
      </c>
      <c r="E158" s="213" t="s">
        <v>328</v>
      </c>
      <c r="F158" s="214" t="s">
        <v>329</v>
      </c>
      <c r="G158" s="215" t="s">
        <v>153</v>
      </c>
      <c r="H158" s="216">
        <v>2720</v>
      </c>
      <c r="I158" s="217"/>
      <c r="J158" s="218">
        <f>ROUND(I158*H158,2)</f>
        <v>0</v>
      </c>
      <c r="K158" s="214" t="s">
        <v>154</v>
      </c>
      <c r="L158" s="44"/>
      <c r="M158" s="219" t="s">
        <v>19</v>
      </c>
      <c r="N158" s="220" t="s">
        <v>43</v>
      </c>
      <c r="O158" s="84"/>
      <c r="P158" s="221">
        <f>O158*H158</f>
        <v>0</v>
      </c>
      <c r="Q158" s="221">
        <v>0</v>
      </c>
      <c r="R158" s="221">
        <f>Q158*H158</f>
        <v>0</v>
      </c>
      <c r="S158" s="221">
        <v>0</v>
      </c>
      <c r="T158" s="222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23" t="s">
        <v>155</v>
      </c>
      <c r="AT158" s="223" t="s">
        <v>150</v>
      </c>
      <c r="AU158" s="223" t="s">
        <v>80</v>
      </c>
      <c r="AY158" s="17" t="s">
        <v>148</v>
      </c>
      <c r="BE158" s="224">
        <f>IF(N158="základní",J158,0)</f>
        <v>0</v>
      </c>
      <c r="BF158" s="224">
        <f>IF(N158="snížená",J158,0)</f>
        <v>0</v>
      </c>
      <c r="BG158" s="224">
        <f>IF(N158="zákl. přenesená",J158,0)</f>
        <v>0</v>
      </c>
      <c r="BH158" s="224">
        <f>IF(N158="sníž. přenesená",J158,0)</f>
        <v>0</v>
      </c>
      <c r="BI158" s="224">
        <f>IF(N158="nulová",J158,0)</f>
        <v>0</v>
      </c>
      <c r="BJ158" s="17" t="s">
        <v>78</v>
      </c>
      <c r="BK158" s="224">
        <f>ROUND(I158*H158,2)</f>
        <v>0</v>
      </c>
      <c r="BL158" s="17" t="s">
        <v>155</v>
      </c>
      <c r="BM158" s="223" t="s">
        <v>330</v>
      </c>
    </row>
    <row r="159" s="2" customFormat="1">
      <c r="A159" s="38"/>
      <c r="B159" s="39"/>
      <c r="C159" s="40"/>
      <c r="D159" s="225" t="s">
        <v>157</v>
      </c>
      <c r="E159" s="40"/>
      <c r="F159" s="226" t="s">
        <v>331</v>
      </c>
      <c r="G159" s="40"/>
      <c r="H159" s="40"/>
      <c r="I159" s="227"/>
      <c r="J159" s="40"/>
      <c r="K159" s="40"/>
      <c r="L159" s="44"/>
      <c r="M159" s="228"/>
      <c r="N159" s="229"/>
      <c r="O159" s="84"/>
      <c r="P159" s="84"/>
      <c r="Q159" s="84"/>
      <c r="R159" s="84"/>
      <c r="S159" s="84"/>
      <c r="T159" s="85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157</v>
      </c>
      <c r="AU159" s="17" t="s">
        <v>80</v>
      </c>
    </row>
    <row r="160" s="13" customFormat="1">
      <c r="A160" s="13"/>
      <c r="B160" s="230"/>
      <c r="C160" s="231"/>
      <c r="D160" s="232" t="s">
        <v>159</v>
      </c>
      <c r="E160" s="233" t="s">
        <v>19</v>
      </c>
      <c r="F160" s="234" t="s">
        <v>771</v>
      </c>
      <c r="G160" s="231"/>
      <c r="H160" s="235">
        <v>2720</v>
      </c>
      <c r="I160" s="236"/>
      <c r="J160" s="231"/>
      <c r="K160" s="231"/>
      <c r="L160" s="237"/>
      <c r="M160" s="238"/>
      <c r="N160" s="239"/>
      <c r="O160" s="239"/>
      <c r="P160" s="239"/>
      <c r="Q160" s="239"/>
      <c r="R160" s="239"/>
      <c r="S160" s="239"/>
      <c r="T160" s="240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1" t="s">
        <v>159</v>
      </c>
      <c r="AU160" s="241" t="s">
        <v>80</v>
      </c>
      <c r="AV160" s="13" t="s">
        <v>80</v>
      </c>
      <c r="AW160" s="13" t="s">
        <v>33</v>
      </c>
      <c r="AX160" s="13" t="s">
        <v>78</v>
      </c>
      <c r="AY160" s="241" t="s">
        <v>148</v>
      </c>
    </row>
    <row r="161" s="2" customFormat="1" ht="16.5" customHeight="1">
      <c r="A161" s="38"/>
      <c r="B161" s="39"/>
      <c r="C161" s="212" t="s">
        <v>284</v>
      </c>
      <c r="D161" s="212" t="s">
        <v>150</v>
      </c>
      <c r="E161" s="213" t="s">
        <v>614</v>
      </c>
      <c r="F161" s="214" t="s">
        <v>615</v>
      </c>
      <c r="G161" s="215" t="s">
        <v>192</v>
      </c>
      <c r="H161" s="216">
        <v>104.25</v>
      </c>
      <c r="I161" s="217"/>
      <c r="J161" s="218">
        <f>ROUND(I161*H161,2)</f>
        <v>0</v>
      </c>
      <c r="K161" s="214" t="s">
        <v>154</v>
      </c>
      <c r="L161" s="44"/>
      <c r="M161" s="219" t="s">
        <v>19</v>
      </c>
      <c r="N161" s="220" t="s">
        <v>43</v>
      </c>
      <c r="O161" s="84"/>
      <c r="P161" s="221">
        <f>O161*H161</f>
        <v>0</v>
      </c>
      <c r="Q161" s="221">
        <v>0</v>
      </c>
      <c r="R161" s="221">
        <f>Q161*H161</f>
        <v>0</v>
      </c>
      <c r="S161" s="221">
        <v>0</v>
      </c>
      <c r="T161" s="222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23" t="s">
        <v>155</v>
      </c>
      <c r="AT161" s="223" t="s">
        <v>150</v>
      </c>
      <c r="AU161" s="223" t="s">
        <v>80</v>
      </c>
      <c r="AY161" s="17" t="s">
        <v>148</v>
      </c>
      <c r="BE161" s="224">
        <f>IF(N161="základní",J161,0)</f>
        <v>0</v>
      </c>
      <c r="BF161" s="224">
        <f>IF(N161="snížená",J161,0)</f>
        <v>0</v>
      </c>
      <c r="BG161" s="224">
        <f>IF(N161="zákl. přenesená",J161,0)</f>
        <v>0</v>
      </c>
      <c r="BH161" s="224">
        <f>IF(N161="sníž. přenesená",J161,0)</f>
        <v>0</v>
      </c>
      <c r="BI161" s="224">
        <f>IF(N161="nulová",J161,0)</f>
        <v>0</v>
      </c>
      <c r="BJ161" s="17" t="s">
        <v>78</v>
      </c>
      <c r="BK161" s="224">
        <f>ROUND(I161*H161,2)</f>
        <v>0</v>
      </c>
      <c r="BL161" s="17" t="s">
        <v>155</v>
      </c>
      <c r="BM161" s="223" t="s">
        <v>616</v>
      </c>
    </row>
    <row r="162" s="2" customFormat="1">
      <c r="A162" s="38"/>
      <c r="B162" s="39"/>
      <c r="C162" s="40"/>
      <c r="D162" s="225" t="s">
        <v>157</v>
      </c>
      <c r="E162" s="40"/>
      <c r="F162" s="226" t="s">
        <v>617</v>
      </c>
      <c r="G162" s="40"/>
      <c r="H162" s="40"/>
      <c r="I162" s="227"/>
      <c r="J162" s="40"/>
      <c r="K162" s="40"/>
      <c r="L162" s="44"/>
      <c r="M162" s="228"/>
      <c r="N162" s="229"/>
      <c r="O162" s="84"/>
      <c r="P162" s="84"/>
      <c r="Q162" s="84"/>
      <c r="R162" s="84"/>
      <c r="S162" s="84"/>
      <c r="T162" s="85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157</v>
      </c>
      <c r="AU162" s="17" t="s">
        <v>80</v>
      </c>
    </row>
    <row r="163" s="15" customFormat="1">
      <c r="A163" s="15"/>
      <c r="B163" s="253"/>
      <c r="C163" s="254"/>
      <c r="D163" s="232" t="s">
        <v>159</v>
      </c>
      <c r="E163" s="255" t="s">
        <v>19</v>
      </c>
      <c r="F163" s="256" t="s">
        <v>618</v>
      </c>
      <c r="G163" s="254"/>
      <c r="H163" s="255" t="s">
        <v>19</v>
      </c>
      <c r="I163" s="257"/>
      <c r="J163" s="254"/>
      <c r="K163" s="254"/>
      <c r="L163" s="258"/>
      <c r="M163" s="259"/>
      <c r="N163" s="260"/>
      <c r="O163" s="260"/>
      <c r="P163" s="260"/>
      <c r="Q163" s="260"/>
      <c r="R163" s="260"/>
      <c r="S163" s="260"/>
      <c r="T163" s="261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62" t="s">
        <v>159</v>
      </c>
      <c r="AU163" s="262" t="s">
        <v>80</v>
      </c>
      <c r="AV163" s="15" t="s">
        <v>78</v>
      </c>
      <c r="AW163" s="15" t="s">
        <v>33</v>
      </c>
      <c r="AX163" s="15" t="s">
        <v>72</v>
      </c>
      <c r="AY163" s="262" t="s">
        <v>148</v>
      </c>
    </row>
    <row r="164" s="13" customFormat="1">
      <c r="A164" s="13"/>
      <c r="B164" s="230"/>
      <c r="C164" s="231"/>
      <c r="D164" s="232" t="s">
        <v>159</v>
      </c>
      <c r="E164" s="233" t="s">
        <v>19</v>
      </c>
      <c r="F164" s="234" t="s">
        <v>772</v>
      </c>
      <c r="G164" s="231"/>
      <c r="H164" s="235">
        <v>104.25</v>
      </c>
      <c r="I164" s="236"/>
      <c r="J164" s="231"/>
      <c r="K164" s="231"/>
      <c r="L164" s="237"/>
      <c r="M164" s="238"/>
      <c r="N164" s="239"/>
      <c r="O164" s="239"/>
      <c r="P164" s="239"/>
      <c r="Q164" s="239"/>
      <c r="R164" s="239"/>
      <c r="S164" s="239"/>
      <c r="T164" s="240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1" t="s">
        <v>159</v>
      </c>
      <c r="AU164" s="241" t="s">
        <v>80</v>
      </c>
      <c r="AV164" s="13" t="s">
        <v>80</v>
      </c>
      <c r="AW164" s="13" t="s">
        <v>33</v>
      </c>
      <c r="AX164" s="13" t="s">
        <v>78</v>
      </c>
      <c r="AY164" s="241" t="s">
        <v>148</v>
      </c>
    </row>
    <row r="165" s="2" customFormat="1" ht="16.5" customHeight="1">
      <c r="A165" s="38"/>
      <c r="B165" s="39"/>
      <c r="C165" s="263" t="s">
        <v>290</v>
      </c>
      <c r="D165" s="263" t="s">
        <v>240</v>
      </c>
      <c r="E165" s="264" t="s">
        <v>620</v>
      </c>
      <c r="F165" s="265" t="s">
        <v>621</v>
      </c>
      <c r="G165" s="266" t="s">
        <v>243</v>
      </c>
      <c r="H165" s="267">
        <v>187.65000000000001</v>
      </c>
      <c r="I165" s="268"/>
      <c r="J165" s="269">
        <f>ROUND(I165*H165,2)</f>
        <v>0</v>
      </c>
      <c r="K165" s="265" t="s">
        <v>154</v>
      </c>
      <c r="L165" s="270"/>
      <c r="M165" s="271" t="s">
        <v>19</v>
      </c>
      <c r="N165" s="272" t="s">
        <v>43</v>
      </c>
      <c r="O165" s="84"/>
      <c r="P165" s="221">
        <f>O165*H165</f>
        <v>0</v>
      </c>
      <c r="Q165" s="221">
        <v>0</v>
      </c>
      <c r="R165" s="221">
        <f>Q165*H165</f>
        <v>0</v>
      </c>
      <c r="S165" s="221">
        <v>0</v>
      </c>
      <c r="T165" s="222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23" t="s">
        <v>195</v>
      </c>
      <c r="AT165" s="223" t="s">
        <v>240</v>
      </c>
      <c r="AU165" s="223" t="s">
        <v>80</v>
      </c>
      <c r="AY165" s="17" t="s">
        <v>148</v>
      </c>
      <c r="BE165" s="224">
        <f>IF(N165="základní",J165,0)</f>
        <v>0</v>
      </c>
      <c r="BF165" s="224">
        <f>IF(N165="snížená",J165,0)</f>
        <v>0</v>
      </c>
      <c r="BG165" s="224">
        <f>IF(N165="zákl. přenesená",J165,0)</f>
        <v>0</v>
      </c>
      <c r="BH165" s="224">
        <f>IF(N165="sníž. přenesená",J165,0)</f>
        <v>0</v>
      </c>
      <c r="BI165" s="224">
        <f>IF(N165="nulová",J165,0)</f>
        <v>0</v>
      </c>
      <c r="BJ165" s="17" t="s">
        <v>78</v>
      </c>
      <c r="BK165" s="224">
        <f>ROUND(I165*H165,2)</f>
        <v>0</v>
      </c>
      <c r="BL165" s="17" t="s">
        <v>155</v>
      </c>
      <c r="BM165" s="223" t="s">
        <v>622</v>
      </c>
    </row>
    <row r="166" s="13" customFormat="1">
      <c r="A166" s="13"/>
      <c r="B166" s="230"/>
      <c r="C166" s="231"/>
      <c r="D166" s="232" t="s">
        <v>159</v>
      </c>
      <c r="E166" s="231"/>
      <c r="F166" s="234" t="s">
        <v>773</v>
      </c>
      <c r="G166" s="231"/>
      <c r="H166" s="235">
        <v>187.65000000000001</v>
      </c>
      <c r="I166" s="236"/>
      <c r="J166" s="231"/>
      <c r="K166" s="231"/>
      <c r="L166" s="237"/>
      <c r="M166" s="238"/>
      <c r="N166" s="239"/>
      <c r="O166" s="239"/>
      <c r="P166" s="239"/>
      <c r="Q166" s="239"/>
      <c r="R166" s="239"/>
      <c r="S166" s="239"/>
      <c r="T166" s="240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1" t="s">
        <v>159</v>
      </c>
      <c r="AU166" s="241" t="s">
        <v>80</v>
      </c>
      <c r="AV166" s="13" t="s">
        <v>80</v>
      </c>
      <c r="AW166" s="13" t="s">
        <v>4</v>
      </c>
      <c r="AX166" s="13" t="s">
        <v>78</v>
      </c>
      <c r="AY166" s="241" t="s">
        <v>148</v>
      </c>
    </row>
    <row r="167" s="2" customFormat="1" ht="16.5" customHeight="1">
      <c r="A167" s="38"/>
      <c r="B167" s="39"/>
      <c r="C167" s="212" t="s">
        <v>296</v>
      </c>
      <c r="D167" s="212" t="s">
        <v>150</v>
      </c>
      <c r="E167" s="213" t="s">
        <v>334</v>
      </c>
      <c r="F167" s="214" t="s">
        <v>335</v>
      </c>
      <c r="G167" s="215" t="s">
        <v>153</v>
      </c>
      <c r="H167" s="216">
        <v>2720</v>
      </c>
      <c r="I167" s="217"/>
      <c r="J167" s="218">
        <f>ROUND(I167*H167,2)</f>
        <v>0</v>
      </c>
      <c r="K167" s="214" t="s">
        <v>154</v>
      </c>
      <c r="L167" s="44"/>
      <c r="M167" s="219" t="s">
        <v>19</v>
      </c>
      <c r="N167" s="220" t="s">
        <v>43</v>
      </c>
      <c r="O167" s="84"/>
      <c r="P167" s="221">
        <f>O167*H167</f>
        <v>0</v>
      </c>
      <c r="Q167" s="221">
        <v>0</v>
      </c>
      <c r="R167" s="221">
        <f>Q167*H167</f>
        <v>0</v>
      </c>
      <c r="S167" s="221">
        <v>0</v>
      </c>
      <c r="T167" s="222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23" t="s">
        <v>155</v>
      </c>
      <c r="AT167" s="223" t="s">
        <v>150</v>
      </c>
      <c r="AU167" s="223" t="s">
        <v>80</v>
      </c>
      <c r="AY167" s="17" t="s">
        <v>148</v>
      </c>
      <c r="BE167" s="224">
        <f>IF(N167="základní",J167,0)</f>
        <v>0</v>
      </c>
      <c r="BF167" s="224">
        <f>IF(N167="snížená",J167,0)</f>
        <v>0</v>
      </c>
      <c r="BG167" s="224">
        <f>IF(N167="zákl. přenesená",J167,0)</f>
        <v>0</v>
      </c>
      <c r="BH167" s="224">
        <f>IF(N167="sníž. přenesená",J167,0)</f>
        <v>0</v>
      </c>
      <c r="BI167" s="224">
        <f>IF(N167="nulová",J167,0)</f>
        <v>0</v>
      </c>
      <c r="BJ167" s="17" t="s">
        <v>78</v>
      </c>
      <c r="BK167" s="224">
        <f>ROUND(I167*H167,2)</f>
        <v>0</v>
      </c>
      <c r="BL167" s="17" t="s">
        <v>155</v>
      </c>
      <c r="BM167" s="223" t="s">
        <v>336</v>
      </c>
    </row>
    <row r="168" s="2" customFormat="1">
      <c r="A168" s="38"/>
      <c r="B168" s="39"/>
      <c r="C168" s="40"/>
      <c r="D168" s="225" t="s">
        <v>157</v>
      </c>
      <c r="E168" s="40"/>
      <c r="F168" s="226" t="s">
        <v>337</v>
      </c>
      <c r="G168" s="40"/>
      <c r="H168" s="40"/>
      <c r="I168" s="227"/>
      <c r="J168" s="40"/>
      <c r="K168" s="40"/>
      <c r="L168" s="44"/>
      <c r="M168" s="228"/>
      <c r="N168" s="229"/>
      <c r="O168" s="84"/>
      <c r="P168" s="84"/>
      <c r="Q168" s="84"/>
      <c r="R168" s="84"/>
      <c r="S168" s="84"/>
      <c r="T168" s="85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157</v>
      </c>
      <c r="AU168" s="17" t="s">
        <v>80</v>
      </c>
    </row>
    <row r="169" s="13" customFormat="1">
      <c r="A169" s="13"/>
      <c r="B169" s="230"/>
      <c r="C169" s="231"/>
      <c r="D169" s="232" t="s">
        <v>159</v>
      </c>
      <c r="E169" s="233" t="s">
        <v>19</v>
      </c>
      <c r="F169" s="234" t="s">
        <v>774</v>
      </c>
      <c r="G169" s="231"/>
      <c r="H169" s="235">
        <v>2720</v>
      </c>
      <c r="I169" s="236"/>
      <c r="J169" s="231"/>
      <c r="K169" s="231"/>
      <c r="L169" s="237"/>
      <c r="M169" s="238"/>
      <c r="N169" s="239"/>
      <c r="O169" s="239"/>
      <c r="P169" s="239"/>
      <c r="Q169" s="239"/>
      <c r="R169" s="239"/>
      <c r="S169" s="239"/>
      <c r="T169" s="240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1" t="s">
        <v>159</v>
      </c>
      <c r="AU169" s="241" t="s">
        <v>80</v>
      </c>
      <c r="AV169" s="13" t="s">
        <v>80</v>
      </c>
      <c r="AW169" s="13" t="s">
        <v>33</v>
      </c>
      <c r="AX169" s="13" t="s">
        <v>78</v>
      </c>
      <c r="AY169" s="241" t="s">
        <v>148</v>
      </c>
    </row>
    <row r="170" s="2" customFormat="1" ht="16.5" customHeight="1">
      <c r="A170" s="38"/>
      <c r="B170" s="39"/>
      <c r="C170" s="212" t="s">
        <v>304</v>
      </c>
      <c r="D170" s="212" t="s">
        <v>150</v>
      </c>
      <c r="E170" s="213" t="s">
        <v>339</v>
      </c>
      <c r="F170" s="214" t="s">
        <v>340</v>
      </c>
      <c r="G170" s="215" t="s">
        <v>153</v>
      </c>
      <c r="H170" s="216">
        <v>2720</v>
      </c>
      <c r="I170" s="217"/>
      <c r="J170" s="218">
        <f>ROUND(I170*H170,2)</f>
        <v>0</v>
      </c>
      <c r="K170" s="214" t="s">
        <v>154</v>
      </c>
      <c r="L170" s="44"/>
      <c r="M170" s="219" t="s">
        <v>19</v>
      </c>
      <c r="N170" s="220" t="s">
        <v>43</v>
      </c>
      <c r="O170" s="84"/>
      <c r="P170" s="221">
        <f>O170*H170</f>
        <v>0</v>
      </c>
      <c r="Q170" s="221">
        <v>0</v>
      </c>
      <c r="R170" s="221">
        <f>Q170*H170</f>
        <v>0</v>
      </c>
      <c r="S170" s="221">
        <v>0</v>
      </c>
      <c r="T170" s="222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23" t="s">
        <v>155</v>
      </c>
      <c r="AT170" s="223" t="s">
        <v>150</v>
      </c>
      <c r="AU170" s="223" t="s">
        <v>80</v>
      </c>
      <c r="AY170" s="17" t="s">
        <v>148</v>
      </c>
      <c r="BE170" s="224">
        <f>IF(N170="základní",J170,0)</f>
        <v>0</v>
      </c>
      <c r="BF170" s="224">
        <f>IF(N170="snížená",J170,0)</f>
        <v>0</v>
      </c>
      <c r="BG170" s="224">
        <f>IF(N170="zákl. přenesená",J170,0)</f>
        <v>0</v>
      </c>
      <c r="BH170" s="224">
        <f>IF(N170="sníž. přenesená",J170,0)</f>
        <v>0</v>
      </c>
      <c r="BI170" s="224">
        <f>IF(N170="nulová",J170,0)</f>
        <v>0</v>
      </c>
      <c r="BJ170" s="17" t="s">
        <v>78</v>
      </c>
      <c r="BK170" s="224">
        <f>ROUND(I170*H170,2)</f>
        <v>0</v>
      </c>
      <c r="BL170" s="17" t="s">
        <v>155</v>
      </c>
      <c r="BM170" s="223" t="s">
        <v>341</v>
      </c>
    </row>
    <row r="171" s="2" customFormat="1">
      <c r="A171" s="38"/>
      <c r="B171" s="39"/>
      <c r="C171" s="40"/>
      <c r="D171" s="225" t="s">
        <v>157</v>
      </c>
      <c r="E171" s="40"/>
      <c r="F171" s="226" t="s">
        <v>342</v>
      </c>
      <c r="G171" s="40"/>
      <c r="H171" s="40"/>
      <c r="I171" s="227"/>
      <c r="J171" s="40"/>
      <c r="K171" s="40"/>
      <c r="L171" s="44"/>
      <c r="M171" s="228"/>
      <c r="N171" s="229"/>
      <c r="O171" s="84"/>
      <c r="P171" s="84"/>
      <c r="Q171" s="84"/>
      <c r="R171" s="84"/>
      <c r="S171" s="84"/>
      <c r="T171" s="85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7" t="s">
        <v>157</v>
      </c>
      <c r="AU171" s="17" t="s">
        <v>80</v>
      </c>
    </row>
    <row r="172" s="13" customFormat="1">
      <c r="A172" s="13"/>
      <c r="B172" s="230"/>
      <c r="C172" s="231"/>
      <c r="D172" s="232" t="s">
        <v>159</v>
      </c>
      <c r="E172" s="233" t="s">
        <v>19</v>
      </c>
      <c r="F172" s="234" t="s">
        <v>774</v>
      </c>
      <c r="G172" s="231"/>
      <c r="H172" s="235">
        <v>2720</v>
      </c>
      <c r="I172" s="236"/>
      <c r="J172" s="231"/>
      <c r="K172" s="231"/>
      <c r="L172" s="237"/>
      <c r="M172" s="238"/>
      <c r="N172" s="239"/>
      <c r="O172" s="239"/>
      <c r="P172" s="239"/>
      <c r="Q172" s="239"/>
      <c r="R172" s="239"/>
      <c r="S172" s="239"/>
      <c r="T172" s="240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1" t="s">
        <v>159</v>
      </c>
      <c r="AU172" s="241" t="s">
        <v>80</v>
      </c>
      <c r="AV172" s="13" t="s">
        <v>80</v>
      </c>
      <c r="AW172" s="13" t="s">
        <v>33</v>
      </c>
      <c r="AX172" s="13" t="s">
        <v>78</v>
      </c>
      <c r="AY172" s="241" t="s">
        <v>148</v>
      </c>
    </row>
    <row r="173" s="2" customFormat="1" ht="24.15" customHeight="1">
      <c r="A173" s="38"/>
      <c r="B173" s="39"/>
      <c r="C173" s="212" t="s">
        <v>311</v>
      </c>
      <c r="D173" s="212" t="s">
        <v>150</v>
      </c>
      <c r="E173" s="213" t="s">
        <v>344</v>
      </c>
      <c r="F173" s="214" t="s">
        <v>345</v>
      </c>
      <c r="G173" s="215" t="s">
        <v>153</v>
      </c>
      <c r="H173" s="216">
        <v>2720</v>
      </c>
      <c r="I173" s="217"/>
      <c r="J173" s="218">
        <f>ROUND(I173*H173,2)</f>
        <v>0</v>
      </c>
      <c r="K173" s="214" t="s">
        <v>154</v>
      </c>
      <c r="L173" s="44"/>
      <c r="M173" s="219" t="s">
        <v>19</v>
      </c>
      <c r="N173" s="220" t="s">
        <v>43</v>
      </c>
      <c r="O173" s="84"/>
      <c r="P173" s="221">
        <f>O173*H173</f>
        <v>0</v>
      </c>
      <c r="Q173" s="221">
        <v>0</v>
      </c>
      <c r="R173" s="221">
        <f>Q173*H173</f>
        <v>0</v>
      </c>
      <c r="S173" s="221">
        <v>0</v>
      </c>
      <c r="T173" s="222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23" t="s">
        <v>155</v>
      </c>
      <c r="AT173" s="223" t="s">
        <v>150</v>
      </c>
      <c r="AU173" s="223" t="s">
        <v>80</v>
      </c>
      <c r="AY173" s="17" t="s">
        <v>148</v>
      </c>
      <c r="BE173" s="224">
        <f>IF(N173="základní",J173,0)</f>
        <v>0</v>
      </c>
      <c r="BF173" s="224">
        <f>IF(N173="snížená",J173,0)</f>
        <v>0</v>
      </c>
      <c r="BG173" s="224">
        <f>IF(N173="zákl. přenesená",J173,0)</f>
        <v>0</v>
      </c>
      <c r="BH173" s="224">
        <f>IF(N173="sníž. přenesená",J173,0)</f>
        <v>0</v>
      </c>
      <c r="BI173" s="224">
        <f>IF(N173="nulová",J173,0)</f>
        <v>0</v>
      </c>
      <c r="BJ173" s="17" t="s">
        <v>78</v>
      </c>
      <c r="BK173" s="224">
        <f>ROUND(I173*H173,2)</f>
        <v>0</v>
      </c>
      <c r="BL173" s="17" t="s">
        <v>155</v>
      </c>
      <c r="BM173" s="223" t="s">
        <v>346</v>
      </c>
    </row>
    <row r="174" s="2" customFormat="1">
      <c r="A174" s="38"/>
      <c r="B174" s="39"/>
      <c r="C174" s="40"/>
      <c r="D174" s="225" t="s">
        <v>157</v>
      </c>
      <c r="E174" s="40"/>
      <c r="F174" s="226" t="s">
        <v>347</v>
      </c>
      <c r="G174" s="40"/>
      <c r="H174" s="40"/>
      <c r="I174" s="227"/>
      <c r="J174" s="40"/>
      <c r="K174" s="40"/>
      <c r="L174" s="44"/>
      <c r="M174" s="228"/>
      <c r="N174" s="229"/>
      <c r="O174" s="84"/>
      <c r="P174" s="84"/>
      <c r="Q174" s="84"/>
      <c r="R174" s="84"/>
      <c r="S174" s="84"/>
      <c r="T174" s="85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157</v>
      </c>
      <c r="AU174" s="17" t="s">
        <v>80</v>
      </c>
    </row>
    <row r="175" s="13" customFormat="1">
      <c r="A175" s="13"/>
      <c r="B175" s="230"/>
      <c r="C175" s="231"/>
      <c r="D175" s="232" t="s">
        <v>159</v>
      </c>
      <c r="E175" s="233" t="s">
        <v>19</v>
      </c>
      <c r="F175" s="234" t="s">
        <v>774</v>
      </c>
      <c r="G175" s="231"/>
      <c r="H175" s="235">
        <v>2720</v>
      </c>
      <c r="I175" s="236"/>
      <c r="J175" s="231"/>
      <c r="K175" s="231"/>
      <c r="L175" s="237"/>
      <c r="M175" s="238"/>
      <c r="N175" s="239"/>
      <c r="O175" s="239"/>
      <c r="P175" s="239"/>
      <c r="Q175" s="239"/>
      <c r="R175" s="239"/>
      <c r="S175" s="239"/>
      <c r="T175" s="240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1" t="s">
        <v>159</v>
      </c>
      <c r="AU175" s="241" t="s">
        <v>80</v>
      </c>
      <c r="AV175" s="13" t="s">
        <v>80</v>
      </c>
      <c r="AW175" s="13" t="s">
        <v>33</v>
      </c>
      <c r="AX175" s="13" t="s">
        <v>78</v>
      </c>
      <c r="AY175" s="241" t="s">
        <v>148</v>
      </c>
    </row>
    <row r="176" s="2" customFormat="1" ht="33" customHeight="1">
      <c r="A176" s="38"/>
      <c r="B176" s="39"/>
      <c r="C176" s="212" t="s">
        <v>321</v>
      </c>
      <c r="D176" s="212" t="s">
        <v>150</v>
      </c>
      <c r="E176" s="213" t="s">
        <v>349</v>
      </c>
      <c r="F176" s="214" t="s">
        <v>350</v>
      </c>
      <c r="G176" s="215" t="s">
        <v>153</v>
      </c>
      <c r="H176" s="216">
        <v>78</v>
      </c>
      <c r="I176" s="217"/>
      <c r="J176" s="218">
        <f>ROUND(I176*H176,2)</f>
        <v>0</v>
      </c>
      <c r="K176" s="214" t="s">
        <v>154</v>
      </c>
      <c r="L176" s="44"/>
      <c r="M176" s="219" t="s">
        <v>19</v>
      </c>
      <c r="N176" s="220" t="s">
        <v>43</v>
      </c>
      <c r="O176" s="84"/>
      <c r="P176" s="221">
        <f>O176*H176</f>
        <v>0</v>
      </c>
      <c r="Q176" s="221">
        <v>0.1837</v>
      </c>
      <c r="R176" s="221">
        <f>Q176*H176</f>
        <v>14.3286</v>
      </c>
      <c r="S176" s="221">
        <v>0</v>
      </c>
      <c r="T176" s="222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23" t="s">
        <v>155</v>
      </c>
      <c r="AT176" s="223" t="s">
        <v>150</v>
      </c>
      <c r="AU176" s="223" t="s">
        <v>80</v>
      </c>
      <c r="AY176" s="17" t="s">
        <v>148</v>
      </c>
      <c r="BE176" s="224">
        <f>IF(N176="základní",J176,0)</f>
        <v>0</v>
      </c>
      <c r="BF176" s="224">
        <f>IF(N176="snížená",J176,0)</f>
        <v>0</v>
      </c>
      <c r="BG176" s="224">
        <f>IF(N176="zákl. přenesená",J176,0)</f>
        <v>0</v>
      </c>
      <c r="BH176" s="224">
        <f>IF(N176="sníž. přenesená",J176,0)</f>
        <v>0</v>
      </c>
      <c r="BI176" s="224">
        <f>IF(N176="nulová",J176,0)</f>
        <v>0</v>
      </c>
      <c r="BJ176" s="17" t="s">
        <v>78</v>
      </c>
      <c r="BK176" s="224">
        <f>ROUND(I176*H176,2)</f>
        <v>0</v>
      </c>
      <c r="BL176" s="17" t="s">
        <v>155</v>
      </c>
      <c r="BM176" s="223" t="s">
        <v>775</v>
      </c>
    </row>
    <row r="177" s="2" customFormat="1">
      <c r="A177" s="38"/>
      <c r="B177" s="39"/>
      <c r="C177" s="40"/>
      <c r="D177" s="225" t="s">
        <v>157</v>
      </c>
      <c r="E177" s="40"/>
      <c r="F177" s="226" t="s">
        <v>352</v>
      </c>
      <c r="G177" s="40"/>
      <c r="H177" s="40"/>
      <c r="I177" s="227"/>
      <c r="J177" s="40"/>
      <c r="K177" s="40"/>
      <c r="L177" s="44"/>
      <c r="M177" s="228"/>
      <c r="N177" s="229"/>
      <c r="O177" s="84"/>
      <c r="P177" s="84"/>
      <c r="Q177" s="84"/>
      <c r="R177" s="84"/>
      <c r="S177" s="84"/>
      <c r="T177" s="85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7" t="s">
        <v>157</v>
      </c>
      <c r="AU177" s="17" t="s">
        <v>80</v>
      </c>
    </row>
    <row r="178" s="13" customFormat="1">
      <c r="A178" s="13"/>
      <c r="B178" s="230"/>
      <c r="C178" s="231"/>
      <c r="D178" s="232" t="s">
        <v>159</v>
      </c>
      <c r="E178" s="233" t="s">
        <v>19</v>
      </c>
      <c r="F178" s="234" t="s">
        <v>776</v>
      </c>
      <c r="G178" s="231"/>
      <c r="H178" s="235">
        <v>78</v>
      </c>
      <c r="I178" s="236"/>
      <c r="J178" s="231"/>
      <c r="K178" s="231"/>
      <c r="L178" s="237"/>
      <c r="M178" s="238"/>
      <c r="N178" s="239"/>
      <c r="O178" s="239"/>
      <c r="P178" s="239"/>
      <c r="Q178" s="239"/>
      <c r="R178" s="239"/>
      <c r="S178" s="239"/>
      <c r="T178" s="240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1" t="s">
        <v>159</v>
      </c>
      <c r="AU178" s="241" t="s">
        <v>80</v>
      </c>
      <c r="AV178" s="13" t="s">
        <v>80</v>
      </c>
      <c r="AW178" s="13" t="s">
        <v>33</v>
      </c>
      <c r="AX178" s="13" t="s">
        <v>78</v>
      </c>
      <c r="AY178" s="241" t="s">
        <v>148</v>
      </c>
    </row>
    <row r="179" s="2" customFormat="1" ht="16.5" customHeight="1">
      <c r="A179" s="38"/>
      <c r="B179" s="39"/>
      <c r="C179" s="263" t="s">
        <v>327</v>
      </c>
      <c r="D179" s="263" t="s">
        <v>240</v>
      </c>
      <c r="E179" s="264" t="s">
        <v>355</v>
      </c>
      <c r="F179" s="265" t="s">
        <v>356</v>
      </c>
      <c r="G179" s="266" t="s">
        <v>153</v>
      </c>
      <c r="H179" s="267">
        <v>79.560000000000002</v>
      </c>
      <c r="I179" s="268"/>
      <c r="J179" s="269">
        <f>ROUND(I179*H179,2)</f>
        <v>0</v>
      </c>
      <c r="K179" s="265" t="s">
        <v>154</v>
      </c>
      <c r="L179" s="270"/>
      <c r="M179" s="271" t="s">
        <v>19</v>
      </c>
      <c r="N179" s="272" t="s">
        <v>43</v>
      </c>
      <c r="O179" s="84"/>
      <c r="P179" s="221">
        <f>O179*H179</f>
        <v>0</v>
      </c>
      <c r="Q179" s="221">
        <v>0.222</v>
      </c>
      <c r="R179" s="221">
        <f>Q179*H179</f>
        <v>17.662320000000001</v>
      </c>
      <c r="S179" s="221">
        <v>0</v>
      </c>
      <c r="T179" s="222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23" t="s">
        <v>195</v>
      </c>
      <c r="AT179" s="223" t="s">
        <v>240</v>
      </c>
      <c r="AU179" s="223" t="s">
        <v>80</v>
      </c>
      <c r="AY179" s="17" t="s">
        <v>148</v>
      </c>
      <c r="BE179" s="224">
        <f>IF(N179="základní",J179,0)</f>
        <v>0</v>
      </c>
      <c r="BF179" s="224">
        <f>IF(N179="snížená",J179,0)</f>
        <v>0</v>
      </c>
      <c r="BG179" s="224">
        <f>IF(N179="zákl. přenesená",J179,0)</f>
        <v>0</v>
      </c>
      <c r="BH179" s="224">
        <f>IF(N179="sníž. přenesená",J179,0)</f>
        <v>0</v>
      </c>
      <c r="BI179" s="224">
        <f>IF(N179="nulová",J179,0)</f>
        <v>0</v>
      </c>
      <c r="BJ179" s="17" t="s">
        <v>78</v>
      </c>
      <c r="BK179" s="224">
        <f>ROUND(I179*H179,2)</f>
        <v>0</v>
      </c>
      <c r="BL179" s="17" t="s">
        <v>155</v>
      </c>
      <c r="BM179" s="223" t="s">
        <v>777</v>
      </c>
    </row>
    <row r="180" s="13" customFormat="1">
      <c r="A180" s="13"/>
      <c r="B180" s="230"/>
      <c r="C180" s="231"/>
      <c r="D180" s="232" t="s">
        <v>159</v>
      </c>
      <c r="E180" s="231"/>
      <c r="F180" s="234" t="s">
        <v>778</v>
      </c>
      <c r="G180" s="231"/>
      <c r="H180" s="235">
        <v>79.560000000000002</v>
      </c>
      <c r="I180" s="236"/>
      <c r="J180" s="231"/>
      <c r="K180" s="231"/>
      <c r="L180" s="237"/>
      <c r="M180" s="238"/>
      <c r="N180" s="239"/>
      <c r="O180" s="239"/>
      <c r="P180" s="239"/>
      <c r="Q180" s="239"/>
      <c r="R180" s="239"/>
      <c r="S180" s="239"/>
      <c r="T180" s="240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1" t="s">
        <v>159</v>
      </c>
      <c r="AU180" s="241" t="s">
        <v>80</v>
      </c>
      <c r="AV180" s="13" t="s">
        <v>80</v>
      </c>
      <c r="AW180" s="13" t="s">
        <v>4</v>
      </c>
      <c r="AX180" s="13" t="s">
        <v>78</v>
      </c>
      <c r="AY180" s="241" t="s">
        <v>148</v>
      </c>
    </row>
    <row r="181" s="2" customFormat="1" ht="37.8" customHeight="1">
      <c r="A181" s="38"/>
      <c r="B181" s="39"/>
      <c r="C181" s="212" t="s">
        <v>333</v>
      </c>
      <c r="D181" s="212" t="s">
        <v>150</v>
      </c>
      <c r="E181" s="213" t="s">
        <v>376</v>
      </c>
      <c r="F181" s="214" t="s">
        <v>377</v>
      </c>
      <c r="G181" s="215" t="s">
        <v>153</v>
      </c>
      <c r="H181" s="216">
        <v>78</v>
      </c>
      <c r="I181" s="217"/>
      <c r="J181" s="218">
        <f>ROUND(I181*H181,2)</f>
        <v>0</v>
      </c>
      <c r="K181" s="214" t="s">
        <v>154</v>
      </c>
      <c r="L181" s="44"/>
      <c r="M181" s="219" t="s">
        <v>19</v>
      </c>
      <c r="N181" s="220" t="s">
        <v>43</v>
      </c>
      <c r="O181" s="84"/>
      <c r="P181" s="221">
        <f>O181*H181</f>
        <v>0</v>
      </c>
      <c r="Q181" s="221">
        <v>0.090620000000000006</v>
      </c>
      <c r="R181" s="221">
        <f>Q181*H181</f>
        <v>7.0683600000000002</v>
      </c>
      <c r="S181" s="221">
        <v>0</v>
      </c>
      <c r="T181" s="222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23" t="s">
        <v>155</v>
      </c>
      <c r="AT181" s="223" t="s">
        <v>150</v>
      </c>
      <c r="AU181" s="223" t="s">
        <v>80</v>
      </c>
      <c r="AY181" s="17" t="s">
        <v>148</v>
      </c>
      <c r="BE181" s="224">
        <f>IF(N181="základní",J181,0)</f>
        <v>0</v>
      </c>
      <c r="BF181" s="224">
        <f>IF(N181="snížená",J181,0)</f>
        <v>0</v>
      </c>
      <c r="BG181" s="224">
        <f>IF(N181="zákl. přenesená",J181,0)</f>
        <v>0</v>
      </c>
      <c r="BH181" s="224">
        <f>IF(N181="sníž. přenesená",J181,0)</f>
        <v>0</v>
      </c>
      <c r="BI181" s="224">
        <f>IF(N181="nulová",J181,0)</f>
        <v>0</v>
      </c>
      <c r="BJ181" s="17" t="s">
        <v>78</v>
      </c>
      <c r="BK181" s="224">
        <f>ROUND(I181*H181,2)</f>
        <v>0</v>
      </c>
      <c r="BL181" s="17" t="s">
        <v>155</v>
      </c>
      <c r="BM181" s="223" t="s">
        <v>378</v>
      </c>
    </row>
    <row r="182" s="2" customFormat="1">
      <c r="A182" s="38"/>
      <c r="B182" s="39"/>
      <c r="C182" s="40"/>
      <c r="D182" s="225" t="s">
        <v>157</v>
      </c>
      <c r="E182" s="40"/>
      <c r="F182" s="226" t="s">
        <v>379</v>
      </c>
      <c r="G182" s="40"/>
      <c r="H182" s="40"/>
      <c r="I182" s="227"/>
      <c r="J182" s="40"/>
      <c r="K182" s="40"/>
      <c r="L182" s="44"/>
      <c r="M182" s="228"/>
      <c r="N182" s="229"/>
      <c r="O182" s="84"/>
      <c r="P182" s="84"/>
      <c r="Q182" s="84"/>
      <c r="R182" s="84"/>
      <c r="S182" s="84"/>
      <c r="T182" s="85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157</v>
      </c>
      <c r="AU182" s="17" t="s">
        <v>80</v>
      </c>
    </row>
    <row r="183" s="13" customFormat="1">
      <c r="A183" s="13"/>
      <c r="B183" s="230"/>
      <c r="C183" s="231"/>
      <c r="D183" s="232" t="s">
        <v>159</v>
      </c>
      <c r="E183" s="233" t="s">
        <v>19</v>
      </c>
      <c r="F183" s="234" t="s">
        <v>770</v>
      </c>
      <c r="G183" s="231"/>
      <c r="H183" s="235">
        <v>78</v>
      </c>
      <c r="I183" s="236"/>
      <c r="J183" s="231"/>
      <c r="K183" s="231"/>
      <c r="L183" s="237"/>
      <c r="M183" s="238"/>
      <c r="N183" s="239"/>
      <c r="O183" s="239"/>
      <c r="P183" s="239"/>
      <c r="Q183" s="239"/>
      <c r="R183" s="239"/>
      <c r="S183" s="239"/>
      <c r="T183" s="240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1" t="s">
        <v>159</v>
      </c>
      <c r="AU183" s="241" t="s">
        <v>80</v>
      </c>
      <c r="AV183" s="13" t="s">
        <v>80</v>
      </c>
      <c r="AW183" s="13" t="s">
        <v>33</v>
      </c>
      <c r="AX183" s="13" t="s">
        <v>78</v>
      </c>
      <c r="AY183" s="241" t="s">
        <v>148</v>
      </c>
    </row>
    <row r="184" s="2" customFormat="1" ht="16.5" customHeight="1">
      <c r="A184" s="38"/>
      <c r="B184" s="39"/>
      <c r="C184" s="263" t="s">
        <v>338</v>
      </c>
      <c r="D184" s="263" t="s">
        <v>240</v>
      </c>
      <c r="E184" s="264" t="s">
        <v>382</v>
      </c>
      <c r="F184" s="265" t="s">
        <v>383</v>
      </c>
      <c r="G184" s="266" t="s">
        <v>153</v>
      </c>
      <c r="H184" s="267">
        <v>80.340000000000003</v>
      </c>
      <c r="I184" s="268"/>
      <c r="J184" s="269">
        <f>ROUND(I184*H184,2)</f>
        <v>0</v>
      </c>
      <c r="K184" s="265" t="s">
        <v>154</v>
      </c>
      <c r="L184" s="270"/>
      <c r="M184" s="271" t="s">
        <v>19</v>
      </c>
      <c r="N184" s="272" t="s">
        <v>43</v>
      </c>
      <c r="O184" s="84"/>
      <c r="P184" s="221">
        <f>O184*H184</f>
        <v>0</v>
      </c>
      <c r="Q184" s="221">
        <v>0.17599999999999999</v>
      </c>
      <c r="R184" s="221">
        <f>Q184*H184</f>
        <v>14.13984</v>
      </c>
      <c r="S184" s="221">
        <v>0</v>
      </c>
      <c r="T184" s="222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23" t="s">
        <v>195</v>
      </c>
      <c r="AT184" s="223" t="s">
        <v>240</v>
      </c>
      <c r="AU184" s="223" t="s">
        <v>80</v>
      </c>
      <c r="AY184" s="17" t="s">
        <v>148</v>
      </c>
      <c r="BE184" s="224">
        <f>IF(N184="základní",J184,0)</f>
        <v>0</v>
      </c>
      <c r="BF184" s="224">
        <f>IF(N184="snížená",J184,0)</f>
        <v>0</v>
      </c>
      <c r="BG184" s="224">
        <f>IF(N184="zákl. přenesená",J184,0)</f>
        <v>0</v>
      </c>
      <c r="BH184" s="224">
        <f>IF(N184="sníž. přenesená",J184,0)</f>
        <v>0</v>
      </c>
      <c r="BI184" s="224">
        <f>IF(N184="nulová",J184,0)</f>
        <v>0</v>
      </c>
      <c r="BJ184" s="17" t="s">
        <v>78</v>
      </c>
      <c r="BK184" s="224">
        <f>ROUND(I184*H184,2)</f>
        <v>0</v>
      </c>
      <c r="BL184" s="17" t="s">
        <v>155</v>
      </c>
      <c r="BM184" s="223" t="s">
        <v>384</v>
      </c>
    </row>
    <row r="185" s="13" customFormat="1">
      <c r="A185" s="13"/>
      <c r="B185" s="230"/>
      <c r="C185" s="231"/>
      <c r="D185" s="232" t="s">
        <v>159</v>
      </c>
      <c r="E185" s="231"/>
      <c r="F185" s="234" t="s">
        <v>779</v>
      </c>
      <c r="G185" s="231"/>
      <c r="H185" s="235">
        <v>80.340000000000003</v>
      </c>
      <c r="I185" s="236"/>
      <c r="J185" s="231"/>
      <c r="K185" s="231"/>
      <c r="L185" s="237"/>
      <c r="M185" s="238"/>
      <c r="N185" s="239"/>
      <c r="O185" s="239"/>
      <c r="P185" s="239"/>
      <c r="Q185" s="239"/>
      <c r="R185" s="239"/>
      <c r="S185" s="239"/>
      <c r="T185" s="240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1" t="s">
        <v>159</v>
      </c>
      <c r="AU185" s="241" t="s">
        <v>80</v>
      </c>
      <c r="AV185" s="13" t="s">
        <v>80</v>
      </c>
      <c r="AW185" s="13" t="s">
        <v>4</v>
      </c>
      <c r="AX185" s="13" t="s">
        <v>78</v>
      </c>
      <c r="AY185" s="241" t="s">
        <v>148</v>
      </c>
    </row>
    <row r="186" s="12" customFormat="1" ht="22.8" customHeight="1">
      <c r="A186" s="12"/>
      <c r="B186" s="196"/>
      <c r="C186" s="197"/>
      <c r="D186" s="198" t="s">
        <v>71</v>
      </c>
      <c r="E186" s="210" t="s">
        <v>195</v>
      </c>
      <c r="F186" s="210" t="s">
        <v>386</v>
      </c>
      <c r="G186" s="197"/>
      <c r="H186" s="197"/>
      <c r="I186" s="200"/>
      <c r="J186" s="211">
        <f>BK186</f>
        <v>0</v>
      </c>
      <c r="K186" s="197"/>
      <c r="L186" s="202"/>
      <c r="M186" s="203"/>
      <c r="N186" s="204"/>
      <c r="O186" s="204"/>
      <c r="P186" s="205">
        <f>SUM(P187:P188)</f>
        <v>0</v>
      </c>
      <c r="Q186" s="204"/>
      <c r="R186" s="205">
        <f>SUM(R187:R188)</f>
        <v>12.4496</v>
      </c>
      <c r="S186" s="204"/>
      <c r="T186" s="206">
        <f>SUM(T187:T188)</f>
        <v>12.4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07" t="s">
        <v>78</v>
      </c>
      <c r="AT186" s="208" t="s">
        <v>71</v>
      </c>
      <c r="AU186" s="208" t="s">
        <v>78</v>
      </c>
      <c r="AY186" s="207" t="s">
        <v>148</v>
      </c>
      <c r="BK186" s="209">
        <f>SUM(BK187:BK188)</f>
        <v>0</v>
      </c>
    </row>
    <row r="187" s="2" customFormat="1" ht="24.15" customHeight="1">
      <c r="A187" s="38"/>
      <c r="B187" s="39"/>
      <c r="C187" s="212" t="s">
        <v>343</v>
      </c>
      <c r="D187" s="212" t="s">
        <v>150</v>
      </c>
      <c r="E187" s="213" t="s">
        <v>393</v>
      </c>
      <c r="F187" s="214" t="s">
        <v>394</v>
      </c>
      <c r="G187" s="215" t="s">
        <v>395</v>
      </c>
      <c r="H187" s="216">
        <v>20</v>
      </c>
      <c r="I187" s="217"/>
      <c r="J187" s="218">
        <f>ROUND(I187*H187,2)</f>
        <v>0</v>
      </c>
      <c r="K187" s="214" t="s">
        <v>154</v>
      </c>
      <c r="L187" s="44"/>
      <c r="M187" s="219" t="s">
        <v>19</v>
      </c>
      <c r="N187" s="220" t="s">
        <v>43</v>
      </c>
      <c r="O187" s="84"/>
      <c r="P187" s="221">
        <f>O187*H187</f>
        <v>0</v>
      </c>
      <c r="Q187" s="221">
        <v>0.62248000000000003</v>
      </c>
      <c r="R187" s="221">
        <f>Q187*H187</f>
        <v>12.4496</v>
      </c>
      <c r="S187" s="221">
        <v>0.62</v>
      </c>
      <c r="T187" s="222">
        <f>S187*H187</f>
        <v>12.4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23" t="s">
        <v>155</v>
      </c>
      <c r="AT187" s="223" t="s">
        <v>150</v>
      </c>
      <c r="AU187" s="223" t="s">
        <v>80</v>
      </c>
      <c r="AY187" s="17" t="s">
        <v>148</v>
      </c>
      <c r="BE187" s="224">
        <f>IF(N187="základní",J187,0)</f>
        <v>0</v>
      </c>
      <c r="BF187" s="224">
        <f>IF(N187="snížená",J187,0)</f>
        <v>0</v>
      </c>
      <c r="BG187" s="224">
        <f>IF(N187="zákl. přenesená",J187,0)</f>
        <v>0</v>
      </c>
      <c r="BH187" s="224">
        <f>IF(N187="sníž. přenesená",J187,0)</f>
        <v>0</v>
      </c>
      <c r="BI187" s="224">
        <f>IF(N187="nulová",J187,0)</f>
        <v>0</v>
      </c>
      <c r="BJ187" s="17" t="s">
        <v>78</v>
      </c>
      <c r="BK187" s="224">
        <f>ROUND(I187*H187,2)</f>
        <v>0</v>
      </c>
      <c r="BL187" s="17" t="s">
        <v>155</v>
      </c>
      <c r="BM187" s="223" t="s">
        <v>396</v>
      </c>
    </row>
    <row r="188" s="2" customFormat="1">
      <c r="A188" s="38"/>
      <c r="B188" s="39"/>
      <c r="C188" s="40"/>
      <c r="D188" s="225" t="s">
        <v>157</v>
      </c>
      <c r="E188" s="40"/>
      <c r="F188" s="226" t="s">
        <v>397</v>
      </c>
      <c r="G188" s="40"/>
      <c r="H188" s="40"/>
      <c r="I188" s="227"/>
      <c r="J188" s="40"/>
      <c r="K188" s="40"/>
      <c r="L188" s="44"/>
      <c r="M188" s="228"/>
      <c r="N188" s="229"/>
      <c r="O188" s="84"/>
      <c r="P188" s="84"/>
      <c r="Q188" s="84"/>
      <c r="R188" s="84"/>
      <c r="S188" s="84"/>
      <c r="T188" s="85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T188" s="17" t="s">
        <v>157</v>
      </c>
      <c r="AU188" s="17" t="s">
        <v>80</v>
      </c>
    </row>
    <row r="189" s="12" customFormat="1" ht="22.8" customHeight="1">
      <c r="A189" s="12"/>
      <c r="B189" s="196"/>
      <c r="C189" s="197"/>
      <c r="D189" s="198" t="s">
        <v>71</v>
      </c>
      <c r="E189" s="210" t="s">
        <v>202</v>
      </c>
      <c r="F189" s="210" t="s">
        <v>398</v>
      </c>
      <c r="G189" s="197"/>
      <c r="H189" s="197"/>
      <c r="I189" s="200"/>
      <c r="J189" s="211">
        <f>BK189</f>
        <v>0</v>
      </c>
      <c r="K189" s="197"/>
      <c r="L189" s="202"/>
      <c r="M189" s="203"/>
      <c r="N189" s="204"/>
      <c r="O189" s="204"/>
      <c r="P189" s="205">
        <f>SUM(P190:P234)</f>
        <v>0</v>
      </c>
      <c r="Q189" s="204"/>
      <c r="R189" s="205">
        <f>SUM(R190:R234)</f>
        <v>92.614558399999993</v>
      </c>
      <c r="S189" s="204"/>
      <c r="T189" s="206">
        <f>SUM(T190:T234)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07" t="s">
        <v>78</v>
      </c>
      <c r="AT189" s="208" t="s">
        <v>71</v>
      </c>
      <c r="AU189" s="208" t="s">
        <v>78</v>
      </c>
      <c r="AY189" s="207" t="s">
        <v>148</v>
      </c>
      <c r="BK189" s="209">
        <f>SUM(BK190:BK234)</f>
        <v>0</v>
      </c>
    </row>
    <row r="190" s="2" customFormat="1" ht="16.5" customHeight="1">
      <c r="A190" s="38"/>
      <c r="B190" s="39"/>
      <c r="C190" s="212" t="s">
        <v>348</v>
      </c>
      <c r="D190" s="212" t="s">
        <v>150</v>
      </c>
      <c r="E190" s="213" t="s">
        <v>700</v>
      </c>
      <c r="F190" s="214" t="s">
        <v>701</v>
      </c>
      <c r="G190" s="215" t="s">
        <v>395</v>
      </c>
      <c r="H190" s="216">
        <v>9</v>
      </c>
      <c r="I190" s="217"/>
      <c r="J190" s="218">
        <f>ROUND(I190*H190,2)</f>
        <v>0</v>
      </c>
      <c r="K190" s="214" t="s">
        <v>154</v>
      </c>
      <c r="L190" s="44"/>
      <c r="M190" s="219" t="s">
        <v>19</v>
      </c>
      <c r="N190" s="220" t="s">
        <v>43</v>
      </c>
      <c r="O190" s="84"/>
      <c r="P190" s="221">
        <f>O190*H190</f>
        <v>0</v>
      </c>
      <c r="Q190" s="221">
        <v>0.00069999999999999999</v>
      </c>
      <c r="R190" s="221">
        <f>Q190*H190</f>
        <v>0.0063</v>
      </c>
      <c r="S190" s="221">
        <v>0</v>
      </c>
      <c r="T190" s="222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23" t="s">
        <v>155</v>
      </c>
      <c r="AT190" s="223" t="s">
        <v>150</v>
      </c>
      <c r="AU190" s="223" t="s">
        <v>80</v>
      </c>
      <c r="AY190" s="17" t="s">
        <v>148</v>
      </c>
      <c r="BE190" s="224">
        <f>IF(N190="základní",J190,0)</f>
        <v>0</v>
      </c>
      <c r="BF190" s="224">
        <f>IF(N190="snížená",J190,0)</f>
        <v>0</v>
      </c>
      <c r="BG190" s="224">
        <f>IF(N190="zákl. přenesená",J190,0)</f>
        <v>0</v>
      </c>
      <c r="BH190" s="224">
        <f>IF(N190="sníž. přenesená",J190,0)</f>
        <v>0</v>
      </c>
      <c r="BI190" s="224">
        <f>IF(N190="nulová",J190,0)</f>
        <v>0</v>
      </c>
      <c r="BJ190" s="17" t="s">
        <v>78</v>
      </c>
      <c r="BK190" s="224">
        <f>ROUND(I190*H190,2)</f>
        <v>0</v>
      </c>
      <c r="BL190" s="17" t="s">
        <v>155</v>
      </c>
      <c r="BM190" s="223" t="s">
        <v>780</v>
      </c>
    </row>
    <row r="191" s="2" customFormat="1">
      <c r="A191" s="38"/>
      <c r="B191" s="39"/>
      <c r="C191" s="40"/>
      <c r="D191" s="225" t="s">
        <v>157</v>
      </c>
      <c r="E191" s="40"/>
      <c r="F191" s="226" t="s">
        <v>703</v>
      </c>
      <c r="G191" s="40"/>
      <c r="H191" s="40"/>
      <c r="I191" s="227"/>
      <c r="J191" s="40"/>
      <c r="K191" s="40"/>
      <c r="L191" s="44"/>
      <c r="M191" s="228"/>
      <c r="N191" s="229"/>
      <c r="O191" s="84"/>
      <c r="P191" s="84"/>
      <c r="Q191" s="84"/>
      <c r="R191" s="84"/>
      <c r="S191" s="84"/>
      <c r="T191" s="85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T191" s="17" t="s">
        <v>157</v>
      </c>
      <c r="AU191" s="17" t="s">
        <v>80</v>
      </c>
    </row>
    <row r="192" s="15" customFormat="1">
      <c r="A192" s="15"/>
      <c r="B192" s="253"/>
      <c r="C192" s="254"/>
      <c r="D192" s="232" t="s">
        <v>159</v>
      </c>
      <c r="E192" s="255" t="s">
        <v>19</v>
      </c>
      <c r="F192" s="256" t="s">
        <v>704</v>
      </c>
      <c r="G192" s="254"/>
      <c r="H192" s="255" t="s">
        <v>19</v>
      </c>
      <c r="I192" s="257"/>
      <c r="J192" s="254"/>
      <c r="K192" s="254"/>
      <c r="L192" s="258"/>
      <c r="M192" s="259"/>
      <c r="N192" s="260"/>
      <c r="O192" s="260"/>
      <c r="P192" s="260"/>
      <c r="Q192" s="260"/>
      <c r="R192" s="260"/>
      <c r="S192" s="260"/>
      <c r="T192" s="261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62" t="s">
        <v>159</v>
      </c>
      <c r="AU192" s="262" t="s">
        <v>80</v>
      </c>
      <c r="AV192" s="15" t="s">
        <v>78</v>
      </c>
      <c r="AW192" s="15" t="s">
        <v>33</v>
      </c>
      <c r="AX192" s="15" t="s">
        <v>72</v>
      </c>
      <c r="AY192" s="262" t="s">
        <v>148</v>
      </c>
    </row>
    <row r="193" s="13" customFormat="1">
      <c r="A193" s="13"/>
      <c r="B193" s="230"/>
      <c r="C193" s="231"/>
      <c r="D193" s="232" t="s">
        <v>159</v>
      </c>
      <c r="E193" s="233" t="s">
        <v>19</v>
      </c>
      <c r="F193" s="234" t="s">
        <v>202</v>
      </c>
      <c r="G193" s="231"/>
      <c r="H193" s="235">
        <v>9</v>
      </c>
      <c r="I193" s="236"/>
      <c r="J193" s="231"/>
      <c r="K193" s="231"/>
      <c r="L193" s="237"/>
      <c r="M193" s="238"/>
      <c r="N193" s="239"/>
      <c r="O193" s="239"/>
      <c r="P193" s="239"/>
      <c r="Q193" s="239"/>
      <c r="R193" s="239"/>
      <c r="S193" s="239"/>
      <c r="T193" s="240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1" t="s">
        <v>159</v>
      </c>
      <c r="AU193" s="241" t="s">
        <v>80</v>
      </c>
      <c r="AV193" s="13" t="s">
        <v>80</v>
      </c>
      <c r="AW193" s="13" t="s">
        <v>33</v>
      </c>
      <c r="AX193" s="13" t="s">
        <v>78</v>
      </c>
      <c r="AY193" s="241" t="s">
        <v>148</v>
      </c>
    </row>
    <row r="194" s="2" customFormat="1" ht="16.5" customHeight="1">
      <c r="A194" s="38"/>
      <c r="B194" s="39"/>
      <c r="C194" s="263" t="s">
        <v>354</v>
      </c>
      <c r="D194" s="263" t="s">
        <v>240</v>
      </c>
      <c r="E194" s="264" t="s">
        <v>781</v>
      </c>
      <c r="F194" s="265" t="s">
        <v>782</v>
      </c>
      <c r="G194" s="266" t="s">
        <v>395</v>
      </c>
      <c r="H194" s="267">
        <v>9</v>
      </c>
      <c r="I194" s="268"/>
      <c r="J194" s="269">
        <f>ROUND(I194*H194,2)</f>
        <v>0</v>
      </c>
      <c r="K194" s="265" t="s">
        <v>19</v>
      </c>
      <c r="L194" s="270"/>
      <c r="M194" s="271" t="s">
        <v>19</v>
      </c>
      <c r="N194" s="272" t="s">
        <v>43</v>
      </c>
      <c r="O194" s="84"/>
      <c r="P194" s="221">
        <f>O194*H194</f>
        <v>0</v>
      </c>
      <c r="Q194" s="221">
        <v>0.0050000000000000001</v>
      </c>
      <c r="R194" s="221">
        <f>Q194*H194</f>
        <v>0.044999999999999998</v>
      </c>
      <c r="S194" s="221">
        <v>0</v>
      </c>
      <c r="T194" s="222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23" t="s">
        <v>195</v>
      </c>
      <c r="AT194" s="223" t="s">
        <v>240</v>
      </c>
      <c r="AU194" s="223" t="s">
        <v>80</v>
      </c>
      <c r="AY194" s="17" t="s">
        <v>148</v>
      </c>
      <c r="BE194" s="224">
        <f>IF(N194="základní",J194,0)</f>
        <v>0</v>
      </c>
      <c r="BF194" s="224">
        <f>IF(N194="snížená",J194,0)</f>
        <v>0</v>
      </c>
      <c r="BG194" s="224">
        <f>IF(N194="zákl. přenesená",J194,0)</f>
        <v>0</v>
      </c>
      <c r="BH194" s="224">
        <f>IF(N194="sníž. přenesená",J194,0)</f>
        <v>0</v>
      </c>
      <c r="BI194" s="224">
        <f>IF(N194="nulová",J194,0)</f>
        <v>0</v>
      </c>
      <c r="BJ194" s="17" t="s">
        <v>78</v>
      </c>
      <c r="BK194" s="224">
        <f>ROUND(I194*H194,2)</f>
        <v>0</v>
      </c>
      <c r="BL194" s="17" t="s">
        <v>155</v>
      </c>
      <c r="BM194" s="223" t="s">
        <v>783</v>
      </c>
    </row>
    <row r="195" s="13" customFormat="1">
      <c r="A195" s="13"/>
      <c r="B195" s="230"/>
      <c r="C195" s="231"/>
      <c r="D195" s="232" t="s">
        <v>159</v>
      </c>
      <c r="E195" s="233" t="s">
        <v>19</v>
      </c>
      <c r="F195" s="234" t="s">
        <v>784</v>
      </c>
      <c r="G195" s="231"/>
      <c r="H195" s="235">
        <v>9</v>
      </c>
      <c r="I195" s="236"/>
      <c r="J195" s="231"/>
      <c r="K195" s="231"/>
      <c r="L195" s="237"/>
      <c r="M195" s="238"/>
      <c r="N195" s="239"/>
      <c r="O195" s="239"/>
      <c r="P195" s="239"/>
      <c r="Q195" s="239"/>
      <c r="R195" s="239"/>
      <c r="S195" s="239"/>
      <c r="T195" s="240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1" t="s">
        <v>159</v>
      </c>
      <c r="AU195" s="241" t="s">
        <v>80</v>
      </c>
      <c r="AV195" s="13" t="s">
        <v>80</v>
      </c>
      <c r="AW195" s="13" t="s">
        <v>33</v>
      </c>
      <c r="AX195" s="13" t="s">
        <v>78</v>
      </c>
      <c r="AY195" s="241" t="s">
        <v>148</v>
      </c>
    </row>
    <row r="196" s="2" customFormat="1" ht="16.5" customHeight="1">
      <c r="A196" s="38"/>
      <c r="B196" s="39"/>
      <c r="C196" s="212" t="s">
        <v>359</v>
      </c>
      <c r="D196" s="212" t="s">
        <v>150</v>
      </c>
      <c r="E196" s="213" t="s">
        <v>785</v>
      </c>
      <c r="F196" s="214" t="s">
        <v>786</v>
      </c>
      <c r="G196" s="215" t="s">
        <v>395</v>
      </c>
      <c r="H196" s="216">
        <v>1</v>
      </c>
      <c r="I196" s="217"/>
      <c r="J196" s="218">
        <f>ROUND(I196*H196,2)</f>
        <v>0</v>
      </c>
      <c r="K196" s="214" t="s">
        <v>154</v>
      </c>
      <c r="L196" s="44"/>
      <c r="M196" s="219" t="s">
        <v>19</v>
      </c>
      <c r="N196" s="220" t="s">
        <v>43</v>
      </c>
      <c r="O196" s="84"/>
      <c r="P196" s="221">
        <f>O196*H196</f>
        <v>0</v>
      </c>
      <c r="Q196" s="221">
        <v>0</v>
      </c>
      <c r="R196" s="221">
        <f>Q196*H196</f>
        <v>0</v>
      </c>
      <c r="S196" s="221">
        <v>0</v>
      </c>
      <c r="T196" s="222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23" t="s">
        <v>155</v>
      </c>
      <c r="AT196" s="223" t="s">
        <v>150</v>
      </c>
      <c r="AU196" s="223" t="s">
        <v>80</v>
      </c>
      <c r="AY196" s="17" t="s">
        <v>148</v>
      </c>
      <c r="BE196" s="224">
        <f>IF(N196="základní",J196,0)</f>
        <v>0</v>
      </c>
      <c r="BF196" s="224">
        <f>IF(N196="snížená",J196,0)</f>
        <v>0</v>
      </c>
      <c r="BG196" s="224">
        <f>IF(N196="zákl. přenesená",J196,0)</f>
        <v>0</v>
      </c>
      <c r="BH196" s="224">
        <f>IF(N196="sníž. přenesená",J196,0)</f>
        <v>0</v>
      </c>
      <c r="BI196" s="224">
        <f>IF(N196="nulová",J196,0)</f>
        <v>0</v>
      </c>
      <c r="BJ196" s="17" t="s">
        <v>78</v>
      </c>
      <c r="BK196" s="224">
        <f>ROUND(I196*H196,2)</f>
        <v>0</v>
      </c>
      <c r="BL196" s="17" t="s">
        <v>155</v>
      </c>
      <c r="BM196" s="223" t="s">
        <v>787</v>
      </c>
    </row>
    <row r="197" s="2" customFormat="1">
      <c r="A197" s="38"/>
      <c r="B197" s="39"/>
      <c r="C197" s="40"/>
      <c r="D197" s="225" t="s">
        <v>157</v>
      </c>
      <c r="E197" s="40"/>
      <c r="F197" s="226" t="s">
        <v>788</v>
      </c>
      <c r="G197" s="40"/>
      <c r="H197" s="40"/>
      <c r="I197" s="227"/>
      <c r="J197" s="40"/>
      <c r="K197" s="40"/>
      <c r="L197" s="44"/>
      <c r="M197" s="228"/>
      <c r="N197" s="229"/>
      <c r="O197" s="84"/>
      <c r="P197" s="84"/>
      <c r="Q197" s="84"/>
      <c r="R197" s="84"/>
      <c r="S197" s="84"/>
      <c r="T197" s="85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T197" s="17" t="s">
        <v>157</v>
      </c>
      <c r="AU197" s="17" t="s">
        <v>80</v>
      </c>
    </row>
    <row r="198" s="2" customFormat="1" ht="16.5" customHeight="1">
      <c r="A198" s="38"/>
      <c r="B198" s="39"/>
      <c r="C198" s="263" t="s">
        <v>365</v>
      </c>
      <c r="D198" s="263" t="s">
        <v>240</v>
      </c>
      <c r="E198" s="264" t="s">
        <v>789</v>
      </c>
      <c r="F198" s="265" t="s">
        <v>790</v>
      </c>
      <c r="G198" s="266" t="s">
        <v>395</v>
      </c>
      <c r="H198" s="267">
        <v>1</v>
      </c>
      <c r="I198" s="268"/>
      <c r="J198" s="269">
        <f>ROUND(I198*H198,2)</f>
        <v>0</v>
      </c>
      <c r="K198" s="265" t="s">
        <v>154</v>
      </c>
      <c r="L198" s="270"/>
      <c r="M198" s="271" t="s">
        <v>19</v>
      </c>
      <c r="N198" s="272" t="s">
        <v>43</v>
      </c>
      <c r="O198" s="84"/>
      <c r="P198" s="221">
        <f>O198*H198</f>
        <v>0</v>
      </c>
      <c r="Q198" s="221">
        <v>0.0089999999999999993</v>
      </c>
      <c r="R198" s="221">
        <f>Q198*H198</f>
        <v>0.0089999999999999993</v>
      </c>
      <c r="S198" s="221">
        <v>0</v>
      </c>
      <c r="T198" s="222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23" t="s">
        <v>195</v>
      </c>
      <c r="AT198" s="223" t="s">
        <v>240</v>
      </c>
      <c r="AU198" s="223" t="s">
        <v>80</v>
      </c>
      <c r="AY198" s="17" t="s">
        <v>148</v>
      </c>
      <c r="BE198" s="224">
        <f>IF(N198="základní",J198,0)</f>
        <v>0</v>
      </c>
      <c r="BF198" s="224">
        <f>IF(N198="snížená",J198,0)</f>
        <v>0</v>
      </c>
      <c r="BG198" s="224">
        <f>IF(N198="zákl. přenesená",J198,0)</f>
        <v>0</v>
      </c>
      <c r="BH198" s="224">
        <f>IF(N198="sníž. přenesená",J198,0)</f>
        <v>0</v>
      </c>
      <c r="BI198" s="224">
        <f>IF(N198="nulová",J198,0)</f>
        <v>0</v>
      </c>
      <c r="BJ198" s="17" t="s">
        <v>78</v>
      </c>
      <c r="BK198" s="224">
        <f>ROUND(I198*H198,2)</f>
        <v>0</v>
      </c>
      <c r="BL198" s="17" t="s">
        <v>155</v>
      </c>
      <c r="BM198" s="223" t="s">
        <v>791</v>
      </c>
    </row>
    <row r="199" s="2" customFormat="1">
      <c r="A199" s="38"/>
      <c r="B199" s="39"/>
      <c r="C199" s="40"/>
      <c r="D199" s="232" t="s">
        <v>301</v>
      </c>
      <c r="E199" s="40"/>
      <c r="F199" s="273" t="s">
        <v>792</v>
      </c>
      <c r="G199" s="40"/>
      <c r="H199" s="40"/>
      <c r="I199" s="227"/>
      <c r="J199" s="40"/>
      <c r="K199" s="40"/>
      <c r="L199" s="44"/>
      <c r="M199" s="228"/>
      <c r="N199" s="229"/>
      <c r="O199" s="84"/>
      <c r="P199" s="84"/>
      <c r="Q199" s="84"/>
      <c r="R199" s="84"/>
      <c r="S199" s="84"/>
      <c r="T199" s="85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T199" s="17" t="s">
        <v>301</v>
      </c>
      <c r="AU199" s="17" t="s">
        <v>80</v>
      </c>
    </row>
    <row r="200" s="2" customFormat="1" ht="16.5" customHeight="1">
      <c r="A200" s="38"/>
      <c r="B200" s="39"/>
      <c r="C200" s="212" t="s">
        <v>370</v>
      </c>
      <c r="D200" s="212" t="s">
        <v>150</v>
      </c>
      <c r="E200" s="213" t="s">
        <v>717</v>
      </c>
      <c r="F200" s="214" t="s">
        <v>718</v>
      </c>
      <c r="G200" s="215" t="s">
        <v>395</v>
      </c>
      <c r="H200" s="216">
        <v>4</v>
      </c>
      <c r="I200" s="217"/>
      <c r="J200" s="218">
        <f>ROUND(I200*H200,2)</f>
        <v>0</v>
      </c>
      <c r="K200" s="214" t="s">
        <v>154</v>
      </c>
      <c r="L200" s="44"/>
      <c r="M200" s="219" t="s">
        <v>19</v>
      </c>
      <c r="N200" s="220" t="s">
        <v>43</v>
      </c>
      <c r="O200" s="84"/>
      <c r="P200" s="221">
        <f>O200*H200</f>
        <v>0</v>
      </c>
      <c r="Q200" s="221">
        <v>0.10940999999999999</v>
      </c>
      <c r="R200" s="221">
        <f>Q200*H200</f>
        <v>0.43763999999999997</v>
      </c>
      <c r="S200" s="221">
        <v>0</v>
      </c>
      <c r="T200" s="222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23" t="s">
        <v>155</v>
      </c>
      <c r="AT200" s="223" t="s">
        <v>150</v>
      </c>
      <c r="AU200" s="223" t="s">
        <v>80</v>
      </c>
      <c r="AY200" s="17" t="s">
        <v>148</v>
      </c>
      <c r="BE200" s="224">
        <f>IF(N200="základní",J200,0)</f>
        <v>0</v>
      </c>
      <c r="BF200" s="224">
        <f>IF(N200="snížená",J200,0)</f>
        <v>0</v>
      </c>
      <c r="BG200" s="224">
        <f>IF(N200="zákl. přenesená",J200,0)</f>
        <v>0</v>
      </c>
      <c r="BH200" s="224">
        <f>IF(N200="sníž. přenesená",J200,0)</f>
        <v>0</v>
      </c>
      <c r="BI200" s="224">
        <f>IF(N200="nulová",J200,0)</f>
        <v>0</v>
      </c>
      <c r="BJ200" s="17" t="s">
        <v>78</v>
      </c>
      <c r="BK200" s="224">
        <f>ROUND(I200*H200,2)</f>
        <v>0</v>
      </c>
      <c r="BL200" s="17" t="s">
        <v>155</v>
      </c>
      <c r="BM200" s="223" t="s">
        <v>793</v>
      </c>
    </row>
    <row r="201" s="2" customFormat="1">
      <c r="A201" s="38"/>
      <c r="B201" s="39"/>
      <c r="C201" s="40"/>
      <c r="D201" s="225" t="s">
        <v>157</v>
      </c>
      <c r="E201" s="40"/>
      <c r="F201" s="226" t="s">
        <v>720</v>
      </c>
      <c r="G201" s="40"/>
      <c r="H201" s="40"/>
      <c r="I201" s="227"/>
      <c r="J201" s="40"/>
      <c r="K201" s="40"/>
      <c r="L201" s="44"/>
      <c r="M201" s="228"/>
      <c r="N201" s="229"/>
      <c r="O201" s="84"/>
      <c r="P201" s="84"/>
      <c r="Q201" s="84"/>
      <c r="R201" s="84"/>
      <c r="S201" s="84"/>
      <c r="T201" s="85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T201" s="17" t="s">
        <v>157</v>
      </c>
      <c r="AU201" s="17" t="s">
        <v>80</v>
      </c>
    </row>
    <row r="202" s="13" customFormat="1">
      <c r="A202" s="13"/>
      <c r="B202" s="230"/>
      <c r="C202" s="231"/>
      <c r="D202" s="232" t="s">
        <v>159</v>
      </c>
      <c r="E202" s="233" t="s">
        <v>19</v>
      </c>
      <c r="F202" s="234" t="s">
        <v>794</v>
      </c>
      <c r="G202" s="231"/>
      <c r="H202" s="235">
        <v>4</v>
      </c>
      <c r="I202" s="236"/>
      <c r="J202" s="231"/>
      <c r="K202" s="231"/>
      <c r="L202" s="237"/>
      <c r="M202" s="238"/>
      <c r="N202" s="239"/>
      <c r="O202" s="239"/>
      <c r="P202" s="239"/>
      <c r="Q202" s="239"/>
      <c r="R202" s="239"/>
      <c r="S202" s="239"/>
      <c r="T202" s="240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1" t="s">
        <v>159</v>
      </c>
      <c r="AU202" s="241" t="s">
        <v>80</v>
      </c>
      <c r="AV202" s="13" t="s">
        <v>80</v>
      </c>
      <c r="AW202" s="13" t="s">
        <v>33</v>
      </c>
      <c r="AX202" s="13" t="s">
        <v>78</v>
      </c>
      <c r="AY202" s="241" t="s">
        <v>148</v>
      </c>
    </row>
    <row r="203" s="2" customFormat="1" ht="16.5" customHeight="1">
      <c r="A203" s="38"/>
      <c r="B203" s="39"/>
      <c r="C203" s="263" t="s">
        <v>375</v>
      </c>
      <c r="D203" s="263" t="s">
        <v>240</v>
      </c>
      <c r="E203" s="264" t="s">
        <v>722</v>
      </c>
      <c r="F203" s="265" t="s">
        <v>723</v>
      </c>
      <c r="G203" s="266" t="s">
        <v>395</v>
      </c>
      <c r="H203" s="267">
        <v>4</v>
      </c>
      <c r="I203" s="268"/>
      <c r="J203" s="269">
        <f>ROUND(I203*H203,2)</f>
        <v>0</v>
      </c>
      <c r="K203" s="265" t="s">
        <v>154</v>
      </c>
      <c r="L203" s="270"/>
      <c r="M203" s="271" t="s">
        <v>19</v>
      </c>
      <c r="N203" s="272" t="s">
        <v>43</v>
      </c>
      <c r="O203" s="84"/>
      <c r="P203" s="221">
        <f>O203*H203</f>
        <v>0</v>
      </c>
      <c r="Q203" s="221">
        <v>0.0061000000000000004</v>
      </c>
      <c r="R203" s="221">
        <f>Q203*H203</f>
        <v>0.024400000000000002</v>
      </c>
      <c r="S203" s="221">
        <v>0</v>
      </c>
      <c r="T203" s="222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23" t="s">
        <v>195</v>
      </c>
      <c r="AT203" s="223" t="s">
        <v>240</v>
      </c>
      <c r="AU203" s="223" t="s">
        <v>80</v>
      </c>
      <c r="AY203" s="17" t="s">
        <v>148</v>
      </c>
      <c r="BE203" s="224">
        <f>IF(N203="základní",J203,0)</f>
        <v>0</v>
      </c>
      <c r="BF203" s="224">
        <f>IF(N203="snížená",J203,0)</f>
        <v>0</v>
      </c>
      <c r="BG203" s="224">
        <f>IF(N203="zákl. přenesená",J203,0)</f>
        <v>0</v>
      </c>
      <c r="BH203" s="224">
        <f>IF(N203="sníž. přenesená",J203,0)</f>
        <v>0</v>
      </c>
      <c r="BI203" s="224">
        <f>IF(N203="nulová",J203,0)</f>
        <v>0</v>
      </c>
      <c r="BJ203" s="17" t="s">
        <v>78</v>
      </c>
      <c r="BK203" s="224">
        <f>ROUND(I203*H203,2)</f>
        <v>0</v>
      </c>
      <c r="BL203" s="17" t="s">
        <v>155</v>
      </c>
      <c r="BM203" s="223" t="s">
        <v>795</v>
      </c>
    </row>
    <row r="204" s="2" customFormat="1" ht="21.75" customHeight="1">
      <c r="A204" s="38"/>
      <c r="B204" s="39"/>
      <c r="C204" s="212" t="s">
        <v>381</v>
      </c>
      <c r="D204" s="212" t="s">
        <v>150</v>
      </c>
      <c r="E204" s="213" t="s">
        <v>400</v>
      </c>
      <c r="F204" s="214" t="s">
        <v>401</v>
      </c>
      <c r="G204" s="215" t="s">
        <v>153</v>
      </c>
      <c r="H204" s="216">
        <v>30</v>
      </c>
      <c r="I204" s="217"/>
      <c r="J204" s="218">
        <f>ROUND(I204*H204,2)</f>
        <v>0</v>
      </c>
      <c r="K204" s="214" t="s">
        <v>154</v>
      </c>
      <c r="L204" s="44"/>
      <c r="M204" s="219" t="s">
        <v>19</v>
      </c>
      <c r="N204" s="220" t="s">
        <v>43</v>
      </c>
      <c r="O204" s="84"/>
      <c r="P204" s="221">
        <f>O204*H204</f>
        <v>0</v>
      </c>
      <c r="Q204" s="221">
        <v>0.0016000000000000001</v>
      </c>
      <c r="R204" s="221">
        <f>Q204*H204</f>
        <v>0.048000000000000001</v>
      </c>
      <c r="S204" s="221">
        <v>0</v>
      </c>
      <c r="T204" s="222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23" t="s">
        <v>155</v>
      </c>
      <c r="AT204" s="223" t="s">
        <v>150</v>
      </c>
      <c r="AU204" s="223" t="s">
        <v>80</v>
      </c>
      <c r="AY204" s="17" t="s">
        <v>148</v>
      </c>
      <c r="BE204" s="224">
        <f>IF(N204="základní",J204,0)</f>
        <v>0</v>
      </c>
      <c r="BF204" s="224">
        <f>IF(N204="snížená",J204,0)</f>
        <v>0</v>
      </c>
      <c r="BG204" s="224">
        <f>IF(N204="zákl. přenesená",J204,0)</f>
        <v>0</v>
      </c>
      <c r="BH204" s="224">
        <f>IF(N204="sníž. přenesená",J204,0)</f>
        <v>0</v>
      </c>
      <c r="BI204" s="224">
        <f>IF(N204="nulová",J204,0)</f>
        <v>0</v>
      </c>
      <c r="BJ204" s="17" t="s">
        <v>78</v>
      </c>
      <c r="BK204" s="224">
        <f>ROUND(I204*H204,2)</f>
        <v>0</v>
      </c>
      <c r="BL204" s="17" t="s">
        <v>155</v>
      </c>
      <c r="BM204" s="223" t="s">
        <v>796</v>
      </c>
    </row>
    <row r="205" s="2" customFormat="1">
      <c r="A205" s="38"/>
      <c r="B205" s="39"/>
      <c r="C205" s="40"/>
      <c r="D205" s="225" t="s">
        <v>157</v>
      </c>
      <c r="E205" s="40"/>
      <c r="F205" s="226" t="s">
        <v>403</v>
      </c>
      <c r="G205" s="40"/>
      <c r="H205" s="40"/>
      <c r="I205" s="227"/>
      <c r="J205" s="40"/>
      <c r="K205" s="40"/>
      <c r="L205" s="44"/>
      <c r="M205" s="228"/>
      <c r="N205" s="229"/>
      <c r="O205" s="84"/>
      <c r="P205" s="84"/>
      <c r="Q205" s="84"/>
      <c r="R205" s="84"/>
      <c r="S205" s="84"/>
      <c r="T205" s="85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T205" s="17" t="s">
        <v>157</v>
      </c>
      <c r="AU205" s="17" t="s">
        <v>80</v>
      </c>
    </row>
    <row r="206" s="2" customFormat="1" ht="24.15" customHeight="1">
      <c r="A206" s="38"/>
      <c r="B206" s="39"/>
      <c r="C206" s="212" t="s">
        <v>387</v>
      </c>
      <c r="D206" s="212" t="s">
        <v>150</v>
      </c>
      <c r="E206" s="213" t="s">
        <v>405</v>
      </c>
      <c r="F206" s="214" t="s">
        <v>406</v>
      </c>
      <c r="G206" s="215" t="s">
        <v>153</v>
      </c>
      <c r="H206" s="216">
        <v>30</v>
      </c>
      <c r="I206" s="217"/>
      <c r="J206" s="218">
        <f>ROUND(I206*H206,2)</f>
        <v>0</v>
      </c>
      <c r="K206" s="214" t="s">
        <v>154</v>
      </c>
      <c r="L206" s="44"/>
      <c r="M206" s="219" t="s">
        <v>19</v>
      </c>
      <c r="N206" s="220" t="s">
        <v>43</v>
      </c>
      <c r="O206" s="84"/>
      <c r="P206" s="221">
        <f>O206*H206</f>
        <v>0</v>
      </c>
      <c r="Q206" s="221">
        <v>1.0000000000000001E-05</v>
      </c>
      <c r="R206" s="221">
        <f>Q206*H206</f>
        <v>0.00030000000000000003</v>
      </c>
      <c r="S206" s="221">
        <v>0</v>
      </c>
      <c r="T206" s="222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23" t="s">
        <v>155</v>
      </c>
      <c r="AT206" s="223" t="s">
        <v>150</v>
      </c>
      <c r="AU206" s="223" t="s">
        <v>80</v>
      </c>
      <c r="AY206" s="17" t="s">
        <v>148</v>
      </c>
      <c r="BE206" s="224">
        <f>IF(N206="základní",J206,0)</f>
        <v>0</v>
      </c>
      <c r="BF206" s="224">
        <f>IF(N206="snížená",J206,0)</f>
        <v>0</v>
      </c>
      <c r="BG206" s="224">
        <f>IF(N206="zákl. přenesená",J206,0)</f>
        <v>0</v>
      </c>
      <c r="BH206" s="224">
        <f>IF(N206="sníž. přenesená",J206,0)</f>
        <v>0</v>
      </c>
      <c r="BI206" s="224">
        <f>IF(N206="nulová",J206,0)</f>
        <v>0</v>
      </c>
      <c r="BJ206" s="17" t="s">
        <v>78</v>
      </c>
      <c r="BK206" s="224">
        <f>ROUND(I206*H206,2)</f>
        <v>0</v>
      </c>
      <c r="BL206" s="17" t="s">
        <v>155</v>
      </c>
      <c r="BM206" s="223" t="s">
        <v>797</v>
      </c>
    </row>
    <row r="207" s="2" customFormat="1">
      <c r="A207" s="38"/>
      <c r="B207" s="39"/>
      <c r="C207" s="40"/>
      <c r="D207" s="225" t="s">
        <v>157</v>
      </c>
      <c r="E207" s="40"/>
      <c r="F207" s="226" t="s">
        <v>408</v>
      </c>
      <c r="G207" s="40"/>
      <c r="H207" s="40"/>
      <c r="I207" s="227"/>
      <c r="J207" s="40"/>
      <c r="K207" s="40"/>
      <c r="L207" s="44"/>
      <c r="M207" s="228"/>
      <c r="N207" s="229"/>
      <c r="O207" s="84"/>
      <c r="P207" s="84"/>
      <c r="Q207" s="84"/>
      <c r="R207" s="84"/>
      <c r="S207" s="84"/>
      <c r="T207" s="85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T207" s="17" t="s">
        <v>157</v>
      </c>
      <c r="AU207" s="17" t="s">
        <v>80</v>
      </c>
    </row>
    <row r="208" s="2" customFormat="1" ht="24.15" customHeight="1">
      <c r="A208" s="38"/>
      <c r="B208" s="39"/>
      <c r="C208" s="212" t="s">
        <v>392</v>
      </c>
      <c r="D208" s="212" t="s">
        <v>150</v>
      </c>
      <c r="E208" s="213" t="s">
        <v>410</v>
      </c>
      <c r="F208" s="214" t="s">
        <v>411</v>
      </c>
      <c r="G208" s="215" t="s">
        <v>181</v>
      </c>
      <c r="H208" s="216">
        <v>376</v>
      </c>
      <c r="I208" s="217"/>
      <c r="J208" s="218">
        <f>ROUND(I208*H208,2)</f>
        <v>0</v>
      </c>
      <c r="K208" s="214" t="s">
        <v>154</v>
      </c>
      <c r="L208" s="44"/>
      <c r="M208" s="219" t="s">
        <v>19</v>
      </c>
      <c r="N208" s="220" t="s">
        <v>43</v>
      </c>
      <c r="O208" s="84"/>
      <c r="P208" s="221">
        <f>O208*H208</f>
        <v>0</v>
      </c>
      <c r="Q208" s="221">
        <v>0.16850000000000001</v>
      </c>
      <c r="R208" s="221">
        <f>Q208*H208</f>
        <v>63.356000000000002</v>
      </c>
      <c r="S208" s="221">
        <v>0</v>
      </c>
      <c r="T208" s="222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23" t="s">
        <v>155</v>
      </c>
      <c r="AT208" s="223" t="s">
        <v>150</v>
      </c>
      <c r="AU208" s="223" t="s">
        <v>80</v>
      </c>
      <c r="AY208" s="17" t="s">
        <v>148</v>
      </c>
      <c r="BE208" s="224">
        <f>IF(N208="základní",J208,0)</f>
        <v>0</v>
      </c>
      <c r="BF208" s="224">
        <f>IF(N208="snížená",J208,0)</f>
        <v>0</v>
      </c>
      <c r="BG208" s="224">
        <f>IF(N208="zákl. přenesená",J208,0)</f>
        <v>0</v>
      </c>
      <c r="BH208" s="224">
        <f>IF(N208="sníž. přenesená",J208,0)</f>
        <v>0</v>
      </c>
      <c r="BI208" s="224">
        <f>IF(N208="nulová",J208,0)</f>
        <v>0</v>
      </c>
      <c r="BJ208" s="17" t="s">
        <v>78</v>
      </c>
      <c r="BK208" s="224">
        <f>ROUND(I208*H208,2)</f>
        <v>0</v>
      </c>
      <c r="BL208" s="17" t="s">
        <v>155</v>
      </c>
      <c r="BM208" s="223" t="s">
        <v>412</v>
      </c>
    </row>
    <row r="209" s="2" customFormat="1">
      <c r="A209" s="38"/>
      <c r="B209" s="39"/>
      <c r="C209" s="40"/>
      <c r="D209" s="225" t="s">
        <v>157</v>
      </c>
      <c r="E209" s="40"/>
      <c r="F209" s="226" t="s">
        <v>413</v>
      </c>
      <c r="G209" s="40"/>
      <c r="H209" s="40"/>
      <c r="I209" s="227"/>
      <c r="J209" s="40"/>
      <c r="K209" s="40"/>
      <c r="L209" s="44"/>
      <c r="M209" s="228"/>
      <c r="N209" s="229"/>
      <c r="O209" s="84"/>
      <c r="P209" s="84"/>
      <c r="Q209" s="84"/>
      <c r="R209" s="84"/>
      <c r="S209" s="84"/>
      <c r="T209" s="85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T209" s="17" t="s">
        <v>157</v>
      </c>
      <c r="AU209" s="17" t="s">
        <v>80</v>
      </c>
    </row>
    <row r="210" s="13" customFormat="1">
      <c r="A210" s="13"/>
      <c r="B210" s="230"/>
      <c r="C210" s="231"/>
      <c r="D210" s="232" t="s">
        <v>159</v>
      </c>
      <c r="E210" s="233" t="s">
        <v>19</v>
      </c>
      <c r="F210" s="234" t="s">
        <v>798</v>
      </c>
      <c r="G210" s="231"/>
      <c r="H210" s="235">
        <v>376</v>
      </c>
      <c r="I210" s="236"/>
      <c r="J210" s="231"/>
      <c r="K210" s="231"/>
      <c r="L210" s="237"/>
      <c r="M210" s="238"/>
      <c r="N210" s="239"/>
      <c r="O210" s="239"/>
      <c r="P210" s="239"/>
      <c r="Q210" s="239"/>
      <c r="R210" s="239"/>
      <c r="S210" s="239"/>
      <c r="T210" s="240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1" t="s">
        <v>159</v>
      </c>
      <c r="AU210" s="241" t="s">
        <v>80</v>
      </c>
      <c r="AV210" s="13" t="s">
        <v>80</v>
      </c>
      <c r="AW210" s="13" t="s">
        <v>33</v>
      </c>
      <c r="AX210" s="13" t="s">
        <v>78</v>
      </c>
      <c r="AY210" s="241" t="s">
        <v>148</v>
      </c>
    </row>
    <row r="211" s="2" customFormat="1" ht="16.5" customHeight="1">
      <c r="A211" s="38"/>
      <c r="B211" s="39"/>
      <c r="C211" s="263" t="s">
        <v>399</v>
      </c>
      <c r="D211" s="263" t="s">
        <v>240</v>
      </c>
      <c r="E211" s="264" t="s">
        <v>437</v>
      </c>
      <c r="F211" s="265" t="s">
        <v>438</v>
      </c>
      <c r="G211" s="266" t="s">
        <v>181</v>
      </c>
      <c r="H211" s="267">
        <v>207.05000000000001</v>
      </c>
      <c r="I211" s="268"/>
      <c r="J211" s="269">
        <f>ROUND(I211*H211,2)</f>
        <v>0</v>
      </c>
      <c r="K211" s="265" t="s">
        <v>154</v>
      </c>
      <c r="L211" s="270"/>
      <c r="M211" s="271" t="s">
        <v>19</v>
      </c>
      <c r="N211" s="272" t="s">
        <v>43</v>
      </c>
      <c r="O211" s="84"/>
      <c r="P211" s="221">
        <f>O211*H211</f>
        <v>0</v>
      </c>
      <c r="Q211" s="221">
        <v>0.048300000000000003</v>
      </c>
      <c r="R211" s="221">
        <f>Q211*H211</f>
        <v>10.000515000000002</v>
      </c>
      <c r="S211" s="221">
        <v>0</v>
      </c>
      <c r="T211" s="222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23" t="s">
        <v>195</v>
      </c>
      <c r="AT211" s="223" t="s">
        <v>240</v>
      </c>
      <c r="AU211" s="223" t="s">
        <v>80</v>
      </c>
      <c r="AY211" s="17" t="s">
        <v>148</v>
      </c>
      <c r="BE211" s="224">
        <f>IF(N211="základní",J211,0)</f>
        <v>0</v>
      </c>
      <c r="BF211" s="224">
        <f>IF(N211="snížená",J211,0)</f>
        <v>0</v>
      </c>
      <c r="BG211" s="224">
        <f>IF(N211="zákl. přenesená",J211,0)</f>
        <v>0</v>
      </c>
      <c r="BH211" s="224">
        <f>IF(N211="sníž. přenesená",J211,0)</f>
        <v>0</v>
      </c>
      <c r="BI211" s="224">
        <f>IF(N211="nulová",J211,0)</f>
        <v>0</v>
      </c>
      <c r="BJ211" s="17" t="s">
        <v>78</v>
      </c>
      <c r="BK211" s="224">
        <f>ROUND(I211*H211,2)</f>
        <v>0</v>
      </c>
      <c r="BL211" s="17" t="s">
        <v>155</v>
      </c>
      <c r="BM211" s="223" t="s">
        <v>439</v>
      </c>
    </row>
    <row r="212" s="13" customFormat="1">
      <c r="A212" s="13"/>
      <c r="B212" s="230"/>
      <c r="C212" s="231"/>
      <c r="D212" s="232" t="s">
        <v>159</v>
      </c>
      <c r="E212" s="231"/>
      <c r="F212" s="234" t="s">
        <v>799</v>
      </c>
      <c r="G212" s="231"/>
      <c r="H212" s="235">
        <v>207.05000000000001</v>
      </c>
      <c r="I212" s="236"/>
      <c r="J212" s="231"/>
      <c r="K212" s="231"/>
      <c r="L212" s="237"/>
      <c r="M212" s="238"/>
      <c r="N212" s="239"/>
      <c r="O212" s="239"/>
      <c r="P212" s="239"/>
      <c r="Q212" s="239"/>
      <c r="R212" s="239"/>
      <c r="S212" s="239"/>
      <c r="T212" s="240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1" t="s">
        <v>159</v>
      </c>
      <c r="AU212" s="241" t="s">
        <v>80</v>
      </c>
      <c r="AV212" s="13" t="s">
        <v>80</v>
      </c>
      <c r="AW212" s="13" t="s">
        <v>4</v>
      </c>
      <c r="AX212" s="13" t="s">
        <v>78</v>
      </c>
      <c r="AY212" s="241" t="s">
        <v>148</v>
      </c>
    </row>
    <row r="213" s="2" customFormat="1" ht="16.5" customHeight="1">
      <c r="A213" s="38"/>
      <c r="B213" s="39"/>
      <c r="C213" s="263" t="s">
        <v>404</v>
      </c>
      <c r="D213" s="263" t="s">
        <v>240</v>
      </c>
      <c r="E213" s="264" t="s">
        <v>416</v>
      </c>
      <c r="F213" s="265" t="s">
        <v>417</v>
      </c>
      <c r="G213" s="266" t="s">
        <v>181</v>
      </c>
      <c r="H213" s="267">
        <v>2.02</v>
      </c>
      <c r="I213" s="268"/>
      <c r="J213" s="269">
        <f>ROUND(I213*H213,2)</f>
        <v>0</v>
      </c>
      <c r="K213" s="265" t="s">
        <v>154</v>
      </c>
      <c r="L213" s="270"/>
      <c r="M213" s="271" t="s">
        <v>19</v>
      </c>
      <c r="N213" s="272" t="s">
        <v>43</v>
      </c>
      <c r="O213" s="84"/>
      <c r="P213" s="221">
        <f>O213*H213</f>
        <v>0</v>
      </c>
      <c r="Q213" s="221">
        <v>0.065670000000000006</v>
      </c>
      <c r="R213" s="221">
        <f>Q213*H213</f>
        <v>0.13265340000000001</v>
      </c>
      <c r="S213" s="221">
        <v>0</v>
      </c>
      <c r="T213" s="222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23" t="s">
        <v>195</v>
      </c>
      <c r="AT213" s="223" t="s">
        <v>240</v>
      </c>
      <c r="AU213" s="223" t="s">
        <v>80</v>
      </c>
      <c r="AY213" s="17" t="s">
        <v>148</v>
      </c>
      <c r="BE213" s="224">
        <f>IF(N213="základní",J213,0)</f>
        <v>0</v>
      </c>
      <c r="BF213" s="224">
        <f>IF(N213="snížená",J213,0)</f>
        <v>0</v>
      </c>
      <c r="BG213" s="224">
        <f>IF(N213="zákl. přenesená",J213,0)</f>
        <v>0</v>
      </c>
      <c r="BH213" s="224">
        <f>IF(N213="sníž. přenesená",J213,0)</f>
        <v>0</v>
      </c>
      <c r="BI213" s="224">
        <f>IF(N213="nulová",J213,0)</f>
        <v>0</v>
      </c>
      <c r="BJ213" s="17" t="s">
        <v>78</v>
      </c>
      <c r="BK213" s="224">
        <f>ROUND(I213*H213,2)</f>
        <v>0</v>
      </c>
      <c r="BL213" s="17" t="s">
        <v>155</v>
      </c>
      <c r="BM213" s="223" t="s">
        <v>800</v>
      </c>
    </row>
    <row r="214" s="13" customFormat="1">
      <c r="A214" s="13"/>
      <c r="B214" s="230"/>
      <c r="C214" s="231"/>
      <c r="D214" s="232" t="s">
        <v>159</v>
      </c>
      <c r="E214" s="233" t="s">
        <v>19</v>
      </c>
      <c r="F214" s="234" t="s">
        <v>649</v>
      </c>
      <c r="G214" s="231"/>
      <c r="H214" s="235">
        <v>2</v>
      </c>
      <c r="I214" s="236"/>
      <c r="J214" s="231"/>
      <c r="K214" s="231"/>
      <c r="L214" s="237"/>
      <c r="M214" s="238"/>
      <c r="N214" s="239"/>
      <c r="O214" s="239"/>
      <c r="P214" s="239"/>
      <c r="Q214" s="239"/>
      <c r="R214" s="239"/>
      <c r="S214" s="239"/>
      <c r="T214" s="240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1" t="s">
        <v>159</v>
      </c>
      <c r="AU214" s="241" t="s">
        <v>80</v>
      </c>
      <c r="AV214" s="13" t="s">
        <v>80</v>
      </c>
      <c r="AW214" s="13" t="s">
        <v>33</v>
      </c>
      <c r="AX214" s="13" t="s">
        <v>78</v>
      </c>
      <c r="AY214" s="241" t="s">
        <v>148</v>
      </c>
    </row>
    <row r="215" s="13" customFormat="1">
      <c r="A215" s="13"/>
      <c r="B215" s="230"/>
      <c r="C215" s="231"/>
      <c r="D215" s="232" t="s">
        <v>159</v>
      </c>
      <c r="E215" s="231"/>
      <c r="F215" s="234" t="s">
        <v>445</v>
      </c>
      <c r="G215" s="231"/>
      <c r="H215" s="235">
        <v>2.02</v>
      </c>
      <c r="I215" s="236"/>
      <c r="J215" s="231"/>
      <c r="K215" s="231"/>
      <c r="L215" s="237"/>
      <c r="M215" s="238"/>
      <c r="N215" s="239"/>
      <c r="O215" s="239"/>
      <c r="P215" s="239"/>
      <c r="Q215" s="239"/>
      <c r="R215" s="239"/>
      <c r="S215" s="239"/>
      <c r="T215" s="240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1" t="s">
        <v>159</v>
      </c>
      <c r="AU215" s="241" t="s">
        <v>80</v>
      </c>
      <c r="AV215" s="13" t="s">
        <v>80</v>
      </c>
      <c r="AW215" s="13" t="s">
        <v>4</v>
      </c>
      <c r="AX215" s="13" t="s">
        <v>78</v>
      </c>
      <c r="AY215" s="241" t="s">
        <v>148</v>
      </c>
    </row>
    <row r="216" s="2" customFormat="1" ht="16.5" customHeight="1">
      <c r="A216" s="38"/>
      <c r="B216" s="39"/>
      <c r="C216" s="263" t="s">
        <v>409</v>
      </c>
      <c r="D216" s="263" t="s">
        <v>240</v>
      </c>
      <c r="E216" s="264" t="s">
        <v>422</v>
      </c>
      <c r="F216" s="265" t="s">
        <v>423</v>
      </c>
      <c r="G216" s="266" t="s">
        <v>181</v>
      </c>
      <c r="H216" s="267">
        <v>85.849999999999994</v>
      </c>
      <c r="I216" s="268"/>
      <c r="J216" s="269">
        <f>ROUND(I216*H216,2)</f>
        <v>0</v>
      </c>
      <c r="K216" s="265" t="s">
        <v>154</v>
      </c>
      <c r="L216" s="270"/>
      <c r="M216" s="271" t="s">
        <v>19</v>
      </c>
      <c r="N216" s="272" t="s">
        <v>43</v>
      </c>
      <c r="O216" s="84"/>
      <c r="P216" s="221">
        <f>O216*H216</f>
        <v>0</v>
      </c>
      <c r="Q216" s="221">
        <v>0.080000000000000002</v>
      </c>
      <c r="R216" s="221">
        <f>Q216*H216</f>
        <v>6.8679999999999994</v>
      </c>
      <c r="S216" s="221">
        <v>0</v>
      </c>
      <c r="T216" s="222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23" t="s">
        <v>195</v>
      </c>
      <c r="AT216" s="223" t="s">
        <v>240</v>
      </c>
      <c r="AU216" s="223" t="s">
        <v>80</v>
      </c>
      <c r="AY216" s="17" t="s">
        <v>148</v>
      </c>
      <c r="BE216" s="224">
        <f>IF(N216="základní",J216,0)</f>
        <v>0</v>
      </c>
      <c r="BF216" s="224">
        <f>IF(N216="snížená",J216,0)</f>
        <v>0</v>
      </c>
      <c r="BG216" s="224">
        <f>IF(N216="zákl. přenesená",J216,0)</f>
        <v>0</v>
      </c>
      <c r="BH216" s="224">
        <f>IF(N216="sníž. přenesená",J216,0)</f>
        <v>0</v>
      </c>
      <c r="BI216" s="224">
        <f>IF(N216="nulová",J216,0)</f>
        <v>0</v>
      </c>
      <c r="BJ216" s="17" t="s">
        <v>78</v>
      </c>
      <c r="BK216" s="224">
        <f>ROUND(I216*H216,2)</f>
        <v>0</v>
      </c>
      <c r="BL216" s="17" t="s">
        <v>155</v>
      </c>
      <c r="BM216" s="223" t="s">
        <v>801</v>
      </c>
    </row>
    <row r="217" s="13" customFormat="1">
      <c r="A217" s="13"/>
      <c r="B217" s="230"/>
      <c r="C217" s="231"/>
      <c r="D217" s="232" t="s">
        <v>159</v>
      </c>
      <c r="E217" s="231"/>
      <c r="F217" s="234" t="s">
        <v>435</v>
      </c>
      <c r="G217" s="231"/>
      <c r="H217" s="235">
        <v>85.849999999999994</v>
      </c>
      <c r="I217" s="236"/>
      <c r="J217" s="231"/>
      <c r="K217" s="231"/>
      <c r="L217" s="237"/>
      <c r="M217" s="238"/>
      <c r="N217" s="239"/>
      <c r="O217" s="239"/>
      <c r="P217" s="239"/>
      <c r="Q217" s="239"/>
      <c r="R217" s="239"/>
      <c r="S217" s="239"/>
      <c r="T217" s="240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1" t="s">
        <v>159</v>
      </c>
      <c r="AU217" s="241" t="s">
        <v>80</v>
      </c>
      <c r="AV217" s="13" t="s">
        <v>80</v>
      </c>
      <c r="AW217" s="13" t="s">
        <v>4</v>
      </c>
      <c r="AX217" s="13" t="s">
        <v>78</v>
      </c>
      <c r="AY217" s="241" t="s">
        <v>148</v>
      </c>
    </row>
    <row r="218" s="2" customFormat="1" ht="16.5" customHeight="1">
      <c r="A218" s="38"/>
      <c r="B218" s="39"/>
      <c r="C218" s="263" t="s">
        <v>415</v>
      </c>
      <c r="D218" s="263" t="s">
        <v>240</v>
      </c>
      <c r="E218" s="264" t="s">
        <v>432</v>
      </c>
      <c r="F218" s="265" t="s">
        <v>433</v>
      </c>
      <c r="G218" s="266" t="s">
        <v>181</v>
      </c>
      <c r="H218" s="267">
        <v>80.799999999999997</v>
      </c>
      <c r="I218" s="268"/>
      <c r="J218" s="269">
        <f>ROUND(I218*H218,2)</f>
        <v>0</v>
      </c>
      <c r="K218" s="265" t="s">
        <v>154</v>
      </c>
      <c r="L218" s="270"/>
      <c r="M218" s="271" t="s">
        <v>19</v>
      </c>
      <c r="N218" s="272" t="s">
        <v>43</v>
      </c>
      <c r="O218" s="84"/>
      <c r="P218" s="221">
        <f>O218*H218</f>
        <v>0</v>
      </c>
      <c r="Q218" s="221">
        <v>0.044999999999999998</v>
      </c>
      <c r="R218" s="221">
        <f>Q218*H218</f>
        <v>3.6359999999999997</v>
      </c>
      <c r="S218" s="221">
        <v>0</v>
      </c>
      <c r="T218" s="222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23" t="s">
        <v>195</v>
      </c>
      <c r="AT218" s="223" t="s">
        <v>240</v>
      </c>
      <c r="AU218" s="223" t="s">
        <v>80</v>
      </c>
      <c r="AY218" s="17" t="s">
        <v>148</v>
      </c>
      <c r="BE218" s="224">
        <f>IF(N218="základní",J218,0)</f>
        <v>0</v>
      </c>
      <c r="BF218" s="224">
        <f>IF(N218="snížená",J218,0)</f>
        <v>0</v>
      </c>
      <c r="BG218" s="224">
        <f>IF(N218="zákl. přenesená",J218,0)</f>
        <v>0</v>
      </c>
      <c r="BH218" s="224">
        <f>IF(N218="sníž. přenesená",J218,0)</f>
        <v>0</v>
      </c>
      <c r="BI218" s="224">
        <f>IF(N218="nulová",J218,0)</f>
        <v>0</v>
      </c>
      <c r="BJ218" s="17" t="s">
        <v>78</v>
      </c>
      <c r="BK218" s="224">
        <f>ROUND(I218*H218,2)</f>
        <v>0</v>
      </c>
      <c r="BL218" s="17" t="s">
        <v>155</v>
      </c>
      <c r="BM218" s="223" t="s">
        <v>802</v>
      </c>
    </row>
    <row r="219" s="13" customFormat="1">
      <c r="A219" s="13"/>
      <c r="B219" s="230"/>
      <c r="C219" s="231"/>
      <c r="D219" s="232" t="s">
        <v>159</v>
      </c>
      <c r="E219" s="231"/>
      <c r="F219" s="234" t="s">
        <v>803</v>
      </c>
      <c r="G219" s="231"/>
      <c r="H219" s="235">
        <v>80.799999999999997</v>
      </c>
      <c r="I219" s="236"/>
      <c r="J219" s="231"/>
      <c r="K219" s="231"/>
      <c r="L219" s="237"/>
      <c r="M219" s="238"/>
      <c r="N219" s="239"/>
      <c r="O219" s="239"/>
      <c r="P219" s="239"/>
      <c r="Q219" s="239"/>
      <c r="R219" s="239"/>
      <c r="S219" s="239"/>
      <c r="T219" s="240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1" t="s">
        <v>159</v>
      </c>
      <c r="AU219" s="241" t="s">
        <v>80</v>
      </c>
      <c r="AV219" s="13" t="s">
        <v>80</v>
      </c>
      <c r="AW219" s="13" t="s">
        <v>4</v>
      </c>
      <c r="AX219" s="13" t="s">
        <v>78</v>
      </c>
      <c r="AY219" s="241" t="s">
        <v>148</v>
      </c>
    </row>
    <row r="220" s="2" customFormat="1" ht="16.5" customHeight="1">
      <c r="A220" s="38"/>
      <c r="B220" s="39"/>
      <c r="C220" s="263" t="s">
        <v>421</v>
      </c>
      <c r="D220" s="263" t="s">
        <v>240</v>
      </c>
      <c r="E220" s="264" t="s">
        <v>804</v>
      </c>
      <c r="F220" s="265" t="s">
        <v>805</v>
      </c>
      <c r="G220" s="266" t="s">
        <v>181</v>
      </c>
      <c r="H220" s="267">
        <v>4.04</v>
      </c>
      <c r="I220" s="268"/>
      <c r="J220" s="269">
        <f>ROUND(I220*H220,2)</f>
        <v>0</v>
      </c>
      <c r="K220" s="265" t="s">
        <v>154</v>
      </c>
      <c r="L220" s="270"/>
      <c r="M220" s="271" t="s">
        <v>19</v>
      </c>
      <c r="N220" s="272" t="s">
        <v>43</v>
      </c>
      <c r="O220" s="84"/>
      <c r="P220" s="221">
        <f>O220*H220</f>
        <v>0</v>
      </c>
      <c r="Q220" s="221">
        <v>0.12</v>
      </c>
      <c r="R220" s="221">
        <f>Q220*H220</f>
        <v>0.48480000000000001</v>
      </c>
      <c r="S220" s="221">
        <v>0</v>
      </c>
      <c r="T220" s="222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23" t="s">
        <v>195</v>
      </c>
      <c r="AT220" s="223" t="s">
        <v>240</v>
      </c>
      <c r="AU220" s="223" t="s">
        <v>80</v>
      </c>
      <c r="AY220" s="17" t="s">
        <v>148</v>
      </c>
      <c r="BE220" s="224">
        <f>IF(N220="základní",J220,0)</f>
        <v>0</v>
      </c>
      <c r="BF220" s="224">
        <f>IF(N220="snížená",J220,0)</f>
        <v>0</v>
      </c>
      <c r="BG220" s="224">
        <f>IF(N220="zákl. přenesená",J220,0)</f>
        <v>0</v>
      </c>
      <c r="BH220" s="224">
        <f>IF(N220="sníž. přenesená",J220,0)</f>
        <v>0</v>
      </c>
      <c r="BI220" s="224">
        <f>IF(N220="nulová",J220,0)</f>
        <v>0</v>
      </c>
      <c r="BJ220" s="17" t="s">
        <v>78</v>
      </c>
      <c r="BK220" s="224">
        <f>ROUND(I220*H220,2)</f>
        <v>0</v>
      </c>
      <c r="BL220" s="17" t="s">
        <v>155</v>
      </c>
      <c r="BM220" s="223" t="s">
        <v>806</v>
      </c>
    </row>
    <row r="221" s="15" customFormat="1">
      <c r="A221" s="15"/>
      <c r="B221" s="253"/>
      <c r="C221" s="254"/>
      <c r="D221" s="232" t="s">
        <v>159</v>
      </c>
      <c r="E221" s="255" t="s">
        <v>19</v>
      </c>
      <c r="F221" s="256" t="s">
        <v>807</v>
      </c>
      <c r="G221" s="254"/>
      <c r="H221" s="255" t="s">
        <v>19</v>
      </c>
      <c r="I221" s="257"/>
      <c r="J221" s="254"/>
      <c r="K221" s="254"/>
      <c r="L221" s="258"/>
      <c r="M221" s="259"/>
      <c r="N221" s="260"/>
      <c r="O221" s="260"/>
      <c r="P221" s="260"/>
      <c r="Q221" s="260"/>
      <c r="R221" s="260"/>
      <c r="S221" s="260"/>
      <c r="T221" s="261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62" t="s">
        <v>159</v>
      </c>
      <c r="AU221" s="262" t="s">
        <v>80</v>
      </c>
      <c r="AV221" s="15" t="s">
        <v>78</v>
      </c>
      <c r="AW221" s="15" t="s">
        <v>33</v>
      </c>
      <c r="AX221" s="15" t="s">
        <v>72</v>
      </c>
      <c r="AY221" s="262" t="s">
        <v>148</v>
      </c>
    </row>
    <row r="222" s="13" customFormat="1">
      <c r="A222" s="13"/>
      <c r="B222" s="230"/>
      <c r="C222" s="231"/>
      <c r="D222" s="232" t="s">
        <v>159</v>
      </c>
      <c r="E222" s="233" t="s">
        <v>19</v>
      </c>
      <c r="F222" s="234" t="s">
        <v>808</v>
      </c>
      <c r="G222" s="231"/>
      <c r="H222" s="235">
        <v>4</v>
      </c>
      <c r="I222" s="236"/>
      <c r="J222" s="231"/>
      <c r="K222" s="231"/>
      <c r="L222" s="237"/>
      <c r="M222" s="238"/>
      <c r="N222" s="239"/>
      <c r="O222" s="239"/>
      <c r="P222" s="239"/>
      <c r="Q222" s="239"/>
      <c r="R222" s="239"/>
      <c r="S222" s="239"/>
      <c r="T222" s="240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1" t="s">
        <v>159</v>
      </c>
      <c r="AU222" s="241" t="s">
        <v>80</v>
      </c>
      <c r="AV222" s="13" t="s">
        <v>80</v>
      </c>
      <c r="AW222" s="13" t="s">
        <v>33</v>
      </c>
      <c r="AX222" s="13" t="s">
        <v>78</v>
      </c>
      <c r="AY222" s="241" t="s">
        <v>148</v>
      </c>
    </row>
    <row r="223" s="13" customFormat="1">
      <c r="A223" s="13"/>
      <c r="B223" s="230"/>
      <c r="C223" s="231"/>
      <c r="D223" s="232" t="s">
        <v>159</v>
      </c>
      <c r="E223" s="231"/>
      <c r="F223" s="234" t="s">
        <v>809</v>
      </c>
      <c r="G223" s="231"/>
      <c r="H223" s="235">
        <v>4.04</v>
      </c>
      <c r="I223" s="236"/>
      <c r="J223" s="231"/>
      <c r="K223" s="231"/>
      <c r="L223" s="237"/>
      <c r="M223" s="238"/>
      <c r="N223" s="239"/>
      <c r="O223" s="239"/>
      <c r="P223" s="239"/>
      <c r="Q223" s="239"/>
      <c r="R223" s="239"/>
      <c r="S223" s="239"/>
      <c r="T223" s="240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1" t="s">
        <v>159</v>
      </c>
      <c r="AU223" s="241" t="s">
        <v>80</v>
      </c>
      <c r="AV223" s="13" t="s">
        <v>80</v>
      </c>
      <c r="AW223" s="13" t="s">
        <v>4</v>
      </c>
      <c r="AX223" s="13" t="s">
        <v>78</v>
      </c>
      <c r="AY223" s="241" t="s">
        <v>148</v>
      </c>
    </row>
    <row r="224" s="2" customFormat="1" ht="24.15" customHeight="1">
      <c r="A224" s="38"/>
      <c r="B224" s="39"/>
      <c r="C224" s="212" t="s">
        <v>426</v>
      </c>
      <c r="D224" s="212" t="s">
        <v>150</v>
      </c>
      <c r="E224" s="213" t="s">
        <v>451</v>
      </c>
      <c r="F224" s="214" t="s">
        <v>452</v>
      </c>
      <c r="G224" s="215" t="s">
        <v>181</v>
      </c>
      <c r="H224" s="216">
        <v>45</v>
      </c>
      <c r="I224" s="217"/>
      <c r="J224" s="218">
        <f>ROUND(I224*H224,2)</f>
        <v>0</v>
      </c>
      <c r="K224" s="214" t="s">
        <v>154</v>
      </c>
      <c r="L224" s="44"/>
      <c r="M224" s="219" t="s">
        <v>19</v>
      </c>
      <c r="N224" s="220" t="s">
        <v>43</v>
      </c>
      <c r="O224" s="84"/>
      <c r="P224" s="221">
        <f>O224*H224</f>
        <v>0</v>
      </c>
      <c r="Q224" s="221">
        <v>0.14041999999999999</v>
      </c>
      <c r="R224" s="221">
        <f>Q224*H224</f>
        <v>6.3188999999999993</v>
      </c>
      <c r="S224" s="221">
        <v>0</v>
      </c>
      <c r="T224" s="222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23" t="s">
        <v>155</v>
      </c>
      <c r="AT224" s="223" t="s">
        <v>150</v>
      </c>
      <c r="AU224" s="223" t="s">
        <v>80</v>
      </c>
      <c r="AY224" s="17" t="s">
        <v>148</v>
      </c>
      <c r="BE224" s="224">
        <f>IF(N224="základní",J224,0)</f>
        <v>0</v>
      </c>
      <c r="BF224" s="224">
        <f>IF(N224="snížená",J224,0)</f>
        <v>0</v>
      </c>
      <c r="BG224" s="224">
        <f>IF(N224="zákl. přenesená",J224,0)</f>
        <v>0</v>
      </c>
      <c r="BH224" s="224">
        <f>IF(N224="sníž. přenesená",J224,0)</f>
        <v>0</v>
      </c>
      <c r="BI224" s="224">
        <f>IF(N224="nulová",J224,0)</f>
        <v>0</v>
      </c>
      <c r="BJ224" s="17" t="s">
        <v>78</v>
      </c>
      <c r="BK224" s="224">
        <f>ROUND(I224*H224,2)</f>
        <v>0</v>
      </c>
      <c r="BL224" s="17" t="s">
        <v>155</v>
      </c>
      <c r="BM224" s="223" t="s">
        <v>453</v>
      </c>
    </row>
    <row r="225" s="2" customFormat="1">
      <c r="A225" s="38"/>
      <c r="B225" s="39"/>
      <c r="C225" s="40"/>
      <c r="D225" s="225" t="s">
        <v>157</v>
      </c>
      <c r="E225" s="40"/>
      <c r="F225" s="226" t="s">
        <v>454</v>
      </c>
      <c r="G225" s="40"/>
      <c r="H225" s="40"/>
      <c r="I225" s="227"/>
      <c r="J225" s="40"/>
      <c r="K225" s="40"/>
      <c r="L225" s="44"/>
      <c r="M225" s="228"/>
      <c r="N225" s="229"/>
      <c r="O225" s="84"/>
      <c r="P225" s="84"/>
      <c r="Q225" s="84"/>
      <c r="R225" s="84"/>
      <c r="S225" s="84"/>
      <c r="T225" s="85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T225" s="17" t="s">
        <v>157</v>
      </c>
      <c r="AU225" s="17" t="s">
        <v>80</v>
      </c>
    </row>
    <row r="226" s="2" customFormat="1" ht="16.5" customHeight="1">
      <c r="A226" s="38"/>
      <c r="B226" s="39"/>
      <c r="C226" s="263" t="s">
        <v>431</v>
      </c>
      <c r="D226" s="263" t="s">
        <v>240</v>
      </c>
      <c r="E226" s="264" t="s">
        <v>456</v>
      </c>
      <c r="F226" s="265" t="s">
        <v>457</v>
      </c>
      <c r="G226" s="266" t="s">
        <v>181</v>
      </c>
      <c r="H226" s="267">
        <v>45.450000000000003</v>
      </c>
      <c r="I226" s="268"/>
      <c r="J226" s="269">
        <f>ROUND(I226*H226,2)</f>
        <v>0</v>
      </c>
      <c r="K226" s="265" t="s">
        <v>154</v>
      </c>
      <c r="L226" s="270"/>
      <c r="M226" s="271" t="s">
        <v>19</v>
      </c>
      <c r="N226" s="272" t="s">
        <v>43</v>
      </c>
      <c r="O226" s="84"/>
      <c r="P226" s="221">
        <f>O226*H226</f>
        <v>0</v>
      </c>
      <c r="Q226" s="221">
        <v>0.024</v>
      </c>
      <c r="R226" s="221">
        <f>Q226*H226</f>
        <v>1.0908</v>
      </c>
      <c r="S226" s="221">
        <v>0</v>
      </c>
      <c r="T226" s="222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23" t="s">
        <v>195</v>
      </c>
      <c r="AT226" s="223" t="s">
        <v>240</v>
      </c>
      <c r="AU226" s="223" t="s">
        <v>80</v>
      </c>
      <c r="AY226" s="17" t="s">
        <v>148</v>
      </c>
      <c r="BE226" s="224">
        <f>IF(N226="základní",J226,0)</f>
        <v>0</v>
      </c>
      <c r="BF226" s="224">
        <f>IF(N226="snížená",J226,0)</f>
        <v>0</v>
      </c>
      <c r="BG226" s="224">
        <f>IF(N226="zákl. přenesená",J226,0)</f>
        <v>0</v>
      </c>
      <c r="BH226" s="224">
        <f>IF(N226="sníž. přenesená",J226,0)</f>
        <v>0</v>
      </c>
      <c r="BI226" s="224">
        <f>IF(N226="nulová",J226,0)</f>
        <v>0</v>
      </c>
      <c r="BJ226" s="17" t="s">
        <v>78</v>
      </c>
      <c r="BK226" s="224">
        <f>ROUND(I226*H226,2)</f>
        <v>0</v>
      </c>
      <c r="BL226" s="17" t="s">
        <v>155</v>
      </c>
      <c r="BM226" s="223" t="s">
        <v>458</v>
      </c>
    </row>
    <row r="227" s="2" customFormat="1">
      <c r="A227" s="38"/>
      <c r="B227" s="39"/>
      <c r="C227" s="40"/>
      <c r="D227" s="232" t="s">
        <v>301</v>
      </c>
      <c r="E227" s="40"/>
      <c r="F227" s="273" t="s">
        <v>459</v>
      </c>
      <c r="G227" s="40"/>
      <c r="H227" s="40"/>
      <c r="I227" s="227"/>
      <c r="J227" s="40"/>
      <c r="K227" s="40"/>
      <c r="L227" s="44"/>
      <c r="M227" s="228"/>
      <c r="N227" s="229"/>
      <c r="O227" s="84"/>
      <c r="P227" s="84"/>
      <c r="Q227" s="84"/>
      <c r="R227" s="84"/>
      <c r="S227" s="84"/>
      <c r="T227" s="85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T227" s="17" t="s">
        <v>301</v>
      </c>
      <c r="AU227" s="17" t="s">
        <v>80</v>
      </c>
    </row>
    <row r="228" s="13" customFormat="1">
      <c r="A228" s="13"/>
      <c r="B228" s="230"/>
      <c r="C228" s="231"/>
      <c r="D228" s="232" t="s">
        <v>159</v>
      </c>
      <c r="E228" s="231"/>
      <c r="F228" s="234" t="s">
        <v>810</v>
      </c>
      <c r="G228" s="231"/>
      <c r="H228" s="235">
        <v>45.450000000000003</v>
      </c>
      <c r="I228" s="236"/>
      <c r="J228" s="231"/>
      <c r="K228" s="231"/>
      <c r="L228" s="237"/>
      <c r="M228" s="238"/>
      <c r="N228" s="239"/>
      <c r="O228" s="239"/>
      <c r="P228" s="239"/>
      <c r="Q228" s="239"/>
      <c r="R228" s="239"/>
      <c r="S228" s="239"/>
      <c r="T228" s="240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1" t="s">
        <v>159</v>
      </c>
      <c r="AU228" s="241" t="s">
        <v>80</v>
      </c>
      <c r="AV228" s="13" t="s">
        <v>80</v>
      </c>
      <c r="AW228" s="13" t="s">
        <v>4</v>
      </c>
      <c r="AX228" s="13" t="s">
        <v>78</v>
      </c>
      <c r="AY228" s="241" t="s">
        <v>148</v>
      </c>
    </row>
    <row r="229" s="2" customFormat="1" ht="24.15" customHeight="1">
      <c r="A229" s="38"/>
      <c r="B229" s="39"/>
      <c r="C229" s="212" t="s">
        <v>436</v>
      </c>
      <c r="D229" s="212" t="s">
        <v>150</v>
      </c>
      <c r="E229" s="213" t="s">
        <v>462</v>
      </c>
      <c r="F229" s="214" t="s">
        <v>463</v>
      </c>
      <c r="G229" s="215" t="s">
        <v>181</v>
      </c>
      <c r="H229" s="216">
        <v>250</v>
      </c>
      <c r="I229" s="217"/>
      <c r="J229" s="218">
        <f>ROUND(I229*H229,2)</f>
        <v>0</v>
      </c>
      <c r="K229" s="214" t="s">
        <v>154</v>
      </c>
      <c r="L229" s="44"/>
      <c r="M229" s="219" t="s">
        <v>19</v>
      </c>
      <c r="N229" s="220" t="s">
        <v>43</v>
      </c>
      <c r="O229" s="84"/>
      <c r="P229" s="221">
        <f>O229*H229</f>
        <v>0</v>
      </c>
      <c r="Q229" s="221">
        <v>0.00034000000000000002</v>
      </c>
      <c r="R229" s="221">
        <f>Q229*H229</f>
        <v>0.085000000000000006</v>
      </c>
      <c r="S229" s="221">
        <v>0</v>
      </c>
      <c r="T229" s="222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23" t="s">
        <v>155</v>
      </c>
      <c r="AT229" s="223" t="s">
        <v>150</v>
      </c>
      <c r="AU229" s="223" t="s">
        <v>80</v>
      </c>
      <c r="AY229" s="17" t="s">
        <v>148</v>
      </c>
      <c r="BE229" s="224">
        <f>IF(N229="základní",J229,0)</f>
        <v>0</v>
      </c>
      <c r="BF229" s="224">
        <f>IF(N229="snížená",J229,0)</f>
        <v>0</v>
      </c>
      <c r="BG229" s="224">
        <f>IF(N229="zákl. přenesená",J229,0)</f>
        <v>0</v>
      </c>
      <c r="BH229" s="224">
        <f>IF(N229="sníž. přenesená",J229,0)</f>
        <v>0</v>
      </c>
      <c r="BI229" s="224">
        <f>IF(N229="nulová",J229,0)</f>
        <v>0</v>
      </c>
      <c r="BJ229" s="17" t="s">
        <v>78</v>
      </c>
      <c r="BK229" s="224">
        <f>ROUND(I229*H229,2)</f>
        <v>0</v>
      </c>
      <c r="BL229" s="17" t="s">
        <v>155</v>
      </c>
      <c r="BM229" s="223" t="s">
        <v>464</v>
      </c>
    </row>
    <row r="230" s="2" customFormat="1">
      <c r="A230" s="38"/>
      <c r="B230" s="39"/>
      <c r="C230" s="40"/>
      <c r="D230" s="225" t="s">
        <v>157</v>
      </c>
      <c r="E230" s="40"/>
      <c r="F230" s="226" t="s">
        <v>465</v>
      </c>
      <c r="G230" s="40"/>
      <c r="H230" s="40"/>
      <c r="I230" s="227"/>
      <c r="J230" s="40"/>
      <c r="K230" s="40"/>
      <c r="L230" s="44"/>
      <c r="M230" s="228"/>
      <c r="N230" s="229"/>
      <c r="O230" s="84"/>
      <c r="P230" s="84"/>
      <c r="Q230" s="84"/>
      <c r="R230" s="84"/>
      <c r="S230" s="84"/>
      <c r="T230" s="85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T230" s="17" t="s">
        <v>157</v>
      </c>
      <c r="AU230" s="17" t="s">
        <v>80</v>
      </c>
    </row>
    <row r="231" s="2" customFormat="1" ht="16.5" customHeight="1">
      <c r="A231" s="38"/>
      <c r="B231" s="39"/>
      <c r="C231" s="212" t="s">
        <v>441</v>
      </c>
      <c r="D231" s="212" t="s">
        <v>150</v>
      </c>
      <c r="E231" s="213" t="s">
        <v>467</v>
      </c>
      <c r="F231" s="214" t="s">
        <v>468</v>
      </c>
      <c r="G231" s="215" t="s">
        <v>153</v>
      </c>
      <c r="H231" s="216">
        <v>100</v>
      </c>
      <c r="I231" s="217"/>
      <c r="J231" s="218">
        <f>ROUND(I231*H231,2)</f>
        <v>0</v>
      </c>
      <c r="K231" s="214" t="s">
        <v>154</v>
      </c>
      <c r="L231" s="44"/>
      <c r="M231" s="219" t="s">
        <v>19</v>
      </c>
      <c r="N231" s="220" t="s">
        <v>43</v>
      </c>
      <c r="O231" s="84"/>
      <c r="P231" s="221">
        <f>O231*H231</f>
        <v>0</v>
      </c>
      <c r="Q231" s="221">
        <v>0.00068999999999999997</v>
      </c>
      <c r="R231" s="221">
        <f>Q231*H231</f>
        <v>0.068999999999999992</v>
      </c>
      <c r="S231" s="221">
        <v>0</v>
      </c>
      <c r="T231" s="222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23" t="s">
        <v>155</v>
      </c>
      <c r="AT231" s="223" t="s">
        <v>150</v>
      </c>
      <c r="AU231" s="223" t="s">
        <v>80</v>
      </c>
      <c r="AY231" s="17" t="s">
        <v>148</v>
      </c>
      <c r="BE231" s="224">
        <f>IF(N231="základní",J231,0)</f>
        <v>0</v>
      </c>
      <c r="BF231" s="224">
        <f>IF(N231="snížená",J231,0)</f>
        <v>0</v>
      </c>
      <c r="BG231" s="224">
        <f>IF(N231="zákl. přenesená",J231,0)</f>
        <v>0</v>
      </c>
      <c r="BH231" s="224">
        <f>IF(N231="sníž. přenesená",J231,0)</f>
        <v>0</v>
      </c>
      <c r="BI231" s="224">
        <f>IF(N231="nulová",J231,0)</f>
        <v>0</v>
      </c>
      <c r="BJ231" s="17" t="s">
        <v>78</v>
      </c>
      <c r="BK231" s="224">
        <f>ROUND(I231*H231,2)</f>
        <v>0</v>
      </c>
      <c r="BL231" s="17" t="s">
        <v>155</v>
      </c>
      <c r="BM231" s="223" t="s">
        <v>811</v>
      </c>
    </row>
    <row r="232" s="2" customFormat="1">
      <c r="A232" s="38"/>
      <c r="B232" s="39"/>
      <c r="C232" s="40"/>
      <c r="D232" s="225" t="s">
        <v>157</v>
      </c>
      <c r="E232" s="40"/>
      <c r="F232" s="226" t="s">
        <v>470</v>
      </c>
      <c r="G232" s="40"/>
      <c r="H232" s="40"/>
      <c r="I232" s="227"/>
      <c r="J232" s="40"/>
      <c r="K232" s="40"/>
      <c r="L232" s="44"/>
      <c r="M232" s="228"/>
      <c r="N232" s="229"/>
      <c r="O232" s="84"/>
      <c r="P232" s="84"/>
      <c r="Q232" s="84"/>
      <c r="R232" s="84"/>
      <c r="S232" s="84"/>
      <c r="T232" s="85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T232" s="17" t="s">
        <v>157</v>
      </c>
      <c r="AU232" s="17" t="s">
        <v>80</v>
      </c>
    </row>
    <row r="233" s="2" customFormat="1" ht="16.5" customHeight="1">
      <c r="A233" s="38"/>
      <c r="B233" s="39"/>
      <c r="C233" s="212" t="s">
        <v>446</v>
      </c>
      <c r="D233" s="212" t="s">
        <v>150</v>
      </c>
      <c r="E233" s="213" t="s">
        <v>472</v>
      </c>
      <c r="F233" s="214" t="s">
        <v>473</v>
      </c>
      <c r="G233" s="215" t="s">
        <v>181</v>
      </c>
      <c r="H233" s="216">
        <v>75</v>
      </c>
      <c r="I233" s="217"/>
      <c r="J233" s="218">
        <f>ROUND(I233*H233,2)</f>
        <v>0</v>
      </c>
      <c r="K233" s="214" t="s">
        <v>154</v>
      </c>
      <c r="L233" s="44"/>
      <c r="M233" s="219" t="s">
        <v>19</v>
      </c>
      <c r="N233" s="220" t="s">
        <v>43</v>
      </c>
      <c r="O233" s="84"/>
      <c r="P233" s="221">
        <f>O233*H233</f>
        <v>0</v>
      </c>
      <c r="Q233" s="221">
        <v>3.0000000000000001E-05</v>
      </c>
      <c r="R233" s="221">
        <f>Q233*H233</f>
        <v>0.0022500000000000003</v>
      </c>
      <c r="S233" s="221">
        <v>0</v>
      </c>
      <c r="T233" s="222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23" t="s">
        <v>155</v>
      </c>
      <c r="AT233" s="223" t="s">
        <v>150</v>
      </c>
      <c r="AU233" s="223" t="s">
        <v>80</v>
      </c>
      <c r="AY233" s="17" t="s">
        <v>148</v>
      </c>
      <c r="BE233" s="224">
        <f>IF(N233="základní",J233,0)</f>
        <v>0</v>
      </c>
      <c r="BF233" s="224">
        <f>IF(N233="snížená",J233,0)</f>
        <v>0</v>
      </c>
      <c r="BG233" s="224">
        <f>IF(N233="zákl. přenesená",J233,0)</f>
        <v>0</v>
      </c>
      <c r="BH233" s="224">
        <f>IF(N233="sníž. přenesená",J233,0)</f>
        <v>0</v>
      </c>
      <c r="BI233" s="224">
        <f>IF(N233="nulová",J233,0)</f>
        <v>0</v>
      </c>
      <c r="BJ233" s="17" t="s">
        <v>78</v>
      </c>
      <c r="BK233" s="224">
        <f>ROUND(I233*H233,2)</f>
        <v>0</v>
      </c>
      <c r="BL233" s="17" t="s">
        <v>155</v>
      </c>
      <c r="BM233" s="223" t="s">
        <v>474</v>
      </c>
    </row>
    <row r="234" s="2" customFormat="1">
      <c r="A234" s="38"/>
      <c r="B234" s="39"/>
      <c r="C234" s="40"/>
      <c r="D234" s="225" t="s">
        <v>157</v>
      </c>
      <c r="E234" s="40"/>
      <c r="F234" s="226" t="s">
        <v>475</v>
      </c>
      <c r="G234" s="40"/>
      <c r="H234" s="40"/>
      <c r="I234" s="227"/>
      <c r="J234" s="40"/>
      <c r="K234" s="40"/>
      <c r="L234" s="44"/>
      <c r="M234" s="228"/>
      <c r="N234" s="229"/>
      <c r="O234" s="84"/>
      <c r="P234" s="84"/>
      <c r="Q234" s="84"/>
      <c r="R234" s="84"/>
      <c r="S234" s="84"/>
      <c r="T234" s="85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T234" s="17" t="s">
        <v>157</v>
      </c>
      <c r="AU234" s="17" t="s">
        <v>80</v>
      </c>
    </row>
    <row r="235" s="12" customFormat="1" ht="22.8" customHeight="1">
      <c r="A235" s="12"/>
      <c r="B235" s="196"/>
      <c r="C235" s="197"/>
      <c r="D235" s="198" t="s">
        <v>71</v>
      </c>
      <c r="E235" s="210" t="s">
        <v>488</v>
      </c>
      <c r="F235" s="210" t="s">
        <v>489</v>
      </c>
      <c r="G235" s="197"/>
      <c r="H235" s="197"/>
      <c r="I235" s="200"/>
      <c r="J235" s="211">
        <f>BK235</f>
        <v>0</v>
      </c>
      <c r="K235" s="197"/>
      <c r="L235" s="202"/>
      <c r="M235" s="203"/>
      <c r="N235" s="204"/>
      <c r="O235" s="204"/>
      <c r="P235" s="205">
        <f>SUM(P236:P246)</f>
        <v>0</v>
      </c>
      <c r="Q235" s="204"/>
      <c r="R235" s="205">
        <f>SUM(R236:R246)</f>
        <v>0</v>
      </c>
      <c r="S235" s="204"/>
      <c r="T235" s="206">
        <f>SUM(T236:T246)</f>
        <v>0</v>
      </c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R235" s="207" t="s">
        <v>78</v>
      </c>
      <c r="AT235" s="208" t="s">
        <v>71</v>
      </c>
      <c r="AU235" s="208" t="s">
        <v>78</v>
      </c>
      <c r="AY235" s="207" t="s">
        <v>148</v>
      </c>
      <c r="BK235" s="209">
        <f>SUM(BK236:BK246)</f>
        <v>0</v>
      </c>
    </row>
    <row r="236" s="2" customFormat="1" ht="24.15" customHeight="1">
      <c r="A236" s="38"/>
      <c r="B236" s="39"/>
      <c r="C236" s="212" t="s">
        <v>450</v>
      </c>
      <c r="D236" s="212" t="s">
        <v>150</v>
      </c>
      <c r="E236" s="213" t="s">
        <v>491</v>
      </c>
      <c r="F236" s="214" t="s">
        <v>492</v>
      </c>
      <c r="G236" s="215" t="s">
        <v>243</v>
      </c>
      <c r="H236" s="216">
        <v>896.49000000000001</v>
      </c>
      <c r="I236" s="217"/>
      <c r="J236" s="218">
        <f>ROUND(I236*H236,2)</f>
        <v>0</v>
      </c>
      <c r="K236" s="214" t="s">
        <v>154</v>
      </c>
      <c r="L236" s="44"/>
      <c r="M236" s="219" t="s">
        <v>19</v>
      </c>
      <c r="N236" s="220" t="s">
        <v>43</v>
      </c>
      <c r="O236" s="84"/>
      <c r="P236" s="221">
        <f>O236*H236</f>
        <v>0</v>
      </c>
      <c r="Q236" s="221">
        <v>0</v>
      </c>
      <c r="R236" s="221">
        <f>Q236*H236</f>
        <v>0</v>
      </c>
      <c r="S236" s="221">
        <v>0</v>
      </c>
      <c r="T236" s="222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23" t="s">
        <v>155</v>
      </c>
      <c r="AT236" s="223" t="s">
        <v>150</v>
      </c>
      <c r="AU236" s="223" t="s">
        <v>80</v>
      </c>
      <c r="AY236" s="17" t="s">
        <v>148</v>
      </c>
      <c r="BE236" s="224">
        <f>IF(N236="základní",J236,0)</f>
        <v>0</v>
      </c>
      <c r="BF236" s="224">
        <f>IF(N236="snížená",J236,0)</f>
        <v>0</v>
      </c>
      <c r="BG236" s="224">
        <f>IF(N236="zákl. přenesená",J236,0)</f>
        <v>0</v>
      </c>
      <c r="BH236" s="224">
        <f>IF(N236="sníž. přenesená",J236,0)</f>
        <v>0</v>
      </c>
      <c r="BI236" s="224">
        <f>IF(N236="nulová",J236,0)</f>
        <v>0</v>
      </c>
      <c r="BJ236" s="17" t="s">
        <v>78</v>
      </c>
      <c r="BK236" s="224">
        <f>ROUND(I236*H236,2)</f>
        <v>0</v>
      </c>
      <c r="BL236" s="17" t="s">
        <v>155</v>
      </c>
      <c r="BM236" s="223" t="s">
        <v>493</v>
      </c>
    </row>
    <row r="237" s="2" customFormat="1">
      <c r="A237" s="38"/>
      <c r="B237" s="39"/>
      <c r="C237" s="40"/>
      <c r="D237" s="225" t="s">
        <v>157</v>
      </c>
      <c r="E237" s="40"/>
      <c r="F237" s="226" t="s">
        <v>494</v>
      </c>
      <c r="G237" s="40"/>
      <c r="H237" s="40"/>
      <c r="I237" s="227"/>
      <c r="J237" s="40"/>
      <c r="K237" s="40"/>
      <c r="L237" s="44"/>
      <c r="M237" s="228"/>
      <c r="N237" s="229"/>
      <c r="O237" s="84"/>
      <c r="P237" s="84"/>
      <c r="Q237" s="84"/>
      <c r="R237" s="84"/>
      <c r="S237" s="84"/>
      <c r="T237" s="85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T237" s="17" t="s">
        <v>157</v>
      </c>
      <c r="AU237" s="17" t="s">
        <v>80</v>
      </c>
    </row>
    <row r="238" s="2" customFormat="1" ht="24.15" customHeight="1">
      <c r="A238" s="38"/>
      <c r="B238" s="39"/>
      <c r="C238" s="212" t="s">
        <v>455</v>
      </c>
      <c r="D238" s="212" t="s">
        <v>150</v>
      </c>
      <c r="E238" s="213" t="s">
        <v>496</v>
      </c>
      <c r="F238" s="214" t="s">
        <v>497</v>
      </c>
      <c r="G238" s="215" t="s">
        <v>243</v>
      </c>
      <c r="H238" s="216">
        <v>12550.860000000001</v>
      </c>
      <c r="I238" s="217"/>
      <c r="J238" s="218">
        <f>ROUND(I238*H238,2)</f>
        <v>0</v>
      </c>
      <c r="K238" s="214" t="s">
        <v>154</v>
      </c>
      <c r="L238" s="44"/>
      <c r="M238" s="219" t="s">
        <v>19</v>
      </c>
      <c r="N238" s="220" t="s">
        <v>43</v>
      </c>
      <c r="O238" s="84"/>
      <c r="P238" s="221">
        <f>O238*H238</f>
        <v>0</v>
      </c>
      <c r="Q238" s="221">
        <v>0</v>
      </c>
      <c r="R238" s="221">
        <f>Q238*H238</f>
        <v>0</v>
      </c>
      <c r="S238" s="221">
        <v>0</v>
      </c>
      <c r="T238" s="222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23" t="s">
        <v>155</v>
      </c>
      <c r="AT238" s="223" t="s">
        <v>150</v>
      </c>
      <c r="AU238" s="223" t="s">
        <v>80</v>
      </c>
      <c r="AY238" s="17" t="s">
        <v>148</v>
      </c>
      <c r="BE238" s="224">
        <f>IF(N238="základní",J238,0)</f>
        <v>0</v>
      </c>
      <c r="BF238" s="224">
        <f>IF(N238="snížená",J238,0)</f>
        <v>0</v>
      </c>
      <c r="BG238" s="224">
        <f>IF(N238="zákl. přenesená",J238,0)</f>
        <v>0</v>
      </c>
      <c r="BH238" s="224">
        <f>IF(N238="sníž. přenesená",J238,0)</f>
        <v>0</v>
      </c>
      <c r="BI238" s="224">
        <f>IF(N238="nulová",J238,0)</f>
        <v>0</v>
      </c>
      <c r="BJ238" s="17" t="s">
        <v>78</v>
      </c>
      <c r="BK238" s="224">
        <f>ROUND(I238*H238,2)</f>
        <v>0</v>
      </c>
      <c r="BL238" s="17" t="s">
        <v>155</v>
      </c>
      <c r="BM238" s="223" t="s">
        <v>498</v>
      </c>
    </row>
    <row r="239" s="2" customFormat="1">
      <c r="A239" s="38"/>
      <c r="B239" s="39"/>
      <c r="C239" s="40"/>
      <c r="D239" s="225" t="s">
        <v>157</v>
      </c>
      <c r="E239" s="40"/>
      <c r="F239" s="226" t="s">
        <v>499</v>
      </c>
      <c r="G239" s="40"/>
      <c r="H239" s="40"/>
      <c r="I239" s="227"/>
      <c r="J239" s="40"/>
      <c r="K239" s="40"/>
      <c r="L239" s="44"/>
      <c r="M239" s="228"/>
      <c r="N239" s="229"/>
      <c r="O239" s="84"/>
      <c r="P239" s="84"/>
      <c r="Q239" s="84"/>
      <c r="R239" s="84"/>
      <c r="S239" s="84"/>
      <c r="T239" s="85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T239" s="17" t="s">
        <v>157</v>
      </c>
      <c r="AU239" s="17" t="s">
        <v>80</v>
      </c>
    </row>
    <row r="240" s="13" customFormat="1">
      <c r="A240" s="13"/>
      <c r="B240" s="230"/>
      <c r="C240" s="231"/>
      <c r="D240" s="232" t="s">
        <v>159</v>
      </c>
      <c r="E240" s="231"/>
      <c r="F240" s="234" t="s">
        <v>812</v>
      </c>
      <c r="G240" s="231"/>
      <c r="H240" s="235">
        <v>12550.860000000001</v>
      </c>
      <c r="I240" s="236"/>
      <c r="J240" s="231"/>
      <c r="K240" s="231"/>
      <c r="L240" s="237"/>
      <c r="M240" s="238"/>
      <c r="N240" s="239"/>
      <c r="O240" s="239"/>
      <c r="P240" s="239"/>
      <c r="Q240" s="239"/>
      <c r="R240" s="239"/>
      <c r="S240" s="239"/>
      <c r="T240" s="240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1" t="s">
        <v>159</v>
      </c>
      <c r="AU240" s="241" t="s">
        <v>80</v>
      </c>
      <c r="AV240" s="13" t="s">
        <v>80</v>
      </c>
      <c r="AW240" s="13" t="s">
        <v>4</v>
      </c>
      <c r="AX240" s="13" t="s">
        <v>78</v>
      </c>
      <c r="AY240" s="241" t="s">
        <v>148</v>
      </c>
    </row>
    <row r="241" s="2" customFormat="1" ht="24.15" customHeight="1">
      <c r="A241" s="38"/>
      <c r="B241" s="39"/>
      <c r="C241" s="212" t="s">
        <v>461</v>
      </c>
      <c r="D241" s="212" t="s">
        <v>150</v>
      </c>
      <c r="E241" s="213" t="s">
        <v>502</v>
      </c>
      <c r="F241" s="214" t="s">
        <v>503</v>
      </c>
      <c r="G241" s="215" t="s">
        <v>243</v>
      </c>
      <c r="H241" s="216">
        <v>230.38</v>
      </c>
      <c r="I241" s="217"/>
      <c r="J241" s="218">
        <f>ROUND(I241*H241,2)</f>
        <v>0</v>
      </c>
      <c r="K241" s="214" t="s">
        <v>154</v>
      </c>
      <c r="L241" s="44"/>
      <c r="M241" s="219" t="s">
        <v>19</v>
      </c>
      <c r="N241" s="220" t="s">
        <v>43</v>
      </c>
      <c r="O241" s="84"/>
      <c r="P241" s="221">
        <f>O241*H241</f>
        <v>0</v>
      </c>
      <c r="Q241" s="221">
        <v>0</v>
      </c>
      <c r="R241" s="221">
        <f>Q241*H241</f>
        <v>0</v>
      </c>
      <c r="S241" s="221">
        <v>0</v>
      </c>
      <c r="T241" s="222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23" t="s">
        <v>155</v>
      </c>
      <c r="AT241" s="223" t="s">
        <v>150</v>
      </c>
      <c r="AU241" s="223" t="s">
        <v>80</v>
      </c>
      <c r="AY241" s="17" t="s">
        <v>148</v>
      </c>
      <c r="BE241" s="224">
        <f>IF(N241="základní",J241,0)</f>
        <v>0</v>
      </c>
      <c r="BF241" s="224">
        <f>IF(N241="snížená",J241,0)</f>
        <v>0</v>
      </c>
      <c r="BG241" s="224">
        <f>IF(N241="zákl. přenesená",J241,0)</f>
        <v>0</v>
      </c>
      <c r="BH241" s="224">
        <f>IF(N241="sníž. přenesená",J241,0)</f>
        <v>0</v>
      </c>
      <c r="BI241" s="224">
        <f>IF(N241="nulová",J241,0)</f>
        <v>0</v>
      </c>
      <c r="BJ241" s="17" t="s">
        <v>78</v>
      </c>
      <c r="BK241" s="224">
        <f>ROUND(I241*H241,2)</f>
        <v>0</v>
      </c>
      <c r="BL241" s="17" t="s">
        <v>155</v>
      </c>
      <c r="BM241" s="223" t="s">
        <v>504</v>
      </c>
    </row>
    <row r="242" s="2" customFormat="1">
      <c r="A242" s="38"/>
      <c r="B242" s="39"/>
      <c r="C242" s="40"/>
      <c r="D242" s="225" t="s">
        <v>157</v>
      </c>
      <c r="E242" s="40"/>
      <c r="F242" s="226" t="s">
        <v>505</v>
      </c>
      <c r="G242" s="40"/>
      <c r="H242" s="40"/>
      <c r="I242" s="227"/>
      <c r="J242" s="40"/>
      <c r="K242" s="40"/>
      <c r="L242" s="44"/>
      <c r="M242" s="228"/>
      <c r="N242" s="229"/>
      <c r="O242" s="84"/>
      <c r="P242" s="84"/>
      <c r="Q242" s="84"/>
      <c r="R242" s="84"/>
      <c r="S242" s="84"/>
      <c r="T242" s="85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T242" s="17" t="s">
        <v>157</v>
      </c>
      <c r="AU242" s="17" t="s">
        <v>80</v>
      </c>
    </row>
    <row r="243" s="2" customFormat="1" ht="24.15" customHeight="1">
      <c r="A243" s="38"/>
      <c r="B243" s="39"/>
      <c r="C243" s="212" t="s">
        <v>466</v>
      </c>
      <c r="D243" s="212" t="s">
        <v>150</v>
      </c>
      <c r="E243" s="213" t="s">
        <v>507</v>
      </c>
      <c r="F243" s="214" t="s">
        <v>508</v>
      </c>
      <c r="G243" s="215" t="s">
        <v>243</v>
      </c>
      <c r="H243" s="216">
        <v>623.25999999999999</v>
      </c>
      <c r="I243" s="217"/>
      <c r="J243" s="218">
        <f>ROUND(I243*H243,2)</f>
        <v>0</v>
      </c>
      <c r="K243" s="214" t="s">
        <v>154</v>
      </c>
      <c r="L243" s="44"/>
      <c r="M243" s="219" t="s">
        <v>19</v>
      </c>
      <c r="N243" s="220" t="s">
        <v>43</v>
      </c>
      <c r="O243" s="84"/>
      <c r="P243" s="221">
        <f>O243*H243</f>
        <v>0</v>
      </c>
      <c r="Q243" s="221">
        <v>0</v>
      </c>
      <c r="R243" s="221">
        <f>Q243*H243</f>
        <v>0</v>
      </c>
      <c r="S243" s="221">
        <v>0</v>
      </c>
      <c r="T243" s="222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23" t="s">
        <v>155</v>
      </c>
      <c r="AT243" s="223" t="s">
        <v>150</v>
      </c>
      <c r="AU243" s="223" t="s">
        <v>80</v>
      </c>
      <c r="AY243" s="17" t="s">
        <v>148</v>
      </c>
      <c r="BE243" s="224">
        <f>IF(N243="základní",J243,0)</f>
        <v>0</v>
      </c>
      <c r="BF243" s="224">
        <f>IF(N243="snížená",J243,0)</f>
        <v>0</v>
      </c>
      <c r="BG243" s="224">
        <f>IF(N243="zákl. přenesená",J243,0)</f>
        <v>0</v>
      </c>
      <c r="BH243" s="224">
        <f>IF(N243="sníž. přenesená",J243,0)</f>
        <v>0</v>
      </c>
      <c r="BI243" s="224">
        <f>IF(N243="nulová",J243,0)</f>
        <v>0</v>
      </c>
      <c r="BJ243" s="17" t="s">
        <v>78</v>
      </c>
      <c r="BK243" s="224">
        <f>ROUND(I243*H243,2)</f>
        <v>0</v>
      </c>
      <c r="BL243" s="17" t="s">
        <v>155</v>
      </c>
      <c r="BM243" s="223" t="s">
        <v>509</v>
      </c>
    </row>
    <row r="244" s="2" customFormat="1">
      <c r="A244" s="38"/>
      <c r="B244" s="39"/>
      <c r="C244" s="40"/>
      <c r="D244" s="225" t="s">
        <v>157</v>
      </c>
      <c r="E244" s="40"/>
      <c r="F244" s="226" t="s">
        <v>510</v>
      </c>
      <c r="G244" s="40"/>
      <c r="H244" s="40"/>
      <c r="I244" s="227"/>
      <c r="J244" s="40"/>
      <c r="K244" s="40"/>
      <c r="L244" s="44"/>
      <c r="M244" s="228"/>
      <c r="N244" s="229"/>
      <c r="O244" s="84"/>
      <c r="P244" s="84"/>
      <c r="Q244" s="84"/>
      <c r="R244" s="84"/>
      <c r="S244" s="84"/>
      <c r="T244" s="85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T244" s="17" t="s">
        <v>157</v>
      </c>
      <c r="AU244" s="17" t="s">
        <v>80</v>
      </c>
    </row>
    <row r="245" s="2" customFormat="1" ht="24.15" customHeight="1">
      <c r="A245" s="38"/>
      <c r="B245" s="39"/>
      <c r="C245" s="212" t="s">
        <v>471</v>
      </c>
      <c r="D245" s="212" t="s">
        <v>150</v>
      </c>
      <c r="E245" s="213" t="s">
        <v>512</v>
      </c>
      <c r="F245" s="214" t="s">
        <v>248</v>
      </c>
      <c r="G245" s="215" t="s">
        <v>243</v>
      </c>
      <c r="H245" s="216">
        <v>30.449999999999999</v>
      </c>
      <c r="I245" s="217"/>
      <c r="J245" s="218">
        <f>ROUND(I245*H245,2)</f>
        <v>0</v>
      </c>
      <c r="K245" s="214" t="s">
        <v>154</v>
      </c>
      <c r="L245" s="44"/>
      <c r="M245" s="219" t="s">
        <v>19</v>
      </c>
      <c r="N245" s="220" t="s">
        <v>43</v>
      </c>
      <c r="O245" s="84"/>
      <c r="P245" s="221">
        <f>O245*H245</f>
        <v>0</v>
      </c>
      <c r="Q245" s="221">
        <v>0</v>
      </c>
      <c r="R245" s="221">
        <f>Q245*H245</f>
        <v>0</v>
      </c>
      <c r="S245" s="221">
        <v>0</v>
      </c>
      <c r="T245" s="222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23" t="s">
        <v>155</v>
      </c>
      <c r="AT245" s="223" t="s">
        <v>150</v>
      </c>
      <c r="AU245" s="223" t="s">
        <v>80</v>
      </c>
      <c r="AY245" s="17" t="s">
        <v>148</v>
      </c>
      <c r="BE245" s="224">
        <f>IF(N245="základní",J245,0)</f>
        <v>0</v>
      </c>
      <c r="BF245" s="224">
        <f>IF(N245="snížená",J245,0)</f>
        <v>0</v>
      </c>
      <c r="BG245" s="224">
        <f>IF(N245="zákl. přenesená",J245,0)</f>
        <v>0</v>
      </c>
      <c r="BH245" s="224">
        <f>IF(N245="sníž. přenesená",J245,0)</f>
        <v>0</v>
      </c>
      <c r="BI245" s="224">
        <f>IF(N245="nulová",J245,0)</f>
        <v>0</v>
      </c>
      <c r="BJ245" s="17" t="s">
        <v>78</v>
      </c>
      <c r="BK245" s="224">
        <f>ROUND(I245*H245,2)</f>
        <v>0</v>
      </c>
      <c r="BL245" s="17" t="s">
        <v>155</v>
      </c>
      <c r="BM245" s="223" t="s">
        <v>813</v>
      </c>
    </row>
    <row r="246" s="2" customFormat="1">
      <c r="A246" s="38"/>
      <c r="B246" s="39"/>
      <c r="C246" s="40"/>
      <c r="D246" s="225" t="s">
        <v>157</v>
      </c>
      <c r="E246" s="40"/>
      <c r="F246" s="226" t="s">
        <v>514</v>
      </c>
      <c r="G246" s="40"/>
      <c r="H246" s="40"/>
      <c r="I246" s="227"/>
      <c r="J246" s="40"/>
      <c r="K246" s="40"/>
      <c r="L246" s="44"/>
      <c r="M246" s="228"/>
      <c r="N246" s="229"/>
      <c r="O246" s="84"/>
      <c r="P246" s="84"/>
      <c r="Q246" s="84"/>
      <c r="R246" s="84"/>
      <c r="S246" s="84"/>
      <c r="T246" s="85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T246" s="17" t="s">
        <v>157</v>
      </c>
      <c r="AU246" s="17" t="s">
        <v>80</v>
      </c>
    </row>
    <row r="247" s="12" customFormat="1" ht="22.8" customHeight="1">
      <c r="A247" s="12"/>
      <c r="B247" s="196"/>
      <c r="C247" s="197"/>
      <c r="D247" s="198" t="s">
        <v>71</v>
      </c>
      <c r="E247" s="210" t="s">
        <v>515</v>
      </c>
      <c r="F247" s="210" t="s">
        <v>516</v>
      </c>
      <c r="G247" s="197"/>
      <c r="H247" s="197"/>
      <c r="I247" s="200"/>
      <c r="J247" s="211">
        <f>BK247</f>
        <v>0</v>
      </c>
      <c r="K247" s="197"/>
      <c r="L247" s="202"/>
      <c r="M247" s="203"/>
      <c r="N247" s="204"/>
      <c r="O247" s="204"/>
      <c r="P247" s="205">
        <f>SUM(P248:P249)</f>
        <v>0</v>
      </c>
      <c r="Q247" s="204"/>
      <c r="R247" s="205">
        <f>SUM(R248:R249)</f>
        <v>0</v>
      </c>
      <c r="S247" s="204"/>
      <c r="T247" s="206">
        <f>SUM(T248:T249)</f>
        <v>0</v>
      </c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R247" s="207" t="s">
        <v>78</v>
      </c>
      <c r="AT247" s="208" t="s">
        <v>71</v>
      </c>
      <c r="AU247" s="208" t="s">
        <v>78</v>
      </c>
      <c r="AY247" s="207" t="s">
        <v>148</v>
      </c>
      <c r="BK247" s="209">
        <f>SUM(BK248:BK249)</f>
        <v>0</v>
      </c>
    </row>
    <row r="248" s="2" customFormat="1" ht="24.15" customHeight="1">
      <c r="A248" s="38"/>
      <c r="B248" s="39"/>
      <c r="C248" s="212" t="s">
        <v>476</v>
      </c>
      <c r="D248" s="212" t="s">
        <v>150</v>
      </c>
      <c r="E248" s="213" t="s">
        <v>518</v>
      </c>
      <c r="F248" s="214" t="s">
        <v>519</v>
      </c>
      <c r="G248" s="215" t="s">
        <v>243</v>
      </c>
      <c r="H248" s="216">
        <v>158.28399999999999</v>
      </c>
      <c r="I248" s="217"/>
      <c r="J248" s="218">
        <f>ROUND(I248*H248,2)</f>
        <v>0</v>
      </c>
      <c r="K248" s="214" t="s">
        <v>154</v>
      </c>
      <c r="L248" s="44"/>
      <c r="M248" s="219" t="s">
        <v>19</v>
      </c>
      <c r="N248" s="220" t="s">
        <v>43</v>
      </c>
      <c r="O248" s="84"/>
      <c r="P248" s="221">
        <f>O248*H248</f>
        <v>0</v>
      </c>
      <c r="Q248" s="221">
        <v>0</v>
      </c>
      <c r="R248" s="221">
        <f>Q248*H248</f>
        <v>0</v>
      </c>
      <c r="S248" s="221">
        <v>0</v>
      </c>
      <c r="T248" s="222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23" t="s">
        <v>155</v>
      </c>
      <c r="AT248" s="223" t="s">
        <v>150</v>
      </c>
      <c r="AU248" s="223" t="s">
        <v>80</v>
      </c>
      <c r="AY248" s="17" t="s">
        <v>148</v>
      </c>
      <c r="BE248" s="224">
        <f>IF(N248="základní",J248,0)</f>
        <v>0</v>
      </c>
      <c r="BF248" s="224">
        <f>IF(N248="snížená",J248,0)</f>
        <v>0</v>
      </c>
      <c r="BG248" s="224">
        <f>IF(N248="zákl. přenesená",J248,0)</f>
        <v>0</v>
      </c>
      <c r="BH248" s="224">
        <f>IF(N248="sníž. přenesená",J248,0)</f>
        <v>0</v>
      </c>
      <c r="BI248" s="224">
        <f>IF(N248="nulová",J248,0)</f>
        <v>0</v>
      </c>
      <c r="BJ248" s="17" t="s">
        <v>78</v>
      </c>
      <c r="BK248" s="224">
        <f>ROUND(I248*H248,2)</f>
        <v>0</v>
      </c>
      <c r="BL248" s="17" t="s">
        <v>155</v>
      </c>
      <c r="BM248" s="223" t="s">
        <v>520</v>
      </c>
    </row>
    <row r="249" s="2" customFormat="1">
      <c r="A249" s="38"/>
      <c r="B249" s="39"/>
      <c r="C249" s="40"/>
      <c r="D249" s="225" t="s">
        <v>157</v>
      </c>
      <c r="E249" s="40"/>
      <c r="F249" s="226" t="s">
        <v>521</v>
      </c>
      <c r="G249" s="40"/>
      <c r="H249" s="40"/>
      <c r="I249" s="227"/>
      <c r="J249" s="40"/>
      <c r="K249" s="40"/>
      <c r="L249" s="44"/>
      <c r="M249" s="228"/>
      <c r="N249" s="229"/>
      <c r="O249" s="84"/>
      <c r="P249" s="84"/>
      <c r="Q249" s="84"/>
      <c r="R249" s="84"/>
      <c r="S249" s="84"/>
      <c r="T249" s="85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T249" s="17" t="s">
        <v>157</v>
      </c>
      <c r="AU249" s="17" t="s">
        <v>80</v>
      </c>
    </row>
    <row r="250" s="12" customFormat="1" ht="25.92" customHeight="1">
      <c r="A250" s="12"/>
      <c r="B250" s="196"/>
      <c r="C250" s="197"/>
      <c r="D250" s="198" t="s">
        <v>71</v>
      </c>
      <c r="E250" s="199" t="s">
        <v>240</v>
      </c>
      <c r="F250" s="199" t="s">
        <v>522</v>
      </c>
      <c r="G250" s="197"/>
      <c r="H250" s="197"/>
      <c r="I250" s="200"/>
      <c r="J250" s="201">
        <f>BK250</f>
        <v>0</v>
      </c>
      <c r="K250" s="197"/>
      <c r="L250" s="202"/>
      <c r="M250" s="203"/>
      <c r="N250" s="204"/>
      <c r="O250" s="204"/>
      <c r="P250" s="205">
        <f>P251</f>
        <v>0</v>
      </c>
      <c r="Q250" s="204"/>
      <c r="R250" s="205">
        <f>R251</f>
        <v>0</v>
      </c>
      <c r="S250" s="204"/>
      <c r="T250" s="206">
        <f>T251</f>
        <v>0</v>
      </c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R250" s="207" t="s">
        <v>167</v>
      </c>
      <c r="AT250" s="208" t="s">
        <v>71</v>
      </c>
      <c r="AU250" s="208" t="s">
        <v>72</v>
      </c>
      <c r="AY250" s="207" t="s">
        <v>148</v>
      </c>
      <c r="BK250" s="209">
        <f>BK251</f>
        <v>0</v>
      </c>
    </row>
    <row r="251" s="12" customFormat="1" ht="22.8" customHeight="1">
      <c r="A251" s="12"/>
      <c r="B251" s="196"/>
      <c r="C251" s="197"/>
      <c r="D251" s="198" t="s">
        <v>71</v>
      </c>
      <c r="E251" s="210" t="s">
        <v>523</v>
      </c>
      <c r="F251" s="210" t="s">
        <v>524</v>
      </c>
      <c r="G251" s="197"/>
      <c r="H251" s="197"/>
      <c r="I251" s="200"/>
      <c r="J251" s="211">
        <f>BK251</f>
        <v>0</v>
      </c>
      <c r="K251" s="197"/>
      <c r="L251" s="202"/>
      <c r="M251" s="203"/>
      <c r="N251" s="204"/>
      <c r="O251" s="204"/>
      <c r="P251" s="205">
        <f>SUM(P252:P258)</f>
        <v>0</v>
      </c>
      <c r="Q251" s="204"/>
      <c r="R251" s="205">
        <f>SUM(R252:R258)</f>
        <v>0</v>
      </c>
      <c r="S251" s="204"/>
      <c r="T251" s="206">
        <f>SUM(T252:T258)</f>
        <v>0</v>
      </c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R251" s="207" t="s">
        <v>167</v>
      </c>
      <c r="AT251" s="208" t="s">
        <v>71</v>
      </c>
      <c r="AU251" s="208" t="s">
        <v>78</v>
      </c>
      <c r="AY251" s="207" t="s">
        <v>148</v>
      </c>
      <c r="BK251" s="209">
        <f>SUM(BK252:BK258)</f>
        <v>0</v>
      </c>
    </row>
    <row r="252" s="2" customFormat="1" ht="21.75" customHeight="1">
      <c r="A252" s="38"/>
      <c r="B252" s="39"/>
      <c r="C252" s="212" t="s">
        <v>482</v>
      </c>
      <c r="D252" s="212" t="s">
        <v>150</v>
      </c>
      <c r="E252" s="213" t="s">
        <v>526</v>
      </c>
      <c r="F252" s="214" t="s">
        <v>527</v>
      </c>
      <c r="G252" s="215" t="s">
        <v>181</v>
      </c>
      <c r="H252" s="216">
        <v>100</v>
      </c>
      <c r="I252" s="217"/>
      <c r="J252" s="218">
        <f>ROUND(I252*H252,2)</f>
        <v>0</v>
      </c>
      <c r="K252" s="214" t="s">
        <v>154</v>
      </c>
      <c r="L252" s="44"/>
      <c r="M252" s="219" t="s">
        <v>19</v>
      </c>
      <c r="N252" s="220" t="s">
        <v>43</v>
      </c>
      <c r="O252" s="84"/>
      <c r="P252" s="221">
        <f>O252*H252</f>
        <v>0</v>
      </c>
      <c r="Q252" s="221">
        <v>0</v>
      </c>
      <c r="R252" s="221">
        <f>Q252*H252</f>
        <v>0</v>
      </c>
      <c r="S252" s="221">
        <v>0</v>
      </c>
      <c r="T252" s="222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23" t="s">
        <v>517</v>
      </c>
      <c r="AT252" s="223" t="s">
        <v>150</v>
      </c>
      <c r="AU252" s="223" t="s">
        <v>80</v>
      </c>
      <c r="AY252" s="17" t="s">
        <v>148</v>
      </c>
      <c r="BE252" s="224">
        <f>IF(N252="základní",J252,0)</f>
        <v>0</v>
      </c>
      <c r="BF252" s="224">
        <f>IF(N252="snížená",J252,0)</f>
        <v>0</v>
      </c>
      <c r="BG252" s="224">
        <f>IF(N252="zákl. přenesená",J252,0)</f>
        <v>0</v>
      </c>
      <c r="BH252" s="224">
        <f>IF(N252="sníž. přenesená",J252,0)</f>
        <v>0</v>
      </c>
      <c r="BI252" s="224">
        <f>IF(N252="nulová",J252,0)</f>
        <v>0</v>
      </c>
      <c r="BJ252" s="17" t="s">
        <v>78</v>
      </c>
      <c r="BK252" s="224">
        <f>ROUND(I252*H252,2)</f>
        <v>0</v>
      </c>
      <c r="BL252" s="17" t="s">
        <v>517</v>
      </c>
      <c r="BM252" s="223" t="s">
        <v>528</v>
      </c>
    </row>
    <row r="253" s="2" customFormat="1">
      <c r="A253" s="38"/>
      <c r="B253" s="39"/>
      <c r="C253" s="40"/>
      <c r="D253" s="225" t="s">
        <v>157</v>
      </c>
      <c r="E253" s="40"/>
      <c r="F253" s="226" t="s">
        <v>529</v>
      </c>
      <c r="G253" s="40"/>
      <c r="H253" s="40"/>
      <c r="I253" s="227"/>
      <c r="J253" s="40"/>
      <c r="K253" s="40"/>
      <c r="L253" s="44"/>
      <c r="M253" s="228"/>
      <c r="N253" s="229"/>
      <c r="O253" s="84"/>
      <c r="P253" s="84"/>
      <c r="Q253" s="84"/>
      <c r="R253" s="84"/>
      <c r="S253" s="84"/>
      <c r="T253" s="85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T253" s="17" t="s">
        <v>157</v>
      </c>
      <c r="AU253" s="17" t="s">
        <v>80</v>
      </c>
    </row>
    <row r="254" s="2" customFormat="1" ht="16.5" customHeight="1">
      <c r="A254" s="38"/>
      <c r="B254" s="39"/>
      <c r="C254" s="263" t="s">
        <v>490</v>
      </c>
      <c r="D254" s="263" t="s">
        <v>240</v>
      </c>
      <c r="E254" s="264" t="s">
        <v>531</v>
      </c>
      <c r="F254" s="265" t="s">
        <v>532</v>
      </c>
      <c r="G254" s="266" t="s">
        <v>181</v>
      </c>
      <c r="H254" s="267">
        <v>100</v>
      </c>
      <c r="I254" s="268"/>
      <c r="J254" s="269">
        <f>ROUND(I254*H254,2)</f>
        <v>0</v>
      </c>
      <c r="K254" s="265" t="s">
        <v>19</v>
      </c>
      <c r="L254" s="270"/>
      <c r="M254" s="271" t="s">
        <v>19</v>
      </c>
      <c r="N254" s="272" t="s">
        <v>43</v>
      </c>
      <c r="O254" s="84"/>
      <c r="P254" s="221">
        <f>O254*H254</f>
        <v>0</v>
      </c>
      <c r="Q254" s="221">
        <v>0</v>
      </c>
      <c r="R254" s="221">
        <f>Q254*H254</f>
        <v>0</v>
      </c>
      <c r="S254" s="221">
        <v>0</v>
      </c>
      <c r="T254" s="222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223" t="s">
        <v>533</v>
      </c>
      <c r="AT254" s="223" t="s">
        <v>240</v>
      </c>
      <c r="AU254" s="223" t="s">
        <v>80</v>
      </c>
      <c r="AY254" s="17" t="s">
        <v>148</v>
      </c>
      <c r="BE254" s="224">
        <f>IF(N254="základní",J254,0)</f>
        <v>0</v>
      </c>
      <c r="BF254" s="224">
        <f>IF(N254="snížená",J254,0)</f>
        <v>0</v>
      </c>
      <c r="BG254" s="224">
        <f>IF(N254="zákl. přenesená",J254,0)</f>
        <v>0</v>
      </c>
      <c r="BH254" s="224">
        <f>IF(N254="sníž. přenesená",J254,0)</f>
        <v>0</v>
      </c>
      <c r="BI254" s="224">
        <f>IF(N254="nulová",J254,0)</f>
        <v>0</v>
      </c>
      <c r="BJ254" s="17" t="s">
        <v>78</v>
      </c>
      <c r="BK254" s="224">
        <f>ROUND(I254*H254,2)</f>
        <v>0</v>
      </c>
      <c r="BL254" s="17" t="s">
        <v>517</v>
      </c>
      <c r="BM254" s="223" t="s">
        <v>534</v>
      </c>
    </row>
    <row r="255" s="2" customFormat="1" ht="37.8" customHeight="1">
      <c r="A255" s="38"/>
      <c r="B255" s="39"/>
      <c r="C255" s="212" t="s">
        <v>495</v>
      </c>
      <c r="D255" s="212" t="s">
        <v>150</v>
      </c>
      <c r="E255" s="213" t="s">
        <v>673</v>
      </c>
      <c r="F255" s="214" t="s">
        <v>674</v>
      </c>
      <c r="G255" s="215" t="s">
        <v>181</v>
      </c>
      <c r="H255" s="216">
        <v>100</v>
      </c>
      <c r="I255" s="217"/>
      <c r="J255" s="218">
        <f>ROUND(I255*H255,2)</f>
        <v>0</v>
      </c>
      <c r="K255" s="214" t="s">
        <v>154</v>
      </c>
      <c r="L255" s="44"/>
      <c r="M255" s="219" t="s">
        <v>19</v>
      </c>
      <c r="N255" s="220" t="s">
        <v>43</v>
      </c>
      <c r="O255" s="84"/>
      <c r="P255" s="221">
        <f>O255*H255</f>
        <v>0</v>
      </c>
      <c r="Q255" s="221">
        <v>0</v>
      </c>
      <c r="R255" s="221">
        <f>Q255*H255</f>
        <v>0</v>
      </c>
      <c r="S255" s="221">
        <v>0</v>
      </c>
      <c r="T255" s="222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23" t="s">
        <v>517</v>
      </c>
      <c r="AT255" s="223" t="s">
        <v>150</v>
      </c>
      <c r="AU255" s="223" t="s">
        <v>80</v>
      </c>
      <c r="AY255" s="17" t="s">
        <v>148</v>
      </c>
      <c r="BE255" s="224">
        <f>IF(N255="základní",J255,0)</f>
        <v>0</v>
      </c>
      <c r="BF255" s="224">
        <f>IF(N255="snížená",J255,0)</f>
        <v>0</v>
      </c>
      <c r="BG255" s="224">
        <f>IF(N255="zákl. přenesená",J255,0)</f>
        <v>0</v>
      </c>
      <c r="BH255" s="224">
        <f>IF(N255="sníž. přenesená",J255,0)</f>
        <v>0</v>
      </c>
      <c r="BI255" s="224">
        <f>IF(N255="nulová",J255,0)</f>
        <v>0</v>
      </c>
      <c r="BJ255" s="17" t="s">
        <v>78</v>
      </c>
      <c r="BK255" s="224">
        <f>ROUND(I255*H255,2)</f>
        <v>0</v>
      </c>
      <c r="BL255" s="17" t="s">
        <v>517</v>
      </c>
      <c r="BM255" s="223" t="s">
        <v>538</v>
      </c>
    </row>
    <row r="256" s="2" customFormat="1">
      <c r="A256" s="38"/>
      <c r="B256" s="39"/>
      <c r="C256" s="40"/>
      <c r="D256" s="225" t="s">
        <v>157</v>
      </c>
      <c r="E256" s="40"/>
      <c r="F256" s="226" t="s">
        <v>675</v>
      </c>
      <c r="G256" s="40"/>
      <c r="H256" s="40"/>
      <c r="I256" s="227"/>
      <c r="J256" s="40"/>
      <c r="K256" s="40"/>
      <c r="L256" s="44"/>
      <c r="M256" s="228"/>
      <c r="N256" s="229"/>
      <c r="O256" s="84"/>
      <c r="P256" s="84"/>
      <c r="Q256" s="84"/>
      <c r="R256" s="84"/>
      <c r="S256" s="84"/>
      <c r="T256" s="85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T256" s="17" t="s">
        <v>157</v>
      </c>
      <c r="AU256" s="17" t="s">
        <v>80</v>
      </c>
    </row>
    <row r="257" s="2" customFormat="1" ht="16.5" customHeight="1">
      <c r="A257" s="38"/>
      <c r="B257" s="39"/>
      <c r="C257" s="263" t="s">
        <v>501</v>
      </c>
      <c r="D257" s="263" t="s">
        <v>240</v>
      </c>
      <c r="E257" s="264" t="s">
        <v>265</v>
      </c>
      <c r="F257" s="265" t="s">
        <v>266</v>
      </c>
      <c r="G257" s="266" t="s">
        <v>243</v>
      </c>
      <c r="H257" s="267">
        <v>25.199999999999999</v>
      </c>
      <c r="I257" s="268"/>
      <c r="J257" s="269">
        <f>ROUND(I257*H257,2)</f>
        <v>0</v>
      </c>
      <c r="K257" s="265" t="s">
        <v>154</v>
      </c>
      <c r="L257" s="270"/>
      <c r="M257" s="271" t="s">
        <v>19</v>
      </c>
      <c r="N257" s="272" t="s">
        <v>43</v>
      </c>
      <c r="O257" s="84"/>
      <c r="P257" s="221">
        <f>O257*H257</f>
        <v>0</v>
      </c>
      <c r="Q257" s="221">
        <v>0</v>
      </c>
      <c r="R257" s="221">
        <f>Q257*H257</f>
        <v>0</v>
      </c>
      <c r="S257" s="221">
        <v>0</v>
      </c>
      <c r="T257" s="222">
        <f>S257*H257</f>
        <v>0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223" t="s">
        <v>533</v>
      </c>
      <c r="AT257" s="223" t="s">
        <v>240</v>
      </c>
      <c r="AU257" s="223" t="s">
        <v>80</v>
      </c>
      <c r="AY257" s="17" t="s">
        <v>148</v>
      </c>
      <c r="BE257" s="224">
        <f>IF(N257="základní",J257,0)</f>
        <v>0</v>
      </c>
      <c r="BF257" s="224">
        <f>IF(N257="snížená",J257,0)</f>
        <v>0</v>
      </c>
      <c r="BG257" s="224">
        <f>IF(N257="zákl. přenesená",J257,0)</f>
        <v>0</v>
      </c>
      <c r="BH257" s="224">
        <f>IF(N257="sníž. přenesená",J257,0)</f>
        <v>0</v>
      </c>
      <c r="BI257" s="224">
        <f>IF(N257="nulová",J257,0)</f>
        <v>0</v>
      </c>
      <c r="BJ257" s="17" t="s">
        <v>78</v>
      </c>
      <c r="BK257" s="224">
        <f>ROUND(I257*H257,2)</f>
        <v>0</v>
      </c>
      <c r="BL257" s="17" t="s">
        <v>517</v>
      </c>
      <c r="BM257" s="223" t="s">
        <v>541</v>
      </c>
    </row>
    <row r="258" s="13" customFormat="1">
      <c r="A258" s="13"/>
      <c r="B258" s="230"/>
      <c r="C258" s="231"/>
      <c r="D258" s="232" t="s">
        <v>159</v>
      </c>
      <c r="E258" s="231"/>
      <c r="F258" s="234" t="s">
        <v>814</v>
      </c>
      <c r="G258" s="231"/>
      <c r="H258" s="235">
        <v>25.199999999999999</v>
      </c>
      <c r="I258" s="236"/>
      <c r="J258" s="231"/>
      <c r="K258" s="231"/>
      <c r="L258" s="237"/>
      <c r="M258" s="274"/>
      <c r="N258" s="275"/>
      <c r="O258" s="275"/>
      <c r="P258" s="275"/>
      <c r="Q258" s="275"/>
      <c r="R258" s="275"/>
      <c r="S258" s="275"/>
      <c r="T258" s="276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1" t="s">
        <v>159</v>
      </c>
      <c r="AU258" s="241" t="s">
        <v>80</v>
      </c>
      <c r="AV258" s="13" t="s">
        <v>80</v>
      </c>
      <c r="AW258" s="13" t="s">
        <v>4</v>
      </c>
      <c r="AX258" s="13" t="s">
        <v>78</v>
      </c>
      <c r="AY258" s="241" t="s">
        <v>148</v>
      </c>
    </row>
    <row r="259" s="2" customFormat="1" ht="6.96" customHeight="1">
      <c r="A259" s="38"/>
      <c r="B259" s="59"/>
      <c r="C259" s="60"/>
      <c r="D259" s="60"/>
      <c r="E259" s="60"/>
      <c r="F259" s="60"/>
      <c r="G259" s="60"/>
      <c r="H259" s="60"/>
      <c r="I259" s="60"/>
      <c r="J259" s="60"/>
      <c r="K259" s="60"/>
      <c r="L259" s="44"/>
      <c r="M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</row>
  </sheetData>
  <sheetProtection sheet="1" autoFilter="0" formatColumns="0" formatRows="0" objects="1" scenarios="1" spinCount="100000" saltValue="frlVQKMuW6A4PQlwV5fjr4+vBolg6YJHBFEKGM29IhDGyOovAQ6uIzkkOmSUsL3gAbcDpLa8c/RdtFIRtpvyhw==" hashValue="o5smTlZgFTyX+xEYIaAyMS5zzNLVp7AMGyAt84bE50YCIuwNcRZGM7bDLMp5V4J8wUf5opDcSozgX2E1t4sqnA==" algorithmName="SHA-512" password="CC35"/>
  <autoFilter ref="C93:K258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2:H82"/>
    <mergeCell ref="E84:H84"/>
    <mergeCell ref="E86:H86"/>
    <mergeCell ref="L2:V2"/>
  </mergeCells>
  <hyperlinks>
    <hyperlink ref="F98" r:id="rId1" display="https://podminky.urs.cz/item/CS_URS_2025_02/111251101"/>
    <hyperlink ref="F100" r:id="rId2" display="https://podminky.urs.cz/item/CS_URS_2025_02/113106134"/>
    <hyperlink ref="F103" r:id="rId3" display="https://podminky.urs.cz/item/CS_URS_2025_02/113107162"/>
    <hyperlink ref="F106" r:id="rId4" display="https://podminky.urs.cz/item/CS_URS_2025_02/113107232"/>
    <hyperlink ref="F109" r:id="rId5" display="https://podminky.urs.cz/item/CS_URS_2025_02/113107242"/>
    <hyperlink ref="F112" r:id="rId6" display="https://podminky.urs.cz/item/CS_URS_2025_02/113202111"/>
    <hyperlink ref="F114" r:id="rId7" display="https://podminky.urs.cz/item/CS_URS_2025_02/121151113"/>
    <hyperlink ref="F117" r:id="rId8" display="https://podminky.urs.cz/item/CS_URS_2025_02/122351105"/>
    <hyperlink ref="F119" r:id="rId9" display="https://podminky.urs.cz/item/CS_URS_2025_02/162751137"/>
    <hyperlink ref="F122" r:id="rId10" display="https://podminky.urs.cz/item/CS_URS_2025_02/162751139"/>
    <hyperlink ref="F127" r:id="rId11" display="https://podminky.urs.cz/item/CS_URS_2025_02/171152101"/>
    <hyperlink ref="F133" r:id="rId12" display="https://podminky.urs.cz/item/CS_URS_2025_02/171201231"/>
    <hyperlink ref="F137" r:id="rId13" display="https://podminky.urs.cz/item/CS_URS_2025_02/181301111"/>
    <hyperlink ref="F142" r:id="rId14" display="https://podminky.urs.cz/item/CS_URS_2025_02/181411131"/>
    <hyperlink ref="F146" r:id="rId15" display="https://podminky.urs.cz/item/CS_URS_2025_02/181951114"/>
    <hyperlink ref="F148" r:id="rId16" display="https://podminky.urs.cz/item/CS_URS_2025_02/182201101"/>
    <hyperlink ref="F151" r:id="rId17" display="https://podminky.urs.cz/item/CS_URS_2025_02/564851111"/>
    <hyperlink ref="F156" r:id="rId18" display="https://podminky.urs.cz/item/CS_URS_2025_02/564861111"/>
    <hyperlink ref="F159" r:id="rId19" display="https://podminky.urs.cz/item/CS_URS_2025_02/565155121"/>
    <hyperlink ref="F162" r:id="rId20" display="https://podminky.urs.cz/item/CS_URS_2025_02/569903311"/>
    <hyperlink ref="F168" r:id="rId21" display="https://podminky.urs.cz/item/CS_URS_2025_02/573211107"/>
    <hyperlink ref="F171" r:id="rId22" display="https://podminky.urs.cz/item/CS_URS_2025_02/573211108"/>
    <hyperlink ref="F174" r:id="rId23" display="https://podminky.urs.cz/item/CS_URS_2025_02/577134121"/>
    <hyperlink ref="F177" r:id="rId24" display="https://podminky.urs.cz/item/CS_URS_2025_02/591211111"/>
    <hyperlink ref="F182" r:id="rId25" display="https://podminky.urs.cz/item/CS_URS_2025_02/596211210"/>
    <hyperlink ref="F188" r:id="rId26" display="https://podminky.urs.cz/item/CS_URS_2025_02/899132111"/>
    <hyperlink ref="F191" r:id="rId27" display="https://podminky.urs.cz/item/CS_URS_2025_02/914111111"/>
    <hyperlink ref="F197" r:id="rId28" display="https://podminky.urs.cz/item/CS_URS_2025_02/914431112"/>
    <hyperlink ref="F201" r:id="rId29" display="https://podminky.urs.cz/item/CS_URS_2025_02/914511111"/>
    <hyperlink ref="F205" r:id="rId30" display="https://podminky.urs.cz/item/CS_URS_2025_02/915231111"/>
    <hyperlink ref="F207" r:id="rId31" display="https://podminky.urs.cz/item/CS_URS_2025_02/915621111"/>
    <hyperlink ref="F209" r:id="rId32" display="https://podminky.urs.cz/item/CS_URS_2025_02/916131213"/>
    <hyperlink ref="F225" r:id="rId33" display="https://podminky.urs.cz/item/CS_URS_2025_02/916231213"/>
    <hyperlink ref="F230" r:id="rId34" display="https://podminky.urs.cz/item/CS_URS_2025_02/919122132"/>
    <hyperlink ref="F232" r:id="rId35" display="https://podminky.urs.cz/item/CS_URS_2025_02/919726123"/>
    <hyperlink ref="F234" r:id="rId36" display="https://podminky.urs.cz/item/CS_URS_2025_02/919735123"/>
    <hyperlink ref="F237" r:id="rId37" display="https://podminky.urs.cz/item/CS_URS_2025_02/997221561"/>
    <hyperlink ref="F239" r:id="rId38" display="https://podminky.urs.cz/item/CS_URS_2025_02/997221569"/>
    <hyperlink ref="F242" r:id="rId39" display="https://podminky.urs.cz/item/CS_URS_2025_02/997221861"/>
    <hyperlink ref="F244" r:id="rId40" display="https://podminky.urs.cz/item/CS_URS_2025_02/997221875"/>
    <hyperlink ref="F246" r:id="rId41" display="https://podminky.urs.cz/item/CS_URS_2025_02/997221873"/>
    <hyperlink ref="F249" r:id="rId42" display="https://podminky.urs.cz/item/CS_URS_2025_02/998225111"/>
    <hyperlink ref="F253" r:id="rId43" display="https://podminky.urs.cz/item/CS_URS_2025_02/460520164"/>
    <hyperlink ref="F256" r:id="rId44" display="https://podminky.urs.cz/item/CS_URS_2025_02/460461143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5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112</v>
      </c>
    </row>
    <row r="3" hidden="1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0"/>
      <c r="AT3" s="17" t="s">
        <v>80</v>
      </c>
    </row>
    <row r="4" hidden="1" s="1" customFormat="1" ht="24.96" customHeight="1">
      <c r="B4" s="20"/>
      <c r="D4" s="140" t="s">
        <v>113</v>
      </c>
      <c r="L4" s="20"/>
      <c r="M4" s="141" t="s">
        <v>10</v>
      </c>
      <c r="AT4" s="17" t="s">
        <v>4</v>
      </c>
    </row>
    <row r="5" hidden="1" s="1" customFormat="1" ht="6.96" customHeight="1">
      <c r="B5" s="20"/>
      <c r="L5" s="20"/>
    </row>
    <row r="6" hidden="1" s="1" customFormat="1" ht="12" customHeight="1">
      <c r="B6" s="20"/>
      <c r="D6" s="142" t="s">
        <v>16</v>
      </c>
      <c r="L6" s="20"/>
    </row>
    <row r="7" hidden="1" s="1" customFormat="1" ht="16.5" customHeight="1">
      <c r="B7" s="20"/>
      <c r="E7" s="143" t="str">
        <f>'Rekapitulace stavby'!K6</f>
        <v>REKONSTRUKCE MÍSTNÍCH KOMUNIKACÍ V OBCI ŽELÉNKY</v>
      </c>
      <c r="F7" s="142"/>
      <c r="G7" s="142"/>
      <c r="H7" s="142"/>
      <c r="L7" s="20"/>
    </row>
    <row r="8" hidden="1" s="1" customFormat="1" ht="12" customHeight="1">
      <c r="B8" s="20"/>
      <c r="D8" s="142" t="s">
        <v>114</v>
      </c>
      <c r="L8" s="20"/>
    </row>
    <row r="9" hidden="1" s="2" customFormat="1" ht="16.5" customHeight="1">
      <c r="A9" s="38"/>
      <c r="B9" s="44"/>
      <c r="C9" s="38"/>
      <c r="D9" s="38"/>
      <c r="E9" s="143" t="s">
        <v>727</v>
      </c>
      <c r="F9" s="38"/>
      <c r="G9" s="38"/>
      <c r="H9" s="38"/>
      <c r="I9" s="38"/>
      <c r="J9" s="38"/>
      <c r="K9" s="38"/>
      <c r="L9" s="14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hidden="1" s="2" customFormat="1" ht="12" customHeight="1">
      <c r="A10" s="38"/>
      <c r="B10" s="44"/>
      <c r="C10" s="38"/>
      <c r="D10" s="142" t="s">
        <v>116</v>
      </c>
      <c r="E10" s="38"/>
      <c r="F10" s="38"/>
      <c r="G10" s="38"/>
      <c r="H10" s="38"/>
      <c r="I10" s="38"/>
      <c r="J10" s="38"/>
      <c r="K10" s="38"/>
      <c r="L10" s="14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hidden="1" s="2" customFormat="1" ht="16.5" customHeight="1">
      <c r="A11" s="38"/>
      <c r="B11" s="44"/>
      <c r="C11" s="38"/>
      <c r="D11" s="38"/>
      <c r="E11" s="145" t="s">
        <v>815</v>
      </c>
      <c r="F11" s="38"/>
      <c r="G11" s="38"/>
      <c r="H11" s="38"/>
      <c r="I11" s="38"/>
      <c r="J11" s="38"/>
      <c r="K11" s="38"/>
      <c r="L11" s="14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hidden="1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14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hidden="1" s="2" customFormat="1" ht="12" customHeight="1">
      <c r="A13" s="38"/>
      <c r="B13" s="44"/>
      <c r="C13" s="38"/>
      <c r="D13" s="142" t="s">
        <v>18</v>
      </c>
      <c r="E13" s="38"/>
      <c r="F13" s="133" t="s">
        <v>19</v>
      </c>
      <c r="G13" s="38"/>
      <c r="H13" s="38"/>
      <c r="I13" s="142" t="s">
        <v>20</v>
      </c>
      <c r="J13" s="133" t="s">
        <v>19</v>
      </c>
      <c r="K13" s="38"/>
      <c r="L13" s="14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hidden="1" s="2" customFormat="1" ht="12" customHeight="1">
      <c r="A14" s="38"/>
      <c r="B14" s="44"/>
      <c r="C14" s="38"/>
      <c r="D14" s="142" t="s">
        <v>21</v>
      </c>
      <c r="E14" s="38"/>
      <c r="F14" s="133" t="s">
        <v>22</v>
      </c>
      <c r="G14" s="38"/>
      <c r="H14" s="38"/>
      <c r="I14" s="142" t="s">
        <v>23</v>
      </c>
      <c r="J14" s="146" t="str">
        <f>'Rekapitulace stavby'!AN8</f>
        <v>4. 8. 2025</v>
      </c>
      <c r="K14" s="38"/>
      <c r="L14" s="14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hidden="1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14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hidden="1" s="2" customFormat="1" ht="12" customHeight="1">
      <c r="A16" s="38"/>
      <c r="B16" s="44"/>
      <c r="C16" s="38"/>
      <c r="D16" s="142" t="s">
        <v>25</v>
      </c>
      <c r="E16" s="38"/>
      <c r="F16" s="38"/>
      <c r="G16" s="38"/>
      <c r="H16" s="38"/>
      <c r="I16" s="142" t="s">
        <v>26</v>
      </c>
      <c r="J16" s="133" t="s">
        <v>19</v>
      </c>
      <c r="K16" s="38"/>
      <c r="L16" s="14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hidden="1" s="2" customFormat="1" ht="18" customHeight="1">
      <c r="A17" s="38"/>
      <c r="B17" s="44"/>
      <c r="C17" s="38"/>
      <c r="D17" s="38"/>
      <c r="E17" s="133" t="s">
        <v>27</v>
      </c>
      <c r="F17" s="38"/>
      <c r="G17" s="38"/>
      <c r="H17" s="38"/>
      <c r="I17" s="142" t="s">
        <v>28</v>
      </c>
      <c r="J17" s="133" t="s">
        <v>19</v>
      </c>
      <c r="K17" s="38"/>
      <c r="L17" s="14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hidden="1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14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hidden="1" s="2" customFormat="1" ht="12" customHeight="1">
      <c r="A19" s="38"/>
      <c r="B19" s="44"/>
      <c r="C19" s="38"/>
      <c r="D19" s="142" t="s">
        <v>29</v>
      </c>
      <c r="E19" s="38"/>
      <c r="F19" s="38"/>
      <c r="G19" s="38"/>
      <c r="H19" s="38"/>
      <c r="I19" s="142" t="s">
        <v>26</v>
      </c>
      <c r="J19" s="33" t="str">
        <f>'Rekapitulace stavby'!AN13</f>
        <v>Vyplň údaj</v>
      </c>
      <c r="K19" s="38"/>
      <c r="L19" s="14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hidden="1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33"/>
      <c r="G20" s="133"/>
      <c r="H20" s="133"/>
      <c r="I20" s="142" t="s">
        <v>28</v>
      </c>
      <c r="J20" s="33" t="str">
        <f>'Rekapitulace stavby'!AN14</f>
        <v>Vyplň údaj</v>
      </c>
      <c r="K20" s="38"/>
      <c r="L20" s="14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hidden="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14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hidden="1" s="2" customFormat="1" ht="12" customHeight="1">
      <c r="A22" s="38"/>
      <c r="B22" s="44"/>
      <c r="C22" s="38"/>
      <c r="D22" s="142" t="s">
        <v>31</v>
      </c>
      <c r="E22" s="38"/>
      <c r="F22" s="38"/>
      <c r="G22" s="38"/>
      <c r="H22" s="38"/>
      <c r="I22" s="142" t="s">
        <v>26</v>
      </c>
      <c r="J22" s="133" t="s">
        <v>19</v>
      </c>
      <c r="K22" s="38"/>
      <c r="L22" s="14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hidden="1" s="2" customFormat="1" ht="18" customHeight="1">
      <c r="A23" s="38"/>
      <c r="B23" s="44"/>
      <c r="C23" s="38"/>
      <c r="D23" s="38"/>
      <c r="E23" s="133" t="s">
        <v>32</v>
      </c>
      <c r="F23" s="38"/>
      <c r="G23" s="38"/>
      <c r="H23" s="38"/>
      <c r="I23" s="142" t="s">
        <v>28</v>
      </c>
      <c r="J23" s="133" t="s">
        <v>19</v>
      </c>
      <c r="K23" s="38"/>
      <c r="L23" s="14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hidden="1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14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hidden="1" s="2" customFormat="1" ht="12" customHeight="1">
      <c r="A25" s="38"/>
      <c r="B25" s="44"/>
      <c r="C25" s="38"/>
      <c r="D25" s="142" t="s">
        <v>34</v>
      </c>
      <c r="E25" s="38"/>
      <c r="F25" s="38"/>
      <c r="G25" s="38"/>
      <c r="H25" s="38"/>
      <c r="I25" s="142" t="s">
        <v>26</v>
      </c>
      <c r="J25" s="133" t="s">
        <v>19</v>
      </c>
      <c r="K25" s="38"/>
      <c r="L25" s="14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hidden="1" s="2" customFormat="1" ht="18" customHeight="1">
      <c r="A26" s="38"/>
      <c r="B26" s="44"/>
      <c r="C26" s="38"/>
      <c r="D26" s="38"/>
      <c r="E26" s="133" t="s">
        <v>35</v>
      </c>
      <c r="F26" s="38"/>
      <c r="G26" s="38"/>
      <c r="H26" s="38"/>
      <c r="I26" s="142" t="s">
        <v>28</v>
      </c>
      <c r="J26" s="133" t="s">
        <v>19</v>
      </c>
      <c r="K26" s="38"/>
      <c r="L26" s="14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hidden="1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144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hidden="1" s="2" customFormat="1" ht="12" customHeight="1">
      <c r="A28" s="38"/>
      <c r="B28" s="44"/>
      <c r="C28" s="38"/>
      <c r="D28" s="142" t="s">
        <v>36</v>
      </c>
      <c r="E28" s="38"/>
      <c r="F28" s="38"/>
      <c r="G28" s="38"/>
      <c r="H28" s="38"/>
      <c r="I28" s="38"/>
      <c r="J28" s="38"/>
      <c r="K28" s="38"/>
      <c r="L28" s="14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hidden="1" s="8" customFormat="1" ht="16.5" customHeight="1">
      <c r="A29" s="147"/>
      <c r="B29" s="148"/>
      <c r="C29" s="147"/>
      <c r="D29" s="147"/>
      <c r="E29" s="149" t="s">
        <v>19</v>
      </c>
      <c r="F29" s="149"/>
      <c r="G29" s="149"/>
      <c r="H29" s="149"/>
      <c r="I29" s="147"/>
      <c r="J29" s="147"/>
      <c r="K29" s="147"/>
      <c r="L29" s="150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</row>
    <row r="30" hidden="1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14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hidden="1" s="2" customFormat="1" ht="6.96" customHeight="1">
      <c r="A31" s="38"/>
      <c r="B31" s="44"/>
      <c r="C31" s="38"/>
      <c r="D31" s="151"/>
      <c r="E31" s="151"/>
      <c r="F31" s="151"/>
      <c r="G31" s="151"/>
      <c r="H31" s="151"/>
      <c r="I31" s="151"/>
      <c r="J31" s="151"/>
      <c r="K31" s="151"/>
      <c r="L31" s="14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hidden="1" s="2" customFormat="1" ht="25.44" customHeight="1">
      <c r="A32" s="38"/>
      <c r="B32" s="44"/>
      <c r="C32" s="38"/>
      <c r="D32" s="152" t="s">
        <v>38</v>
      </c>
      <c r="E32" s="38"/>
      <c r="F32" s="38"/>
      <c r="G32" s="38"/>
      <c r="H32" s="38"/>
      <c r="I32" s="38"/>
      <c r="J32" s="153">
        <f>ROUND(J86, 2)</f>
        <v>0</v>
      </c>
      <c r="K32" s="38"/>
      <c r="L32" s="14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6.96" customHeight="1">
      <c r="A33" s="38"/>
      <c r="B33" s="44"/>
      <c r="C33" s="38"/>
      <c r="D33" s="151"/>
      <c r="E33" s="151"/>
      <c r="F33" s="151"/>
      <c r="G33" s="151"/>
      <c r="H33" s="151"/>
      <c r="I33" s="151"/>
      <c r="J33" s="151"/>
      <c r="K33" s="151"/>
      <c r="L33" s="14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38"/>
      <c r="F34" s="154" t="s">
        <v>40</v>
      </c>
      <c r="G34" s="38"/>
      <c r="H34" s="38"/>
      <c r="I34" s="154" t="s">
        <v>39</v>
      </c>
      <c r="J34" s="154" t="s">
        <v>41</v>
      </c>
      <c r="K34" s="38"/>
      <c r="L34" s="14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155" t="s">
        <v>42</v>
      </c>
      <c r="E35" s="142" t="s">
        <v>43</v>
      </c>
      <c r="F35" s="156">
        <f>ROUND((SUM(BE86:BE95)),  2)</f>
        <v>0</v>
      </c>
      <c r="G35" s="38"/>
      <c r="H35" s="38"/>
      <c r="I35" s="157">
        <v>0.20999999999999999</v>
      </c>
      <c r="J35" s="156">
        <f>ROUND(((SUM(BE86:BE95))*I35),  2)</f>
        <v>0</v>
      </c>
      <c r="K35" s="38"/>
      <c r="L35" s="14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2" t="s">
        <v>44</v>
      </c>
      <c r="F36" s="156">
        <f>ROUND((SUM(BF86:BF95)),  2)</f>
        <v>0</v>
      </c>
      <c r="G36" s="38"/>
      <c r="H36" s="38"/>
      <c r="I36" s="157">
        <v>0.12</v>
      </c>
      <c r="J36" s="156">
        <f>ROUND(((SUM(BF86:BF95))*I36),  2)</f>
        <v>0</v>
      </c>
      <c r="K36" s="38"/>
      <c r="L36" s="14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2" t="s">
        <v>45</v>
      </c>
      <c r="F37" s="156">
        <f>ROUND((SUM(BG86:BG95)),  2)</f>
        <v>0</v>
      </c>
      <c r="G37" s="38"/>
      <c r="H37" s="38"/>
      <c r="I37" s="157">
        <v>0.20999999999999999</v>
      </c>
      <c r="J37" s="156">
        <f>0</f>
        <v>0</v>
      </c>
      <c r="K37" s="38"/>
      <c r="L37" s="14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42" t="s">
        <v>46</v>
      </c>
      <c r="F38" s="156">
        <f>ROUND((SUM(BH86:BH95)),  2)</f>
        <v>0</v>
      </c>
      <c r="G38" s="38"/>
      <c r="H38" s="38"/>
      <c r="I38" s="157">
        <v>0.12</v>
      </c>
      <c r="J38" s="156">
        <f>0</f>
        <v>0</v>
      </c>
      <c r="K38" s="38"/>
      <c r="L38" s="14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42" t="s">
        <v>47</v>
      </c>
      <c r="F39" s="156">
        <f>ROUND((SUM(BI86:BI95)),  2)</f>
        <v>0</v>
      </c>
      <c r="G39" s="38"/>
      <c r="H39" s="38"/>
      <c r="I39" s="157">
        <v>0</v>
      </c>
      <c r="J39" s="156">
        <f>0</f>
        <v>0</v>
      </c>
      <c r="K39" s="38"/>
      <c r="L39" s="14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hidden="1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14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hidden="1" s="2" customFormat="1" ht="25.44" customHeight="1">
      <c r="A41" s="38"/>
      <c r="B41" s="44"/>
      <c r="C41" s="158"/>
      <c r="D41" s="159" t="s">
        <v>48</v>
      </c>
      <c r="E41" s="160"/>
      <c r="F41" s="160"/>
      <c r="G41" s="161" t="s">
        <v>49</v>
      </c>
      <c r="H41" s="162" t="s">
        <v>50</v>
      </c>
      <c r="I41" s="160"/>
      <c r="J41" s="163">
        <f>SUM(J32:J39)</f>
        <v>0</v>
      </c>
      <c r="K41" s="164"/>
      <c r="L41" s="144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hidden="1" s="2" customFormat="1" ht="14.4" customHeight="1">
      <c r="A42" s="38"/>
      <c r="B42" s="165"/>
      <c r="C42" s="166"/>
      <c r="D42" s="166"/>
      <c r="E42" s="166"/>
      <c r="F42" s="166"/>
      <c r="G42" s="166"/>
      <c r="H42" s="166"/>
      <c r="I42" s="166"/>
      <c r="J42" s="166"/>
      <c r="K42" s="166"/>
      <c r="L42" s="144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hidden="1"/>
    <row r="44" hidden="1"/>
    <row r="45" hidden="1"/>
    <row r="46" hidden="1" s="2" customFormat="1" ht="6.96" customHeight="1">
      <c r="A46" s="38"/>
      <c r="B46" s="167"/>
      <c r="C46" s="168"/>
      <c r="D46" s="168"/>
      <c r="E46" s="168"/>
      <c r="F46" s="168"/>
      <c r="G46" s="168"/>
      <c r="H46" s="168"/>
      <c r="I46" s="168"/>
      <c r="J46" s="168"/>
      <c r="K46" s="168"/>
      <c r="L46" s="14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hidden="1" s="2" customFormat="1" ht="24.96" customHeight="1">
      <c r="A47" s="38"/>
      <c r="B47" s="39"/>
      <c r="C47" s="23" t="s">
        <v>118</v>
      </c>
      <c r="D47" s="40"/>
      <c r="E47" s="40"/>
      <c r="F47" s="40"/>
      <c r="G47" s="40"/>
      <c r="H47" s="40"/>
      <c r="I47" s="40"/>
      <c r="J47" s="40"/>
      <c r="K47" s="40"/>
      <c r="L47" s="14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hidden="1" s="2" customFormat="1" ht="6.96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14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hidden="1" s="2" customFormat="1" ht="12" customHeight="1">
      <c r="A49" s="38"/>
      <c r="B49" s="39"/>
      <c r="C49" s="32" t="s">
        <v>16</v>
      </c>
      <c r="D49" s="40"/>
      <c r="E49" s="40"/>
      <c r="F49" s="40"/>
      <c r="G49" s="40"/>
      <c r="H49" s="40"/>
      <c r="I49" s="40"/>
      <c r="J49" s="40"/>
      <c r="K49" s="40"/>
      <c r="L49" s="14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hidden="1" s="2" customFormat="1" ht="16.5" customHeight="1">
      <c r="A50" s="38"/>
      <c r="B50" s="39"/>
      <c r="C50" s="40"/>
      <c r="D50" s="40"/>
      <c r="E50" s="169" t="str">
        <f>E7</f>
        <v>REKONSTRUKCE MÍSTNÍCH KOMUNIKACÍ V OBCI ŽELÉNKY</v>
      </c>
      <c r="F50" s="32"/>
      <c r="G50" s="32"/>
      <c r="H50" s="32"/>
      <c r="I50" s="40"/>
      <c r="J50" s="40"/>
      <c r="K50" s="40"/>
      <c r="L50" s="14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hidden="1" s="1" customFormat="1" ht="12" customHeight="1">
      <c r="B51" s="21"/>
      <c r="C51" s="32" t="s">
        <v>114</v>
      </c>
      <c r="D51" s="22"/>
      <c r="E51" s="22"/>
      <c r="F51" s="22"/>
      <c r="G51" s="22"/>
      <c r="H51" s="22"/>
      <c r="I51" s="22"/>
      <c r="J51" s="22"/>
      <c r="K51" s="22"/>
      <c r="L51" s="20"/>
    </row>
    <row r="52" hidden="1" s="2" customFormat="1" ht="16.5" customHeight="1">
      <c r="A52" s="38"/>
      <c r="B52" s="39"/>
      <c r="C52" s="40"/>
      <c r="D52" s="40"/>
      <c r="E52" s="169" t="s">
        <v>727</v>
      </c>
      <c r="F52" s="40"/>
      <c r="G52" s="40"/>
      <c r="H52" s="40"/>
      <c r="I52" s="40"/>
      <c r="J52" s="40"/>
      <c r="K52" s="40"/>
      <c r="L52" s="14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hidden="1" s="2" customFormat="1" ht="12" customHeight="1">
      <c r="A53" s="38"/>
      <c r="B53" s="39"/>
      <c r="C53" s="32" t="s">
        <v>116</v>
      </c>
      <c r="D53" s="40"/>
      <c r="E53" s="40"/>
      <c r="F53" s="40"/>
      <c r="G53" s="40"/>
      <c r="H53" s="40"/>
      <c r="I53" s="40"/>
      <c r="J53" s="40"/>
      <c r="K53" s="40"/>
      <c r="L53" s="14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hidden="1" s="2" customFormat="1" ht="16.5" customHeight="1">
      <c r="A54" s="38"/>
      <c r="B54" s="39"/>
      <c r="C54" s="40"/>
      <c r="D54" s="40"/>
      <c r="E54" s="69" t="str">
        <f>E11</f>
        <v>SO 05a - Objekt SO 05 - VON</v>
      </c>
      <c r="F54" s="40"/>
      <c r="G54" s="40"/>
      <c r="H54" s="40"/>
      <c r="I54" s="40"/>
      <c r="J54" s="40"/>
      <c r="K54" s="40"/>
      <c r="L54" s="14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hidden="1" s="2" customFormat="1" ht="6.96" customHeight="1">
      <c r="A55" s="38"/>
      <c r="B55" s="39"/>
      <c r="C55" s="40"/>
      <c r="D55" s="40"/>
      <c r="E55" s="40"/>
      <c r="F55" s="40"/>
      <c r="G55" s="40"/>
      <c r="H55" s="40"/>
      <c r="I55" s="40"/>
      <c r="J55" s="40"/>
      <c r="K55" s="40"/>
      <c r="L55" s="14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hidden="1" s="2" customFormat="1" ht="12" customHeight="1">
      <c r="A56" s="38"/>
      <c r="B56" s="39"/>
      <c r="C56" s="32" t="s">
        <v>21</v>
      </c>
      <c r="D56" s="40"/>
      <c r="E56" s="40"/>
      <c r="F56" s="27" t="str">
        <f>F14</f>
        <v xml:space="preserve"> </v>
      </c>
      <c r="G56" s="40"/>
      <c r="H56" s="40"/>
      <c r="I56" s="32" t="s">
        <v>23</v>
      </c>
      <c r="J56" s="72" t="str">
        <f>IF(J14="","",J14)</f>
        <v>4. 8. 2025</v>
      </c>
      <c r="K56" s="40"/>
      <c r="L56" s="14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hidden="1" s="2" customFormat="1" ht="6.96" customHeight="1">
      <c r="A57" s="38"/>
      <c r="B57" s="39"/>
      <c r="C57" s="40"/>
      <c r="D57" s="40"/>
      <c r="E57" s="40"/>
      <c r="F57" s="40"/>
      <c r="G57" s="40"/>
      <c r="H57" s="40"/>
      <c r="I57" s="40"/>
      <c r="J57" s="40"/>
      <c r="K57" s="40"/>
      <c r="L57" s="14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hidden="1" s="2" customFormat="1" ht="15.15" customHeight="1">
      <c r="A58" s="38"/>
      <c r="B58" s="39"/>
      <c r="C58" s="32" t="s">
        <v>25</v>
      </c>
      <c r="D58" s="40"/>
      <c r="E58" s="40"/>
      <c r="F58" s="27" t="str">
        <f>E17</f>
        <v>Obec Zabrušany</v>
      </c>
      <c r="G58" s="40"/>
      <c r="H58" s="40"/>
      <c r="I58" s="32" t="s">
        <v>31</v>
      </c>
      <c r="J58" s="36" t="str">
        <f>E23</f>
        <v>Ing. Michal Urbanský</v>
      </c>
      <c r="K58" s="40"/>
      <c r="L58" s="14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hidden="1" s="2" customFormat="1" ht="25.65" customHeight="1">
      <c r="A59" s="38"/>
      <c r="B59" s="39"/>
      <c r="C59" s="32" t="s">
        <v>29</v>
      </c>
      <c r="D59" s="40"/>
      <c r="E59" s="40"/>
      <c r="F59" s="27" t="str">
        <f>IF(E20="","",E20)</f>
        <v>Vyplň údaj</v>
      </c>
      <c r="G59" s="40"/>
      <c r="H59" s="40"/>
      <c r="I59" s="32" t="s">
        <v>34</v>
      </c>
      <c r="J59" s="36" t="str">
        <f>E26</f>
        <v xml:space="preserve">Dopravně-inženýrská projekční kancelář </v>
      </c>
      <c r="K59" s="40"/>
      <c r="L59" s="14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</row>
    <row r="60" hidden="1" s="2" customFormat="1" ht="10.32" customHeight="1">
      <c r="A60" s="38"/>
      <c r="B60" s="39"/>
      <c r="C60" s="40"/>
      <c r="D60" s="40"/>
      <c r="E60" s="40"/>
      <c r="F60" s="40"/>
      <c r="G60" s="40"/>
      <c r="H60" s="40"/>
      <c r="I60" s="40"/>
      <c r="J60" s="40"/>
      <c r="K60" s="40"/>
      <c r="L60" s="144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</row>
    <row r="61" hidden="1" s="2" customFormat="1" ht="29.28" customHeight="1">
      <c r="A61" s="38"/>
      <c r="B61" s="39"/>
      <c r="C61" s="170" t="s">
        <v>119</v>
      </c>
      <c r="D61" s="171"/>
      <c r="E61" s="171"/>
      <c r="F61" s="171"/>
      <c r="G61" s="171"/>
      <c r="H61" s="171"/>
      <c r="I61" s="171"/>
      <c r="J61" s="172" t="s">
        <v>120</v>
      </c>
      <c r="K61" s="171"/>
      <c r="L61" s="144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hidden="1" s="2" customFormat="1" ht="10.32" customHeight="1">
      <c r="A62" s="38"/>
      <c r="B62" s="39"/>
      <c r="C62" s="40"/>
      <c r="D62" s="40"/>
      <c r="E62" s="40"/>
      <c r="F62" s="40"/>
      <c r="G62" s="40"/>
      <c r="H62" s="40"/>
      <c r="I62" s="40"/>
      <c r="J62" s="40"/>
      <c r="K62" s="40"/>
      <c r="L62" s="144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</row>
    <row r="63" hidden="1" s="2" customFormat="1" ht="22.8" customHeight="1">
      <c r="A63" s="38"/>
      <c r="B63" s="39"/>
      <c r="C63" s="173" t="s">
        <v>70</v>
      </c>
      <c r="D63" s="40"/>
      <c r="E63" s="40"/>
      <c r="F63" s="40"/>
      <c r="G63" s="40"/>
      <c r="H63" s="40"/>
      <c r="I63" s="40"/>
      <c r="J63" s="102">
        <f>J86</f>
        <v>0</v>
      </c>
      <c r="K63" s="40"/>
      <c r="L63" s="144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U63" s="17" t="s">
        <v>121</v>
      </c>
    </row>
    <row r="64" hidden="1" s="9" customFormat="1" ht="24.96" customHeight="1">
      <c r="A64" s="9"/>
      <c r="B64" s="174"/>
      <c r="C64" s="175"/>
      <c r="D64" s="176" t="s">
        <v>544</v>
      </c>
      <c r="E64" s="177"/>
      <c r="F64" s="177"/>
      <c r="G64" s="177"/>
      <c r="H64" s="177"/>
      <c r="I64" s="177"/>
      <c r="J64" s="178">
        <f>J87</f>
        <v>0</v>
      </c>
      <c r="K64" s="175"/>
      <c r="L64" s="17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hidden="1" s="2" customFormat="1" ht="21.84" customHeight="1">
      <c r="A65" s="38"/>
      <c r="B65" s="39"/>
      <c r="C65" s="40"/>
      <c r="D65" s="40"/>
      <c r="E65" s="40"/>
      <c r="F65" s="40"/>
      <c r="G65" s="40"/>
      <c r="H65" s="40"/>
      <c r="I65" s="40"/>
      <c r="J65" s="40"/>
      <c r="K65" s="40"/>
      <c r="L65" s="144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 hidden="1" s="2" customFormat="1" ht="6.96" customHeight="1">
      <c r="A66" s="38"/>
      <c r="B66" s="59"/>
      <c r="C66" s="60"/>
      <c r="D66" s="60"/>
      <c r="E66" s="60"/>
      <c r="F66" s="60"/>
      <c r="G66" s="60"/>
      <c r="H66" s="60"/>
      <c r="I66" s="60"/>
      <c r="J66" s="60"/>
      <c r="K66" s="60"/>
      <c r="L66" s="144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</row>
    <row r="67" hidden="1"/>
    <row r="68" hidden="1"/>
    <row r="69" hidden="1"/>
    <row r="70" s="2" customFormat="1" ht="6.96" customHeight="1">
      <c r="A70" s="38"/>
      <c r="B70" s="61"/>
      <c r="C70" s="62"/>
      <c r="D70" s="62"/>
      <c r="E70" s="62"/>
      <c r="F70" s="62"/>
      <c r="G70" s="62"/>
      <c r="H70" s="62"/>
      <c r="I70" s="62"/>
      <c r="J70" s="62"/>
      <c r="K70" s="62"/>
      <c r="L70" s="144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</row>
    <row r="71" s="2" customFormat="1" ht="24.96" customHeight="1">
      <c r="A71" s="38"/>
      <c r="B71" s="39"/>
      <c r="C71" s="23" t="s">
        <v>133</v>
      </c>
      <c r="D71" s="40"/>
      <c r="E71" s="40"/>
      <c r="F71" s="40"/>
      <c r="G71" s="40"/>
      <c r="H71" s="40"/>
      <c r="I71" s="40"/>
      <c r="J71" s="40"/>
      <c r="K71" s="40"/>
      <c r="L71" s="144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="2" customFormat="1" ht="6.96" customHeight="1">
      <c r="A72" s="38"/>
      <c r="B72" s="39"/>
      <c r="C72" s="40"/>
      <c r="D72" s="40"/>
      <c r="E72" s="40"/>
      <c r="F72" s="40"/>
      <c r="G72" s="40"/>
      <c r="H72" s="40"/>
      <c r="I72" s="40"/>
      <c r="J72" s="40"/>
      <c r="K72" s="40"/>
      <c r="L72" s="144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="2" customFormat="1" ht="12" customHeight="1">
      <c r="A73" s="38"/>
      <c r="B73" s="39"/>
      <c r="C73" s="32" t="s">
        <v>16</v>
      </c>
      <c r="D73" s="40"/>
      <c r="E73" s="40"/>
      <c r="F73" s="40"/>
      <c r="G73" s="40"/>
      <c r="H73" s="40"/>
      <c r="I73" s="40"/>
      <c r="J73" s="40"/>
      <c r="K73" s="40"/>
      <c r="L73" s="14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2" customFormat="1" ht="16.5" customHeight="1">
      <c r="A74" s="38"/>
      <c r="B74" s="39"/>
      <c r="C74" s="40"/>
      <c r="D74" s="40"/>
      <c r="E74" s="169" t="str">
        <f>E7</f>
        <v>REKONSTRUKCE MÍSTNÍCH KOMUNIKACÍ V OBCI ŽELÉNKY</v>
      </c>
      <c r="F74" s="32"/>
      <c r="G74" s="32"/>
      <c r="H74" s="32"/>
      <c r="I74" s="40"/>
      <c r="J74" s="40"/>
      <c r="K74" s="40"/>
      <c r="L74" s="14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1" customFormat="1" ht="12" customHeight="1">
      <c r="B75" s="21"/>
      <c r="C75" s="32" t="s">
        <v>114</v>
      </c>
      <c r="D75" s="22"/>
      <c r="E75" s="22"/>
      <c r="F75" s="22"/>
      <c r="G75" s="22"/>
      <c r="H75" s="22"/>
      <c r="I75" s="22"/>
      <c r="J75" s="22"/>
      <c r="K75" s="22"/>
      <c r="L75" s="20"/>
    </row>
    <row r="76" s="2" customFormat="1" ht="16.5" customHeight="1">
      <c r="A76" s="38"/>
      <c r="B76" s="39"/>
      <c r="C76" s="40"/>
      <c r="D76" s="40"/>
      <c r="E76" s="169" t="s">
        <v>727</v>
      </c>
      <c r="F76" s="40"/>
      <c r="G76" s="40"/>
      <c r="H76" s="40"/>
      <c r="I76" s="40"/>
      <c r="J76" s="40"/>
      <c r="K76" s="40"/>
      <c r="L76" s="14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2" customHeight="1">
      <c r="A77" s="38"/>
      <c r="B77" s="39"/>
      <c r="C77" s="32" t="s">
        <v>116</v>
      </c>
      <c r="D77" s="40"/>
      <c r="E77" s="40"/>
      <c r="F77" s="40"/>
      <c r="G77" s="40"/>
      <c r="H77" s="40"/>
      <c r="I77" s="40"/>
      <c r="J77" s="40"/>
      <c r="K77" s="40"/>
      <c r="L77" s="14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16.5" customHeight="1">
      <c r="A78" s="38"/>
      <c r="B78" s="39"/>
      <c r="C78" s="40"/>
      <c r="D78" s="40"/>
      <c r="E78" s="69" t="str">
        <f>E11</f>
        <v>SO 05a - Objekt SO 05 - VON</v>
      </c>
      <c r="F78" s="40"/>
      <c r="G78" s="40"/>
      <c r="H78" s="40"/>
      <c r="I78" s="40"/>
      <c r="J78" s="40"/>
      <c r="K78" s="40"/>
      <c r="L78" s="14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6.96" customHeight="1">
      <c r="A79" s="38"/>
      <c r="B79" s="39"/>
      <c r="C79" s="40"/>
      <c r="D79" s="40"/>
      <c r="E79" s="40"/>
      <c r="F79" s="40"/>
      <c r="G79" s="40"/>
      <c r="H79" s="40"/>
      <c r="I79" s="40"/>
      <c r="J79" s="40"/>
      <c r="K79" s="40"/>
      <c r="L79" s="14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12" customHeight="1">
      <c r="A80" s="38"/>
      <c r="B80" s="39"/>
      <c r="C80" s="32" t="s">
        <v>21</v>
      </c>
      <c r="D80" s="40"/>
      <c r="E80" s="40"/>
      <c r="F80" s="27" t="str">
        <f>F14</f>
        <v xml:space="preserve"> </v>
      </c>
      <c r="G80" s="40"/>
      <c r="H80" s="40"/>
      <c r="I80" s="32" t="s">
        <v>23</v>
      </c>
      <c r="J80" s="72" t="str">
        <f>IF(J14="","",J14)</f>
        <v>4. 8. 2025</v>
      </c>
      <c r="K80" s="40"/>
      <c r="L80" s="14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6.96" customHeight="1">
      <c r="A81" s="38"/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14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15.15" customHeight="1">
      <c r="A82" s="38"/>
      <c r="B82" s="39"/>
      <c r="C82" s="32" t="s">
        <v>25</v>
      </c>
      <c r="D82" s="40"/>
      <c r="E82" s="40"/>
      <c r="F82" s="27" t="str">
        <f>E17</f>
        <v>Obec Zabrušany</v>
      </c>
      <c r="G82" s="40"/>
      <c r="H82" s="40"/>
      <c r="I82" s="32" t="s">
        <v>31</v>
      </c>
      <c r="J82" s="36" t="str">
        <f>E23</f>
        <v>Ing. Michal Urbanský</v>
      </c>
      <c r="K82" s="40"/>
      <c r="L82" s="14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25.65" customHeight="1">
      <c r="A83" s="38"/>
      <c r="B83" s="39"/>
      <c r="C83" s="32" t="s">
        <v>29</v>
      </c>
      <c r="D83" s="40"/>
      <c r="E83" s="40"/>
      <c r="F83" s="27" t="str">
        <f>IF(E20="","",E20)</f>
        <v>Vyplň údaj</v>
      </c>
      <c r="G83" s="40"/>
      <c r="H83" s="40"/>
      <c r="I83" s="32" t="s">
        <v>34</v>
      </c>
      <c r="J83" s="36" t="str">
        <f>E26</f>
        <v xml:space="preserve">Dopravně-inženýrská projekční kancelář </v>
      </c>
      <c r="K83" s="40"/>
      <c r="L83" s="14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0.32" customHeight="1">
      <c r="A84" s="38"/>
      <c r="B84" s="39"/>
      <c r="C84" s="40"/>
      <c r="D84" s="40"/>
      <c r="E84" s="40"/>
      <c r="F84" s="40"/>
      <c r="G84" s="40"/>
      <c r="H84" s="40"/>
      <c r="I84" s="40"/>
      <c r="J84" s="40"/>
      <c r="K84" s="40"/>
      <c r="L84" s="144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11" customFormat="1" ht="29.28" customHeight="1">
      <c r="A85" s="185"/>
      <c r="B85" s="186"/>
      <c r="C85" s="187" t="s">
        <v>134</v>
      </c>
      <c r="D85" s="188" t="s">
        <v>57</v>
      </c>
      <c r="E85" s="188" t="s">
        <v>53</v>
      </c>
      <c r="F85" s="188" t="s">
        <v>54</v>
      </c>
      <c r="G85" s="188" t="s">
        <v>135</v>
      </c>
      <c r="H85" s="188" t="s">
        <v>136</v>
      </c>
      <c r="I85" s="188" t="s">
        <v>137</v>
      </c>
      <c r="J85" s="188" t="s">
        <v>120</v>
      </c>
      <c r="K85" s="189" t="s">
        <v>138</v>
      </c>
      <c r="L85" s="190"/>
      <c r="M85" s="92" t="s">
        <v>19</v>
      </c>
      <c r="N85" s="93" t="s">
        <v>42</v>
      </c>
      <c r="O85" s="93" t="s">
        <v>139</v>
      </c>
      <c r="P85" s="93" t="s">
        <v>140</v>
      </c>
      <c r="Q85" s="93" t="s">
        <v>141</v>
      </c>
      <c r="R85" s="93" t="s">
        <v>142</v>
      </c>
      <c r="S85" s="93" t="s">
        <v>143</v>
      </c>
      <c r="T85" s="94" t="s">
        <v>144</v>
      </c>
      <c r="U85" s="185"/>
      <c r="V85" s="185"/>
      <c r="W85" s="185"/>
      <c r="X85" s="185"/>
      <c r="Y85" s="185"/>
      <c r="Z85" s="185"/>
      <c r="AA85" s="185"/>
      <c r="AB85" s="185"/>
      <c r="AC85" s="185"/>
      <c r="AD85" s="185"/>
      <c r="AE85" s="185"/>
    </row>
    <row r="86" s="2" customFormat="1" ht="22.8" customHeight="1">
      <c r="A86" s="38"/>
      <c r="B86" s="39"/>
      <c r="C86" s="99" t="s">
        <v>145</v>
      </c>
      <c r="D86" s="40"/>
      <c r="E86" s="40"/>
      <c r="F86" s="40"/>
      <c r="G86" s="40"/>
      <c r="H86" s="40"/>
      <c r="I86" s="40"/>
      <c r="J86" s="191">
        <f>BK86</f>
        <v>0</v>
      </c>
      <c r="K86" s="40"/>
      <c r="L86" s="44"/>
      <c r="M86" s="95"/>
      <c r="N86" s="192"/>
      <c r="O86" s="96"/>
      <c r="P86" s="193">
        <f>P87</f>
        <v>0</v>
      </c>
      <c r="Q86" s="96"/>
      <c r="R86" s="193">
        <f>R87</f>
        <v>0</v>
      </c>
      <c r="S86" s="96"/>
      <c r="T86" s="194">
        <f>T87</f>
        <v>0</v>
      </c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T86" s="17" t="s">
        <v>71</v>
      </c>
      <c r="AU86" s="17" t="s">
        <v>121</v>
      </c>
      <c r="BK86" s="195">
        <f>BK87</f>
        <v>0</v>
      </c>
    </row>
    <row r="87" s="12" customFormat="1" ht="25.92" customHeight="1">
      <c r="A87" s="12"/>
      <c r="B87" s="196"/>
      <c r="C87" s="197"/>
      <c r="D87" s="198" t="s">
        <v>71</v>
      </c>
      <c r="E87" s="199" t="s">
        <v>545</v>
      </c>
      <c r="F87" s="199" t="s">
        <v>546</v>
      </c>
      <c r="G87" s="197"/>
      <c r="H87" s="197"/>
      <c r="I87" s="200"/>
      <c r="J87" s="201">
        <f>BK87</f>
        <v>0</v>
      </c>
      <c r="K87" s="197"/>
      <c r="L87" s="202"/>
      <c r="M87" s="203"/>
      <c r="N87" s="204"/>
      <c r="O87" s="204"/>
      <c r="P87" s="205">
        <f>SUM(P88:P95)</f>
        <v>0</v>
      </c>
      <c r="Q87" s="204"/>
      <c r="R87" s="205">
        <f>SUM(R88:R95)</f>
        <v>0</v>
      </c>
      <c r="S87" s="204"/>
      <c r="T87" s="206">
        <f>SUM(T88:T95)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7" t="s">
        <v>178</v>
      </c>
      <c r="AT87" s="208" t="s">
        <v>71</v>
      </c>
      <c r="AU87" s="208" t="s">
        <v>72</v>
      </c>
      <c r="AY87" s="207" t="s">
        <v>148</v>
      </c>
      <c r="BK87" s="209">
        <f>SUM(BK88:BK95)</f>
        <v>0</v>
      </c>
    </row>
    <row r="88" s="2" customFormat="1" ht="16.5" customHeight="1">
      <c r="A88" s="38"/>
      <c r="B88" s="39"/>
      <c r="C88" s="212" t="s">
        <v>78</v>
      </c>
      <c r="D88" s="212" t="s">
        <v>150</v>
      </c>
      <c r="E88" s="213" t="s">
        <v>547</v>
      </c>
      <c r="F88" s="214" t="s">
        <v>548</v>
      </c>
      <c r="G88" s="215" t="s">
        <v>549</v>
      </c>
      <c r="H88" s="216">
        <v>2</v>
      </c>
      <c r="I88" s="217"/>
      <c r="J88" s="218">
        <f>ROUND(I88*H88,2)</f>
        <v>0</v>
      </c>
      <c r="K88" s="214" t="s">
        <v>19</v>
      </c>
      <c r="L88" s="44"/>
      <c r="M88" s="219" t="s">
        <v>19</v>
      </c>
      <c r="N88" s="220" t="s">
        <v>43</v>
      </c>
      <c r="O88" s="84"/>
      <c r="P88" s="221">
        <f>O88*H88</f>
        <v>0</v>
      </c>
      <c r="Q88" s="221">
        <v>0</v>
      </c>
      <c r="R88" s="221">
        <f>Q88*H88</f>
        <v>0</v>
      </c>
      <c r="S88" s="221">
        <v>0</v>
      </c>
      <c r="T88" s="222">
        <f>S88*H88</f>
        <v>0</v>
      </c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R88" s="223" t="s">
        <v>155</v>
      </c>
      <c r="AT88" s="223" t="s">
        <v>150</v>
      </c>
      <c r="AU88" s="223" t="s">
        <v>78</v>
      </c>
      <c r="AY88" s="17" t="s">
        <v>148</v>
      </c>
      <c r="BE88" s="224">
        <f>IF(N88="základní",J88,0)</f>
        <v>0</v>
      </c>
      <c r="BF88" s="224">
        <f>IF(N88="snížená",J88,0)</f>
        <v>0</v>
      </c>
      <c r="BG88" s="224">
        <f>IF(N88="zákl. přenesená",J88,0)</f>
        <v>0</v>
      </c>
      <c r="BH88" s="224">
        <f>IF(N88="sníž. přenesená",J88,0)</f>
        <v>0</v>
      </c>
      <c r="BI88" s="224">
        <f>IF(N88="nulová",J88,0)</f>
        <v>0</v>
      </c>
      <c r="BJ88" s="17" t="s">
        <v>78</v>
      </c>
      <c r="BK88" s="224">
        <f>ROUND(I88*H88,2)</f>
        <v>0</v>
      </c>
      <c r="BL88" s="17" t="s">
        <v>155</v>
      </c>
      <c r="BM88" s="223" t="s">
        <v>550</v>
      </c>
    </row>
    <row r="89" s="2" customFormat="1" ht="16.5" customHeight="1">
      <c r="A89" s="38"/>
      <c r="B89" s="39"/>
      <c r="C89" s="212" t="s">
        <v>80</v>
      </c>
      <c r="D89" s="212" t="s">
        <v>150</v>
      </c>
      <c r="E89" s="213" t="s">
        <v>551</v>
      </c>
      <c r="F89" s="214" t="s">
        <v>552</v>
      </c>
      <c r="G89" s="215" t="s">
        <v>549</v>
      </c>
      <c r="H89" s="216">
        <v>1</v>
      </c>
      <c r="I89" s="217"/>
      <c r="J89" s="218">
        <f>ROUND(I89*H89,2)</f>
        <v>0</v>
      </c>
      <c r="K89" s="214" t="s">
        <v>19</v>
      </c>
      <c r="L89" s="44"/>
      <c r="M89" s="219" t="s">
        <v>19</v>
      </c>
      <c r="N89" s="220" t="s">
        <v>43</v>
      </c>
      <c r="O89" s="84"/>
      <c r="P89" s="221">
        <f>O89*H89</f>
        <v>0</v>
      </c>
      <c r="Q89" s="221">
        <v>0</v>
      </c>
      <c r="R89" s="221">
        <f>Q89*H89</f>
        <v>0</v>
      </c>
      <c r="S89" s="221">
        <v>0</v>
      </c>
      <c r="T89" s="222">
        <f>S89*H89</f>
        <v>0</v>
      </c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R89" s="223" t="s">
        <v>553</v>
      </c>
      <c r="AT89" s="223" t="s">
        <v>150</v>
      </c>
      <c r="AU89" s="223" t="s">
        <v>78</v>
      </c>
      <c r="AY89" s="17" t="s">
        <v>148</v>
      </c>
      <c r="BE89" s="224">
        <f>IF(N89="základní",J89,0)</f>
        <v>0</v>
      </c>
      <c r="BF89" s="224">
        <f>IF(N89="snížená",J89,0)</f>
        <v>0</v>
      </c>
      <c r="BG89" s="224">
        <f>IF(N89="zákl. přenesená",J89,0)</f>
        <v>0</v>
      </c>
      <c r="BH89" s="224">
        <f>IF(N89="sníž. přenesená",J89,0)</f>
        <v>0</v>
      </c>
      <c r="BI89" s="224">
        <f>IF(N89="nulová",J89,0)</f>
        <v>0</v>
      </c>
      <c r="BJ89" s="17" t="s">
        <v>78</v>
      </c>
      <c r="BK89" s="224">
        <f>ROUND(I89*H89,2)</f>
        <v>0</v>
      </c>
      <c r="BL89" s="17" t="s">
        <v>553</v>
      </c>
      <c r="BM89" s="223" t="s">
        <v>554</v>
      </c>
    </row>
    <row r="90" s="2" customFormat="1" ht="16.5" customHeight="1">
      <c r="A90" s="38"/>
      <c r="B90" s="39"/>
      <c r="C90" s="212" t="s">
        <v>167</v>
      </c>
      <c r="D90" s="212" t="s">
        <v>150</v>
      </c>
      <c r="E90" s="213" t="s">
        <v>555</v>
      </c>
      <c r="F90" s="214" t="s">
        <v>556</v>
      </c>
      <c r="G90" s="215" t="s">
        <v>549</v>
      </c>
      <c r="H90" s="216">
        <v>1</v>
      </c>
      <c r="I90" s="217"/>
      <c r="J90" s="218">
        <f>ROUND(I90*H90,2)</f>
        <v>0</v>
      </c>
      <c r="K90" s="214" t="s">
        <v>19</v>
      </c>
      <c r="L90" s="44"/>
      <c r="M90" s="219" t="s">
        <v>19</v>
      </c>
      <c r="N90" s="220" t="s">
        <v>43</v>
      </c>
      <c r="O90" s="84"/>
      <c r="P90" s="221">
        <f>O90*H90</f>
        <v>0</v>
      </c>
      <c r="Q90" s="221">
        <v>0</v>
      </c>
      <c r="R90" s="221">
        <f>Q90*H90</f>
        <v>0</v>
      </c>
      <c r="S90" s="221">
        <v>0</v>
      </c>
      <c r="T90" s="222">
        <f>S90*H90</f>
        <v>0</v>
      </c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R90" s="223" t="s">
        <v>553</v>
      </c>
      <c r="AT90" s="223" t="s">
        <v>150</v>
      </c>
      <c r="AU90" s="223" t="s">
        <v>78</v>
      </c>
      <c r="AY90" s="17" t="s">
        <v>148</v>
      </c>
      <c r="BE90" s="224">
        <f>IF(N90="základní",J90,0)</f>
        <v>0</v>
      </c>
      <c r="BF90" s="224">
        <f>IF(N90="snížená",J90,0)</f>
        <v>0</v>
      </c>
      <c r="BG90" s="224">
        <f>IF(N90="zákl. přenesená",J90,0)</f>
        <v>0</v>
      </c>
      <c r="BH90" s="224">
        <f>IF(N90="sníž. přenesená",J90,0)</f>
        <v>0</v>
      </c>
      <c r="BI90" s="224">
        <f>IF(N90="nulová",J90,0)</f>
        <v>0</v>
      </c>
      <c r="BJ90" s="17" t="s">
        <v>78</v>
      </c>
      <c r="BK90" s="224">
        <f>ROUND(I90*H90,2)</f>
        <v>0</v>
      </c>
      <c r="BL90" s="17" t="s">
        <v>553</v>
      </c>
      <c r="BM90" s="223" t="s">
        <v>557</v>
      </c>
    </row>
    <row r="91" s="2" customFormat="1" ht="16.5" customHeight="1">
      <c r="A91" s="38"/>
      <c r="B91" s="39"/>
      <c r="C91" s="212" t="s">
        <v>155</v>
      </c>
      <c r="D91" s="212" t="s">
        <v>150</v>
      </c>
      <c r="E91" s="213" t="s">
        <v>558</v>
      </c>
      <c r="F91" s="214" t="s">
        <v>559</v>
      </c>
      <c r="G91" s="215" t="s">
        <v>549</v>
      </c>
      <c r="H91" s="216">
        <v>1</v>
      </c>
      <c r="I91" s="217"/>
      <c r="J91" s="218">
        <f>ROUND(I91*H91,2)</f>
        <v>0</v>
      </c>
      <c r="K91" s="214" t="s">
        <v>19</v>
      </c>
      <c r="L91" s="44"/>
      <c r="M91" s="219" t="s">
        <v>19</v>
      </c>
      <c r="N91" s="220" t="s">
        <v>43</v>
      </c>
      <c r="O91" s="84"/>
      <c r="P91" s="221">
        <f>O91*H91</f>
        <v>0</v>
      </c>
      <c r="Q91" s="221">
        <v>0</v>
      </c>
      <c r="R91" s="221">
        <f>Q91*H91</f>
        <v>0</v>
      </c>
      <c r="S91" s="221">
        <v>0</v>
      </c>
      <c r="T91" s="222">
        <f>S91*H91</f>
        <v>0</v>
      </c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R91" s="223" t="s">
        <v>553</v>
      </c>
      <c r="AT91" s="223" t="s">
        <v>150</v>
      </c>
      <c r="AU91" s="223" t="s">
        <v>78</v>
      </c>
      <c r="AY91" s="17" t="s">
        <v>148</v>
      </c>
      <c r="BE91" s="224">
        <f>IF(N91="základní",J91,0)</f>
        <v>0</v>
      </c>
      <c r="BF91" s="224">
        <f>IF(N91="snížená",J91,0)</f>
        <v>0</v>
      </c>
      <c r="BG91" s="224">
        <f>IF(N91="zákl. přenesená",J91,0)</f>
        <v>0</v>
      </c>
      <c r="BH91" s="224">
        <f>IF(N91="sníž. přenesená",J91,0)</f>
        <v>0</v>
      </c>
      <c r="BI91" s="224">
        <f>IF(N91="nulová",J91,0)</f>
        <v>0</v>
      </c>
      <c r="BJ91" s="17" t="s">
        <v>78</v>
      </c>
      <c r="BK91" s="224">
        <f>ROUND(I91*H91,2)</f>
        <v>0</v>
      </c>
      <c r="BL91" s="17" t="s">
        <v>553</v>
      </c>
      <c r="BM91" s="223" t="s">
        <v>560</v>
      </c>
    </row>
    <row r="92" s="2" customFormat="1" ht="16.5" customHeight="1">
      <c r="A92" s="38"/>
      <c r="B92" s="39"/>
      <c r="C92" s="212" t="s">
        <v>178</v>
      </c>
      <c r="D92" s="212" t="s">
        <v>150</v>
      </c>
      <c r="E92" s="213" t="s">
        <v>561</v>
      </c>
      <c r="F92" s="214" t="s">
        <v>562</v>
      </c>
      <c r="G92" s="215" t="s">
        <v>549</v>
      </c>
      <c r="H92" s="216">
        <v>1</v>
      </c>
      <c r="I92" s="217"/>
      <c r="J92" s="218">
        <f>ROUND(I92*H92,2)</f>
        <v>0</v>
      </c>
      <c r="K92" s="214" t="s">
        <v>19</v>
      </c>
      <c r="L92" s="44"/>
      <c r="M92" s="219" t="s">
        <v>19</v>
      </c>
      <c r="N92" s="220" t="s">
        <v>43</v>
      </c>
      <c r="O92" s="84"/>
      <c r="P92" s="221">
        <f>O92*H92</f>
        <v>0</v>
      </c>
      <c r="Q92" s="221">
        <v>0</v>
      </c>
      <c r="R92" s="221">
        <f>Q92*H92</f>
        <v>0</v>
      </c>
      <c r="S92" s="221">
        <v>0</v>
      </c>
      <c r="T92" s="222">
        <f>S92*H92</f>
        <v>0</v>
      </c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R92" s="223" t="s">
        <v>553</v>
      </c>
      <c r="AT92" s="223" t="s">
        <v>150</v>
      </c>
      <c r="AU92" s="223" t="s">
        <v>78</v>
      </c>
      <c r="AY92" s="17" t="s">
        <v>148</v>
      </c>
      <c r="BE92" s="224">
        <f>IF(N92="základní",J92,0)</f>
        <v>0</v>
      </c>
      <c r="BF92" s="224">
        <f>IF(N92="snížená",J92,0)</f>
        <v>0</v>
      </c>
      <c r="BG92" s="224">
        <f>IF(N92="zákl. přenesená",J92,0)</f>
        <v>0</v>
      </c>
      <c r="BH92" s="224">
        <f>IF(N92="sníž. přenesená",J92,0)</f>
        <v>0</v>
      </c>
      <c r="BI92" s="224">
        <f>IF(N92="nulová",J92,0)</f>
        <v>0</v>
      </c>
      <c r="BJ92" s="17" t="s">
        <v>78</v>
      </c>
      <c r="BK92" s="224">
        <f>ROUND(I92*H92,2)</f>
        <v>0</v>
      </c>
      <c r="BL92" s="17" t="s">
        <v>553</v>
      </c>
      <c r="BM92" s="223" t="s">
        <v>563</v>
      </c>
    </row>
    <row r="93" s="2" customFormat="1">
      <c r="A93" s="38"/>
      <c r="B93" s="39"/>
      <c r="C93" s="40"/>
      <c r="D93" s="232" t="s">
        <v>301</v>
      </c>
      <c r="E93" s="40"/>
      <c r="F93" s="273" t="s">
        <v>564</v>
      </c>
      <c r="G93" s="40"/>
      <c r="H93" s="40"/>
      <c r="I93" s="227"/>
      <c r="J93" s="40"/>
      <c r="K93" s="40"/>
      <c r="L93" s="44"/>
      <c r="M93" s="228"/>
      <c r="N93" s="229"/>
      <c r="O93" s="84"/>
      <c r="P93" s="84"/>
      <c r="Q93" s="84"/>
      <c r="R93" s="84"/>
      <c r="S93" s="84"/>
      <c r="T93" s="85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T93" s="17" t="s">
        <v>301</v>
      </c>
      <c r="AU93" s="17" t="s">
        <v>78</v>
      </c>
    </row>
    <row r="94" s="2" customFormat="1" ht="16.5" customHeight="1">
      <c r="A94" s="38"/>
      <c r="B94" s="39"/>
      <c r="C94" s="212" t="s">
        <v>184</v>
      </c>
      <c r="D94" s="212" t="s">
        <v>150</v>
      </c>
      <c r="E94" s="213" t="s">
        <v>565</v>
      </c>
      <c r="F94" s="214" t="s">
        <v>566</v>
      </c>
      <c r="G94" s="215" t="s">
        <v>549</v>
      </c>
      <c r="H94" s="216">
        <v>1</v>
      </c>
      <c r="I94" s="217"/>
      <c r="J94" s="218">
        <f>ROUND(I94*H94,2)</f>
        <v>0</v>
      </c>
      <c r="K94" s="214" t="s">
        <v>19</v>
      </c>
      <c r="L94" s="44"/>
      <c r="M94" s="219" t="s">
        <v>19</v>
      </c>
      <c r="N94" s="220" t="s">
        <v>43</v>
      </c>
      <c r="O94" s="84"/>
      <c r="P94" s="221">
        <f>O94*H94</f>
        <v>0</v>
      </c>
      <c r="Q94" s="221">
        <v>0</v>
      </c>
      <c r="R94" s="221">
        <f>Q94*H94</f>
        <v>0</v>
      </c>
      <c r="S94" s="221">
        <v>0</v>
      </c>
      <c r="T94" s="222">
        <f>S94*H94</f>
        <v>0</v>
      </c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R94" s="223" t="s">
        <v>553</v>
      </c>
      <c r="AT94" s="223" t="s">
        <v>150</v>
      </c>
      <c r="AU94" s="223" t="s">
        <v>78</v>
      </c>
      <c r="AY94" s="17" t="s">
        <v>148</v>
      </c>
      <c r="BE94" s="224">
        <f>IF(N94="základní",J94,0)</f>
        <v>0</v>
      </c>
      <c r="BF94" s="224">
        <f>IF(N94="snížená",J94,0)</f>
        <v>0</v>
      </c>
      <c r="BG94" s="224">
        <f>IF(N94="zákl. přenesená",J94,0)</f>
        <v>0</v>
      </c>
      <c r="BH94" s="224">
        <f>IF(N94="sníž. přenesená",J94,0)</f>
        <v>0</v>
      </c>
      <c r="BI94" s="224">
        <f>IF(N94="nulová",J94,0)</f>
        <v>0</v>
      </c>
      <c r="BJ94" s="17" t="s">
        <v>78</v>
      </c>
      <c r="BK94" s="224">
        <f>ROUND(I94*H94,2)</f>
        <v>0</v>
      </c>
      <c r="BL94" s="17" t="s">
        <v>553</v>
      </c>
      <c r="BM94" s="223" t="s">
        <v>567</v>
      </c>
    </row>
    <row r="95" s="2" customFormat="1" ht="16.5" customHeight="1">
      <c r="A95" s="38"/>
      <c r="B95" s="39"/>
      <c r="C95" s="212" t="s">
        <v>189</v>
      </c>
      <c r="D95" s="212" t="s">
        <v>150</v>
      </c>
      <c r="E95" s="213" t="s">
        <v>568</v>
      </c>
      <c r="F95" s="214" t="s">
        <v>569</v>
      </c>
      <c r="G95" s="215" t="s">
        <v>395</v>
      </c>
      <c r="H95" s="216">
        <v>5</v>
      </c>
      <c r="I95" s="217"/>
      <c r="J95" s="218">
        <f>ROUND(I95*H95,2)</f>
        <v>0</v>
      </c>
      <c r="K95" s="214" t="s">
        <v>19</v>
      </c>
      <c r="L95" s="44"/>
      <c r="M95" s="277" t="s">
        <v>19</v>
      </c>
      <c r="N95" s="278" t="s">
        <v>43</v>
      </c>
      <c r="O95" s="279"/>
      <c r="P95" s="280">
        <f>O95*H95</f>
        <v>0</v>
      </c>
      <c r="Q95" s="280">
        <v>0</v>
      </c>
      <c r="R95" s="280">
        <f>Q95*H95</f>
        <v>0</v>
      </c>
      <c r="S95" s="280">
        <v>0</v>
      </c>
      <c r="T95" s="281">
        <f>S95*H95</f>
        <v>0</v>
      </c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R95" s="223" t="s">
        <v>553</v>
      </c>
      <c r="AT95" s="223" t="s">
        <v>150</v>
      </c>
      <c r="AU95" s="223" t="s">
        <v>78</v>
      </c>
      <c r="AY95" s="17" t="s">
        <v>148</v>
      </c>
      <c r="BE95" s="224">
        <f>IF(N95="základní",J95,0)</f>
        <v>0</v>
      </c>
      <c r="BF95" s="224">
        <f>IF(N95="snížená",J95,0)</f>
        <v>0</v>
      </c>
      <c r="BG95" s="224">
        <f>IF(N95="zákl. přenesená",J95,0)</f>
        <v>0</v>
      </c>
      <c r="BH95" s="224">
        <f>IF(N95="sníž. přenesená",J95,0)</f>
        <v>0</v>
      </c>
      <c r="BI95" s="224">
        <f>IF(N95="nulová",J95,0)</f>
        <v>0</v>
      </c>
      <c r="BJ95" s="17" t="s">
        <v>78</v>
      </c>
      <c r="BK95" s="224">
        <f>ROUND(I95*H95,2)</f>
        <v>0</v>
      </c>
      <c r="BL95" s="17" t="s">
        <v>553</v>
      </c>
      <c r="BM95" s="223" t="s">
        <v>570</v>
      </c>
    </row>
    <row r="96" s="2" customFormat="1" ht="6.96" customHeight="1">
      <c r="A96" s="38"/>
      <c r="B96" s="59"/>
      <c r="C96" s="60"/>
      <c r="D96" s="60"/>
      <c r="E96" s="60"/>
      <c r="F96" s="60"/>
      <c r="G96" s="60"/>
      <c r="H96" s="60"/>
      <c r="I96" s="60"/>
      <c r="J96" s="60"/>
      <c r="K96" s="60"/>
      <c r="L96" s="44"/>
      <c r="M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</sheetData>
  <sheetProtection sheet="1" autoFilter="0" formatColumns="0" formatRows="0" objects="1" scenarios="1" spinCount="100000" saltValue="10kV4UkYA5DGHtIKBXC7bfUqOljQdfILZpezEkrw2ScI5Ip+Pxb4hvA66loo35naGhv8ZAvovcr/wPuLX05Jyg==" hashValue="6+ofNxv7QJQzu8DTf57bU9XlP4YpkGbTuzx65gxspNCcpyt3UKNmhU+/092fSQRbdYZ1i8CuxnS2izCvBGugww==" algorithmName="SHA-512" password="CC35"/>
  <autoFilter ref="C85:K95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4:H74"/>
    <mergeCell ref="E76:H76"/>
    <mergeCell ref="E78:H78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Marek Ladislav</dc:creator>
  <cp:lastModifiedBy>Marek Ladislav</cp:lastModifiedBy>
  <dcterms:created xsi:type="dcterms:W3CDTF">2025-08-04T08:36:08Z</dcterms:created>
  <dcterms:modified xsi:type="dcterms:W3CDTF">2025-08-04T08:36:17Z</dcterms:modified>
</cp:coreProperties>
</file>